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A1-D1.1 - Soupis prací..." sheetId="2" r:id="rId2"/>
    <sheet name="01-A1-D.2.1 - Soupis prac..." sheetId="3" r:id="rId3"/>
    <sheet name="01-A1-D.3 - D.3-Soupis pr..." sheetId="4" r:id="rId4"/>
    <sheet name="D.4.1.1 - Soupis prací ZT..." sheetId="5" r:id="rId5"/>
    <sheet name="D.4.2.2.1 - Soupis prací ..." sheetId="6" r:id="rId6"/>
    <sheet name="D.4.2.1. - Soupis prací Ú..." sheetId="7" r:id="rId7"/>
    <sheet name="D.4.3. - Soupis prací MaR..." sheetId="8" r:id="rId8"/>
    <sheet name="D.4.4. - Soupis prací Ele..." sheetId="9" r:id="rId9"/>
    <sheet name="D.4.5. - Soupis prací Ele..." sheetId="10" r:id="rId10"/>
    <sheet name="D.4.6 - Soupis prací Gast..." sheetId="11" r:id="rId11"/>
    <sheet name="02 - Soupis prací VON-NEU..." sheetId="12" r:id="rId12"/>
    <sheet name="Pokyny pro vyplnění" sheetId="13" r:id="rId13"/>
  </sheets>
  <definedNames>
    <definedName name="_xlnm.Print_Area" localSheetId="0">'Rekapitulace stavby'!$D$4:$AO$33,'Rekapitulace stavby'!$C$39:$AQ$65</definedName>
    <definedName name="_xlnm.Print_Titles" localSheetId="0">'Rekapitulace stavby'!$49:$49</definedName>
    <definedName name="_xlnm._FilterDatabase" localSheetId="1" hidden="1">'01-A1-D1.1 - Soupis prací...'!$C$101:$K$979</definedName>
    <definedName name="_xlnm.Print_Area" localSheetId="1">'01-A1-D1.1 - Soupis prací...'!$C$4:$J$38,'01-A1-D1.1 - Soupis prací...'!$C$44:$J$81,'01-A1-D1.1 - Soupis prací...'!$C$87:$K$979</definedName>
    <definedName name="_xlnm.Print_Titles" localSheetId="1">'01-A1-D1.1 - Soupis prací...'!$101:$101</definedName>
    <definedName name="_xlnm._FilterDatabase" localSheetId="2" hidden="1">'01-A1-D.2.1 - Soupis prac...'!$C$90:$K$190</definedName>
    <definedName name="_xlnm.Print_Area" localSheetId="2">'01-A1-D.2.1 - Soupis prac...'!$C$4:$J$38,'01-A1-D.2.1 - Soupis prac...'!$C$44:$J$70,'01-A1-D.2.1 - Soupis prac...'!$C$76:$K$190</definedName>
    <definedName name="_xlnm.Print_Titles" localSheetId="2">'01-A1-D.2.1 - Soupis prac...'!$90:$90</definedName>
    <definedName name="_xlnm._FilterDatabase" localSheetId="3" hidden="1">'01-A1-D.3 - D.3-Soupis pr...'!$C$81:$K$84</definedName>
    <definedName name="_xlnm.Print_Area" localSheetId="3">'01-A1-D.3 - D.3-Soupis pr...'!$C$4:$J$38,'01-A1-D.3 - D.3-Soupis pr...'!$C$44:$J$61,'01-A1-D.3 - D.3-Soupis pr...'!$C$67:$K$84</definedName>
    <definedName name="_xlnm.Print_Titles" localSheetId="3">'01-A1-D.3 - D.3-Soupis pr...'!$81:$81</definedName>
    <definedName name="_xlnm._FilterDatabase" localSheetId="4" hidden="1">'D.4.1.1 - Soupis prací ZT...'!$C$92:$K$284</definedName>
    <definedName name="_xlnm.Print_Area" localSheetId="4">'D.4.1.1 - Soupis prací ZT...'!$C$4:$J$40,'D.4.1.1 - Soupis prací ZT...'!$C$46:$J$70,'D.4.1.1 - Soupis prací ZT...'!$C$76:$K$284</definedName>
    <definedName name="_xlnm.Print_Titles" localSheetId="4">'D.4.1.1 - Soupis prací ZT...'!$92:$92</definedName>
    <definedName name="_xlnm._FilterDatabase" localSheetId="5" hidden="1">'D.4.2.2.1 - Soupis prací ...'!$C$189:$K$379</definedName>
    <definedName name="_xlnm.Print_Area" localSheetId="5">'D.4.2.2.1 - Soupis prací ...'!$C$4:$J$40,'D.4.2.2.1 - Soupis prací ...'!$C$46:$J$167,'D.4.2.2.1 - Soupis prací ...'!$C$173:$K$379</definedName>
    <definedName name="_xlnm.Print_Titles" localSheetId="5">'D.4.2.2.1 - Soupis prací ...'!$189:$189</definedName>
    <definedName name="_xlnm._FilterDatabase" localSheetId="6" hidden="1">'D.4.2.1. - Soupis prací Ú...'!$C$94:$K$194</definedName>
    <definedName name="_xlnm.Print_Area" localSheetId="6">'D.4.2.1. - Soupis prací Ú...'!$C$4:$J$40,'D.4.2.1. - Soupis prací Ú...'!$C$46:$J$72,'D.4.2.1. - Soupis prací Ú...'!$C$78:$K$194</definedName>
    <definedName name="_xlnm.Print_Titles" localSheetId="6">'D.4.2.1. - Soupis prací Ú...'!$94:$94</definedName>
    <definedName name="_xlnm._FilterDatabase" localSheetId="7" hidden="1">'D.4.3. - Soupis prací MaR...'!$C$98:$K$155</definedName>
    <definedName name="_xlnm.Print_Area" localSheetId="7">'D.4.3. - Soupis prací MaR...'!$C$4:$J$40,'D.4.3. - Soupis prací MaR...'!$C$46:$J$76,'D.4.3. - Soupis prací MaR...'!$C$82:$K$155</definedName>
    <definedName name="_xlnm.Print_Titles" localSheetId="7">'D.4.3. - Soupis prací MaR...'!$98:$98</definedName>
    <definedName name="_xlnm._FilterDatabase" localSheetId="8" hidden="1">'D.4.4. - Soupis prací Ele...'!$C$106:$K$242</definedName>
    <definedName name="_xlnm.Print_Area" localSheetId="8">'D.4.4. - Soupis prací Ele...'!$C$4:$J$40,'D.4.4. - Soupis prací Ele...'!$C$46:$J$84,'D.4.4. - Soupis prací Ele...'!$C$90:$K$242</definedName>
    <definedName name="_xlnm.Print_Titles" localSheetId="8">'D.4.4. - Soupis prací Ele...'!$106:$106</definedName>
    <definedName name="_xlnm._FilterDatabase" localSheetId="9" hidden="1">'D.4.5. - Soupis prací Ele...'!$C$112:$K$233</definedName>
    <definedName name="_xlnm.Print_Area" localSheetId="9">'D.4.5. - Soupis prací Ele...'!$C$4:$J$40,'D.4.5. - Soupis prací Ele...'!$C$46:$J$90,'D.4.5. - Soupis prací Ele...'!$C$96:$K$233</definedName>
    <definedName name="_xlnm.Print_Titles" localSheetId="9">'D.4.5. - Soupis prací Ele...'!$112:$112</definedName>
    <definedName name="_xlnm._FilterDatabase" localSheetId="10" hidden="1">'D.4.6 - Soupis prací Gast...'!$C$90:$K$135</definedName>
    <definedName name="_xlnm.Print_Area" localSheetId="10">'D.4.6 - Soupis prací Gast...'!$C$4:$J$40,'D.4.6 - Soupis prací Gast...'!$C$46:$J$68,'D.4.6 - Soupis prací Gast...'!$C$74:$K$135</definedName>
    <definedName name="_xlnm.Print_Titles" localSheetId="10">'D.4.6 - Soupis prací Gast...'!$90:$90</definedName>
    <definedName name="_xlnm._FilterDatabase" localSheetId="11" hidden="1">'02 - Soupis prací VON-NEU...'!$C$79:$K$91</definedName>
    <definedName name="_xlnm.Print_Area" localSheetId="11">'02 - Soupis prací VON-NEU...'!$C$4:$J$36,'02 - Soupis prací VON-NEU...'!$C$42:$J$61,'02 - Soupis prací VON-NEU...'!$C$67:$K$91</definedName>
    <definedName name="_xlnm.Print_Titles" localSheetId="11">'02 - Soupis prací VON-NEU...'!$79:$79</definedName>
    <definedName name="_xlnm.Print_Area" localSheetId="12">'Pokyny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64"/>
  <c r="AX64"/>
  <c i="12" r="BI91"/>
  <c r="BH91"/>
  <c r="BG91"/>
  <c r="BF91"/>
  <c r="T91"/>
  <c r="R91"/>
  <c r="P91"/>
  <c r="BK91"/>
  <c r="J91"/>
  <c r="BE91"/>
  <c r="BI90"/>
  <c r="BH90"/>
  <c r="BG90"/>
  <c r="BF90"/>
  <c r="T90"/>
  <c r="T89"/>
  <c r="R90"/>
  <c r="R89"/>
  <c r="P90"/>
  <c r="P89"/>
  <c r="BK90"/>
  <c r="BK89"/>
  <c r="J89"/>
  <c r="J90"/>
  <c r="BE90"/>
  <c r="J60"/>
  <c r="BI88"/>
  <c r="BH88"/>
  <c r="BG88"/>
  <c r="BF88"/>
  <c r="T88"/>
  <c r="T87"/>
  <c r="R88"/>
  <c r="R87"/>
  <c r="P88"/>
  <c r="P87"/>
  <c r="BK88"/>
  <c r="BK87"/>
  <c r="J87"/>
  <c r="J88"/>
  <c r="BE88"/>
  <c r="J59"/>
  <c r="BI86"/>
  <c r="BH86"/>
  <c r="BG86"/>
  <c r="BF86"/>
  <c r="T86"/>
  <c r="R86"/>
  <c r="P86"/>
  <c r="BK86"/>
  <c r="J86"/>
  <c r="BE86"/>
  <c r="BI85"/>
  <c r="BH85"/>
  <c r="BG85"/>
  <c r="BF85"/>
  <c r="T85"/>
  <c r="R85"/>
  <c r="P85"/>
  <c r="BK85"/>
  <c r="J85"/>
  <c r="BE85"/>
  <c r="BI84"/>
  <c r="BH84"/>
  <c r="BG84"/>
  <c r="BF84"/>
  <c r="T84"/>
  <c r="R84"/>
  <c r="P84"/>
  <c r="BK84"/>
  <c r="J84"/>
  <c r="BE84"/>
  <c r="BI83"/>
  <c r="F34"/>
  <c i="1" r="BD64"/>
  <c i="12" r="BH83"/>
  <c r="F33"/>
  <c i="1" r="BC64"/>
  <c i="12" r="BG83"/>
  <c r="F32"/>
  <c i="1" r="BB64"/>
  <c i="12" r="BF83"/>
  <c r="J31"/>
  <c i="1" r="AW64"/>
  <c i="12" r="F31"/>
  <c i="1" r="BA64"/>
  <c i="12" r="T83"/>
  <c r="T82"/>
  <c r="T81"/>
  <c r="T80"/>
  <c r="R83"/>
  <c r="R82"/>
  <c r="R81"/>
  <c r="R80"/>
  <c r="P83"/>
  <c r="P82"/>
  <c r="P81"/>
  <c r="P80"/>
  <c i="1" r="AU64"/>
  <c i="12" r="BK83"/>
  <c r="BK82"/>
  <c r="J82"/>
  <c r="BK81"/>
  <c r="J81"/>
  <c r="BK80"/>
  <c r="J80"/>
  <c r="J56"/>
  <c r="J27"/>
  <c i="1" r="AG64"/>
  <c i="12" r="J83"/>
  <c r="BE83"/>
  <c r="J30"/>
  <c i="1" r="AV64"/>
  <c i="12" r="F30"/>
  <c i="1" r="AZ64"/>
  <c i="12" r="J58"/>
  <c r="J57"/>
  <c r="J76"/>
  <c r="F76"/>
  <c r="F74"/>
  <c r="E72"/>
  <c r="J51"/>
  <c r="F51"/>
  <c r="F49"/>
  <c r="E47"/>
  <c r="J36"/>
  <c r="J18"/>
  <c r="E18"/>
  <c r="F77"/>
  <c r="F52"/>
  <c r="J17"/>
  <c r="J12"/>
  <c r="J74"/>
  <c r="J49"/>
  <c r="E7"/>
  <c r="E70"/>
  <c r="E45"/>
  <c i="1" r="AY63"/>
  <c r="AX63"/>
  <c i="11"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T131"/>
  <c r="R132"/>
  <c r="R131"/>
  <c r="P132"/>
  <c r="P131"/>
  <c r="BK132"/>
  <c r="BK131"/>
  <c r="J131"/>
  <c r="J132"/>
  <c r="BE132"/>
  <c r="J67"/>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T105"/>
  <c r="R106"/>
  <c r="R105"/>
  <c r="P106"/>
  <c r="P105"/>
  <c r="BK106"/>
  <c r="BK105"/>
  <c r="J105"/>
  <c r="J106"/>
  <c r="BE106"/>
  <c r="J66"/>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BH96"/>
  <c r="BG96"/>
  <c r="BF96"/>
  <c r="T96"/>
  <c r="R96"/>
  <c r="P96"/>
  <c r="BK96"/>
  <c r="J96"/>
  <c r="BE96"/>
  <c r="BI95"/>
  <c r="BH95"/>
  <c r="BG95"/>
  <c r="BF95"/>
  <c r="T95"/>
  <c r="R95"/>
  <c r="P95"/>
  <c r="BK95"/>
  <c r="J95"/>
  <c r="BE95"/>
  <c r="BI94"/>
  <c r="BH94"/>
  <c r="BG94"/>
  <c r="BF94"/>
  <c r="T94"/>
  <c r="R94"/>
  <c r="P94"/>
  <c r="BK94"/>
  <c r="J94"/>
  <c r="BE94"/>
  <c r="BI93"/>
  <c r="F38"/>
  <c i="1" r="BD63"/>
  <c i="11" r="BH93"/>
  <c r="F37"/>
  <c i="1" r="BC63"/>
  <c i="11" r="BG93"/>
  <c r="F36"/>
  <c i="1" r="BB63"/>
  <c i="11" r="BF93"/>
  <c r="J35"/>
  <c i="1" r="AW63"/>
  <c i="11" r="F35"/>
  <c i="1" r="BA63"/>
  <c i="11" r="T93"/>
  <c r="T92"/>
  <c r="T91"/>
  <c r="R93"/>
  <c r="R92"/>
  <c r="R91"/>
  <c r="P93"/>
  <c r="P92"/>
  <c r="P91"/>
  <c i="1" r="AU63"/>
  <c i="11" r="BK93"/>
  <c r="BK92"/>
  <c r="J92"/>
  <c r="BK91"/>
  <c r="J91"/>
  <c r="J64"/>
  <c r="J31"/>
  <c i="1" r="AG63"/>
  <c i="11" r="J93"/>
  <c r="BE93"/>
  <c r="J34"/>
  <c i="1" r="AV63"/>
  <c i="11" r="F34"/>
  <c i="1" r="AZ63"/>
  <c i="11" r="J65"/>
  <c r="J87"/>
  <c r="F87"/>
  <c r="F85"/>
  <c r="E83"/>
  <c r="J59"/>
  <c r="F59"/>
  <c r="F57"/>
  <c r="E55"/>
  <c r="J40"/>
  <c r="J22"/>
  <c r="E22"/>
  <c r="F88"/>
  <c r="F60"/>
  <c r="J21"/>
  <c r="J16"/>
  <c r="J85"/>
  <c r="J57"/>
  <c r="E7"/>
  <c r="E77"/>
  <c r="E49"/>
  <c i="10" r="J233"/>
  <c r="J230"/>
  <c r="J227"/>
  <c r="J218"/>
  <c r="J200"/>
  <c r="J196"/>
  <c r="J181"/>
  <c r="J163"/>
  <c r="J143"/>
  <c r="J139"/>
  <c r="J124"/>
  <c i="1" r="AY62"/>
  <c r="AX62"/>
  <c i="10" r="J89"/>
  <c r="BI232"/>
  <c r="BH232"/>
  <c r="BG232"/>
  <c r="BF232"/>
  <c r="T232"/>
  <c r="T231"/>
  <c r="R232"/>
  <c r="R231"/>
  <c r="P232"/>
  <c r="P231"/>
  <c r="BK232"/>
  <c r="BK231"/>
  <c r="J231"/>
  <c r="J232"/>
  <c r="BE232"/>
  <c r="J88"/>
  <c r="J87"/>
  <c r="BI229"/>
  <c r="BH229"/>
  <c r="BG229"/>
  <c r="BF229"/>
  <c r="T229"/>
  <c r="T228"/>
  <c r="R229"/>
  <c r="R228"/>
  <c r="P229"/>
  <c r="P228"/>
  <c r="BK229"/>
  <c r="BK228"/>
  <c r="J228"/>
  <c r="J229"/>
  <c r="BE229"/>
  <c r="J86"/>
  <c r="J85"/>
  <c r="BI226"/>
  <c r="BH226"/>
  <c r="BG226"/>
  <c r="BF226"/>
  <c r="T226"/>
  <c r="R226"/>
  <c r="P226"/>
  <c r="BK226"/>
  <c r="J226"/>
  <c r="BE226"/>
  <c r="BI225"/>
  <c r="BH225"/>
  <c r="BG225"/>
  <c r="BF225"/>
  <c r="T225"/>
  <c r="R225"/>
  <c r="P225"/>
  <c r="BK225"/>
  <c r="J225"/>
  <c r="BE225"/>
  <c r="BI224"/>
  <c r="BH224"/>
  <c r="BG224"/>
  <c r="BF224"/>
  <c r="T224"/>
  <c r="T223"/>
  <c r="R224"/>
  <c r="R223"/>
  <c r="P224"/>
  <c r="P223"/>
  <c r="BK224"/>
  <c r="BK223"/>
  <c r="J223"/>
  <c r="J224"/>
  <c r="BE224"/>
  <c r="J84"/>
  <c r="BI222"/>
  <c r="BH222"/>
  <c r="BG222"/>
  <c r="BF222"/>
  <c r="T222"/>
  <c r="R222"/>
  <c r="P222"/>
  <c r="BK222"/>
  <c r="J222"/>
  <c r="BE222"/>
  <c r="BI221"/>
  <c r="BH221"/>
  <c r="BG221"/>
  <c r="BF221"/>
  <c r="T221"/>
  <c r="R221"/>
  <c r="P221"/>
  <c r="BK221"/>
  <c r="J221"/>
  <c r="BE221"/>
  <c r="BI220"/>
  <c r="BH220"/>
  <c r="BG220"/>
  <c r="BF220"/>
  <c r="T220"/>
  <c r="T219"/>
  <c r="R220"/>
  <c r="R219"/>
  <c r="P220"/>
  <c r="P219"/>
  <c r="BK220"/>
  <c r="BK219"/>
  <c r="J219"/>
  <c r="J220"/>
  <c r="BE220"/>
  <c r="J83"/>
  <c r="J82"/>
  <c r="BI217"/>
  <c r="BH217"/>
  <c r="BG217"/>
  <c r="BF217"/>
  <c r="T217"/>
  <c r="R217"/>
  <c r="P217"/>
  <c r="BK217"/>
  <c r="J217"/>
  <c r="BE217"/>
  <c r="BI216"/>
  <c r="BH216"/>
  <c r="BG216"/>
  <c r="BF216"/>
  <c r="T216"/>
  <c r="R216"/>
  <c r="P216"/>
  <c r="BK216"/>
  <c r="J216"/>
  <c r="BE216"/>
  <c r="BI215"/>
  <c r="BH215"/>
  <c r="BG215"/>
  <c r="BF215"/>
  <c r="T215"/>
  <c r="R215"/>
  <c r="P215"/>
  <c r="BK215"/>
  <c r="J215"/>
  <c r="BE215"/>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R208"/>
  <c r="P208"/>
  <c r="BK208"/>
  <c r="J208"/>
  <c r="BE208"/>
  <c r="BI207"/>
  <c r="BH207"/>
  <c r="BG207"/>
  <c r="BF207"/>
  <c r="T207"/>
  <c r="R207"/>
  <c r="P207"/>
  <c r="BK207"/>
  <c r="J207"/>
  <c r="BE20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T201"/>
  <c r="R202"/>
  <c r="R201"/>
  <c r="P202"/>
  <c r="P201"/>
  <c r="BK202"/>
  <c r="BK201"/>
  <c r="J201"/>
  <c r="J202"/>
  <c r="BE202"/>
  <c r="J81"/>
  <c r="J80"/>
  <c r="BI199"/>
  <c r="BH199"/>
  <c r="BG199"/>
  <c r="BF199"/>
  <c r="T199"/>
  <c r="R199"/>
  <c r="P199"/>
  <c r="BK199"/>
  <c r="J199"/>
  <c r="BE199"/>
  <c r="BI198"/>
  <c r="BH198"/>
  <c r="BG198"/>
  <c r="BF198"/>
  <c r="T198"/>
  <c r="T197"/>
  <c r="R198"/>
  <c r="R197"/>
  <c r="P198"/>
  <c r="P197"/>
  <c r="BK198"/>
  <c r="BK197"/>
  <c r="J197"/>
  <c r="J198"/>
  <c r="BE198"/>
  <c r="J79"/>
  <c r="J78"/>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T182"/>
  <c r="R183"/>
  <c r="R182"/>
  <c r="P183"/>
  <c r="P182"/>
  <c r="BK183"/>
  <c r="BK182"/>
  <c r="J182"/>
  <c r="J183"/>
  <c r="BE183"/>
  <c r="J77"/>
  <c r="J76"/>
  <c r="BI180"/>
  <c r="BH180"/>
  <c r="BG180"/>
  <c r="BF180"/>
  <c r="T180"/>
  <c r="R180"/>
  <c r="P180"/>
  <c r="BK180"/>
  <c r="J180"/>
  <c r="BE180"/>
  <c r="BI178"/>
  <c r="BH178"/>
  <c r="BG178"/>
  <c r="BF178"/>
  <c r="T178"/>
  <c r="R178"/>
  <c r="P178"/>
  <c r="BK178"/>
  <c r="J178"/>
  <c r="BE178"/>
  <c r="BI177"/>
  <c r="BH177"/>
  <c r="BG177"/>
  <c r="BF177"/>
  <c r="T177"/>
  <c r="R177"/>
  <c r="P177"/>
  <c r="BK177"/>
  <c r="J177"/>
  <c r="BE177"/>
  <c r="BI176"/>
  <c r="BH176"/>
  <c r="BG176"/>
  <c r="BF176"/>
  <c r="T176"/>
  <c r="R176"/>
  <c r="P176"/>
  <c r="BK176"/>
  <c r="J176"/>
  <c r="BE176"/>
  <c r="BI174"/>
  <c r="BH174"/>
  <c r="BG174"/>
  <c r="BF174"/>
  <c r="T174"/>
  <c r="R174"/>
  <c r="P174"/>
  <c r="BK174"/>
  <c r="J174"/>
  <c r="BE174"/>
  <c r="BI173"/>
  <c r="BH173"/>
  <c r="BG173"/>
  <c r="BF173"/>
  <c r="T173"/>
  <c r="R173"/>
  <c r="P173"/>
  <c r="BK173"/>
  <c r="J173"/>
  <c r="BE173"/>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T167"/>
  <c r="R168"/>
  <c r="R167"/>
  <c r="P168"/>
  <c r="P167"/>
  <c r="BK168"/>
  <c r="BK167"/>
  <c r="J167"/>
  <c r="J168"/>
  <c r="BE168"/>
  <c r="J75"/>
  <c r="BI166"/>
  <c r="BH166"/>
  <c r="BG166"/>
  <c r="BF166"/>
  <c r="T166"/>
  <c r="R166"/>
  <c r="P166"/>
  <c r="BK166"/>
  <c r="J166"/>
  <c r="BE166"/>
  <c r="BI165"/>
  <c r="BH165"/>
  <c r="BG165"/>
  <c r="BF165"/>
  <c r="T165"/>
  <c r="T164"/>
  <c r="R165"/>
  <c r="R164"/>
  <c r="P165"/>
  <c r="P164"/>
  <c r="BK165"/>
  <c r="BK164"/>
  <c r="J164"/>
  <c r="J165"/>
  <c r="BE165"/>
  <c r="J74"/>
  <c r="J7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R145"/>
  <c r="R144"/>
  <c r="P145"/>
  <c r="P144"/>
  <c r="BK145"/>
  <c r="BK144"/>
  <c r="J144"/>
  <c r="J145"/>
  <c r="BE145"/>
  <c r="J72"/>
  <c r="J71"/>
  <c r="BI142"/>
  <c r="BH142"/>
  <c r="BG142"/>
  <c r="BF142"/>
  <c r="T142"/>
  <c r="R142"/>
  <c r="P142"/>
  <c r="BK142"/>
  <c r="J142"/>
  <c r="BE142"/>
  <c r="BI141"/>
  <c r="BH141"/>
  <c r="BG141"/>
  <c r="BF141"/>
  <c r="T141"/>
  <c r="T140"/>
  <c r="R141"/>
  <c r="R140"/>
  <c r="P141"/>
  <c r="P140"/>
  <c r="BK141"/>
  <c r="BK140"/>
  <c r="J140"/>
  <c r="J141"/>
  <c r="BE141"/>
  <c r="J70"/>
  <c r="J6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T125"/>
  <c r="R126"/>
  <c r="R125"/>
  <c r="P126"/>
  <c r="P125"/>
  <c r="BK126"/>
  <c r="BK125"/>
  <c r="J125"/>
  <c r="J126"/>
  <c r="BE126"/>
  <c r="J68"/>
  <c r="J67"/>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F38"/>
  <c i="1" r="BD62"/>
  <c i="10" r="BH116"/>
  <c r="F37"/>
  <c i="1" r="BC62"/>
  <c i="10" r="BG116"/>
  <c r="F36"/>
  <c i="1" r="BB62"/>
  <c i="10" r="BF116"/>
  <c r="J35"/>
  <c i="1" r="AW62"/>
  <c i="10" r="F35"/>
  <c i="1" r="BA62"/>
  <c i="10" r="T116"/>
  <c r="T115"/>
  <c r="T114"/>
  <c r="T113"/>
  <c r="R116"/>
  <c r="R115"/>
  <c r="R114"/>
  <c r="R113"/>
  <c r="P116"/>
  <c r="P115"/>
  <c r="P114"/>
  <c r="P113"/>
  <c i="1" r="AU62"/>
  <c i="10" r="BK116"/>
  <c r="BK115"/>
  <c r="J115"/>
  <c r="BK114"/>
  <c r="J114"/>
  <c r="BK113"/>
  <c r="J113"/>
  <c r="J64"/>
  <c r="J31"/>
  <c i="1" r="AG62"/>
  <c i="10" r="J116"/>
  <c r="BE116"/>
  <c r="J34"/>
  <c i="1" r="AV62"/>
  <c i="10" r="F34"/>
  <c i="1" r="AZ62"/>
  <c i="10" r="J66"/>
  <c r="J65"/>
  <c r="F107"/>
  <c r="E105"/>
  <c r="F57"/>
  <c r="E55"/>
  <c r="J40"/>
  <c r="J25"/>
  <c r="E25"/>
  <c r="J109"/>
  <c r="J59"/>
  <c r="J24"/>
  <c r="J22"/>
  <c r="E22"/>
  <c r="F110"/>
  <c r="F60"/>
  <c r="J21"/>
  <c r="J19"/>
  <c r="E19"/>
  <c r="F109"/>
  <c r="F59"/>
  <c r="J18"/>
  <c r="J16"/>
  <c r="J107"/>
  <c r="J57"/>
  <c r="E7"/>
  <c r="E99"/>
  <c r="E49"/>
  <c i="1" r="AY61"/>
  <c r="AX61"/>
  <c i="9" r="BI242"/>
  <c r="BH242"/>
  <c r="BG242"/>
  <c r="BF242"/>
  <c r="T242"/>
  <c r="T241"/>
  <c r="R242"/>
  <c r="R241"/>
  <c r="P242"/>
  <c r="P241"/>
  <c r="BK242"/>
  <c r="BK241"/>
  <c r="J241"/>
  <c r="J242"/>
  <c r="BE242"/>
  <c r="J83"/>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6"/>
  <c r="BH236"/>
  <c r="BG236"/>
  <c r="BF236"/>
  <c r="T236"/>
  <c r="R236"/>
  <c r="P236"/>
  <c r="BK236"/>
  <c r="J236"/>
  <c r="BE236"/>
  <c r="BI235"/>
  <c r="BH235"/>
  <c r="BG235"/>
  <c r="BF235"/>
  <c r="T235"/>
  <c r="R235"/>
  <c r="P235"/>
  <c r="BK235"/>
  <c r="J235"/>
  <c r="BE235"/>
  <c r="BI234"/>
  <c r="BH234"/>
  <c r="BG234"/>
  <c r="BF234"/>
  <c r="T234"/>
  <c r="R234"/>
  <c r="P234"/>
  <c r="BK234"/>
  <c r="J234"/>
  <c r="BE234"/>
  <c r="BI233"/>
  <c r="BH233"/>
  <c r="BG233"/>
  <c r="BF233"/>
  <c r="T233"/>
  <c r="R233"/>
  <c r="P233"/>
  <c r="BK233"/>
  <c r="J233"/>
  <c r="BE233"/>
  <c r="BI232"/>
  <c r="BH232"/>
  <c r="BG232"/>
  <c r="BF232"/>
  <c r="T232"/>
  <c r="R232"/>
  <c r="P232"/>
  <c r="BK232"/>
  <c r="J232"/>
  <c r="BE232"/>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T227"/>
  <c r="R228"/>
  <c r="R227"/>
  <c r="P228"/>
  <c r="P227"/>
  <c r="BK228"/>
  <c r="BK227"/>
  <c r="J227"/>
  <c r="J228"/>
  <c r="BE228"/>
  <c r="J82"/>
  <c r="BI226"/>
  <c r="BH226"/>
  <c r="BG226"/>
  <c r="BF226"/>
  <c r="T226"/>
  <c r="T225"/>
  <c r="R226"/>
  <c r="R225"/>
  <c r="P226"/>
  <c r="P225"/>
  <c r="BK226"/>
  <c r="BK225"/>
  <c r="J225"/>
  <c r="J226"/>
  <c r="BE226"/>
  <c r="J81"/>
  <c r="BI224"/>
  <c r="BH224"/>
  <c r="BG224"/>
  <c r="BF224"/>
  <c r="T224"/>
  <c r="R224"/>
  <c r="P224"/>
  <c r="BK224"/>
  <c r="J224"/>
  <c r="BE224"/>
  <c r="BI223"/>
  <c r="BH223"/>
  <c r="BG223"/>
  <c r="BF223"/>
  <c r="T223"/>
  <c r="T222"/>
  <c r="R223"/>
  <c r="R222"/>
  <c r="P223"/>
  <c r="P222"/>
  <c r="BK223"/>
  <c r="BK222"/>
  <c r="J222"/>
  <c r="J223"/>
  <c r="BE223"/>
  <c r="J80"/>
  <c r="BI221"/>
  <c r="BH221"/>
  <c r="BG221"/>
  <c r="BF221"/>
  <c r="T221"/>
  <c r="T220"/>
  <c r="R221"/>
  <c r="R220"/>
  <c r="P221"/>
  <c r="P220"/>
  <c r="BK221"/>
  <c r="BK220"/>
  <c r="J220"/>
  <c r="J221"/>
  <c r="BE221"/>
  <c r="J79"/>
  <c r="BI219"/>
  <c r="BH219"/>
  <c r="BG219"/>
  <c r="BF219"/>
  <c r="T219"/>
  <c r="R219"/>
  <c r="P219"/>
  <c r="BK219"/>
  <c r="J219"/>
  <c r="BE219"/>
  <c r="BI218"/>
  <c r="BH218"/>
  <c r="BG218"/>
  <c r="BF218"/>
  <c r="T218"/>
  <c r="R218"/>
  <c r="P218"/>
  <c r="BK218"/>
  <c r="J218"/>
  <c r="BE218"/>
  <c r="BI217"/>
  <c r="BH217"/>
  <c r="BG217"/>
  <c r="BF217"/>
  <c r="T217"/>
  <c r="R217"/>
  <c r="P217"/>
  <c r="BK217"/>
  <c r="J217"/>
  <c r="BE217"/>
  <c r="BI216"/>
  <c r="BH216"/>
  <c r="BG216"/>
  <c r="BF216"/>
  <c r="T216"/>
  <c r="T215"/>
  <c r="R216"/>
  <c r="R215"/>
  <c r="P216"/>
  <c r="P215"/>
  <c r="BK216"/>
  <c r="BK215"/>
  <c r="J215"/>
  <c r="J216"/>
  <c r="BE216"/>
  <c r="J78"/>
  <c r="BI214"/>
  <c r="BH214"/>
  <c r="BG214"/>
  <c r="BF214"/>
  <c r="T214"/>
  <c r="R214"/>
  <c r="P214"/>
  <c r="BK214"/>
  <c r="J214"/>
  <c r="BE214"/>
  <c r="BI213"/>
  <c r="BH213"/>
  <c r="BG213"/>
  <c r="BF213"/>
  <c r="T213"/>
  <c r="R213"/>
  <c r="P213"/>
  <c r="BK213"/>
  <c r="J213"/>
  <c r="BE213"/>
  <c r="BI212"/>
  <c r="BH212"/>
  <c r="BG212"/>
  <c r="BF212"/>
  <c r="T212"/>
  <c r="R212"/>
  <c r="P212"/>
  <c r="BK212"/>
  <c r="J212"/>
  <c r="BE212"/>
  <c r="BI211"/>
  <c r="BH211"/>
  <c r="BG211"/>
  <c r="BF211"/>
  <c r="T211"/>
  <c r="R211"/>
  <c r="P211"/>
  <c r="BK211"/>
  <c r="J211"/>
  <c r="BE211"/>
  <c r="BI210"/>
  <c r="BH210"/>
  <c r="BG210"/>
  <c r="BF210"/>
  <c r="T210"/>
  <c r="T209"/>
  <c r="R210"/>
  <c r="R209"/>
  <c r="P210"/>
  <c r="P209"/>
  <c r="BK210"/>
  <c r="BK209"/>
  <c r="J209"/>
  <c r="J210"/>
  <c r="BE210"/>
  <c r="J77"/>
  <c r="BI208"/>
  <c r="BH208"/>
  <c r="BG208"/>
  <c r="BF208"/>
  <c r="T208"/>
  <c r="R208"/>
  <c r="P208"/>
  <c r="BK208"/>
  <c r="J208"/>
  <c r="BE208"/>
  <c r="BI207"/>
  <c r="BH207"/>
  <c r="BG207"/>
  <c r="BF207"/>
  <c r="T207"/>
  <c r="R207"/>
  <c r="P207"/>
  <c r="BK207"/>
  <c r="J207"/>
  <c r="BE20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T202"/>
  <c r="R203"/>
  <c r="R202"/>
  <c r="P203"/>
  <c r="P202"/>
  <c r="BK203"/>
  <c r="BK202"/>
  <c r="J202"/>
  <c r="J203"/>
  <c r="BE203"/>
  <c r="J76"/>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T191"/>
  <c r="R192"/>
  <c r="R191"/>
  <c r="P192"/>
  <c r="P191"/>
  <c r="BK192"/>
  <c r="BK191"/>
  <c r="J191"/>
  <c r="J192"/>
  <c r="BE192"/>
  <c r="J75"/>
  <c r="BI190"/>
  <c r="BH190"/>
  <c r="BG190"/>
  <c r="BF190"/>
  <c r="T190"/>
  <c r="R190"/>
  <c r="P190"/>
  <c r="BK190"/>
  <c r="J190"/>
  <c r="BE190"/>
  <c r="BI189"/>
  <c r="BH189"/>
  <c r="BG189"/>
  <c r="BF189"/>
  <c r="T189"/>
  <c r="R189"/>
  <c r="P189"/>
  <c r="BK189"/>
  <c r="J189"/>
  <c r="BE189"/>
  <c r="BI188"/>
  <c r="BH188"/>
  <c r="BG188"/>
  <c r="BF188"/>
  <c r="T188"/>
  <c r="T187"/>
  <c r="R188"/>
  <c r="R187"/>
  <c r="P188"/>
  <c r="P187"/>
  <c r="BK188"/>
  <c r="BK187"/>
  <c r="J187"/>
  <c r="J188"/>
  <c r="BE188"/>
  <c r="J74"/>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T173"/>
  <c r="R174"/>
  <c r="R173"/>
  <c r="P174"/>
  <c r="P173"/>
  <c r="BK174"/>
  <c r="BK173"/>
  <c r="J173"/>
  <c r="J174"/>
  <c r="BE174"/>
  <c r="J73"/>
  <c r="BI172"/>
  <c r="BH172"/>
  <c r="BG172"/>
  <c r="BF172"/>
  <c r="T172"/>
  <c r="R172"/>
  <c r="P172"/>
  <c r="BK172"/>
  <c r="J172"/>
  <c r="BE172"/>
  <c r="BI171"/>
  <c r="BH171"/>
  <c r="BG171"/>
  <c r="BF171"/>
  <c r="T171"/>
  <c r="R171"/>
  <c r="P171"/>
  <c r="BK171"/>
  <c r="J171"/>
  <c r="BE171"/>
  <c r="BI170"/>
  <c r="BH170"/>
  <c r="BG170"/>
  <c r="BF170"/>
  <c r="T170"/>
  <c r="T169"/>
  <c r="R170"/>
  <c r="R169"/>
  <c r="P170"/>
  <c r="P169"/>
  <c r="BK170"/>
  <c r="BK169"/>
  <c r="J169"/>
  <c r="J170"/>
  <c r="BE170"/>
  <c r="J72"/>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T164"/>
  <c r="R165"/>
  <c r="R164"/>
  <c r="P165"/>
  <c r="P164"/>
  <c r="BK165"/>
  <c r="BK164"/>
  <c r="J164"/>
  <c r="J165"/>
  <c r="BE165"/>
  <c r="J71"/>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T143"/>
  <c r="R144"/>
  <c r="R143"/>
  <c r="P144"/>
  <c r="P143"/>
  <c r="BK144"/>
  <c r="BK143"/>
  <c r="J143"/>
  <c r="J144"/>
  <c r="BE144"/>
  <c r="J70"/>
  <c r="BI142"/>
  <c r="BH142"/>
  <c r="BG142"/>
  <c r="BF142"/>
  <c r="T142"/>
  <c r="R142"/>
  <c r="P142"/>
  <c r="BK142"/>
  <c r="J142"/>
  <c r="BE142"/>
  <c r="BI141"/>
  <c r="BH141"/>
  <c r="BG141"/>
  <c r="BF141"/>
  <c r="T141"/>
  <c r="R141"/>
  <c r="P141"/>
  <c r="BK141"/>
  <c r="J141"/>
  <c r="BE141"/>
  <c r="BI140"/>
  <c r="BH140"/>
  <c r="BG140"/>
  <c r="BF140"/>
  <c r="T140"/>
  <c r="T139"/>
  <c r="R140"/>
  <c r="R139"/>
  <c r="P140"/>
  <c r="P139"/>
  <c r="BK140"/>
  <c r="BK139"/>
  <c r="J139"/>
  <c r="J140"/>
  <c r="BE140"/>
  <c r="J6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T124"/>
  <c r="R125"/>
  <c r="R124"/>
  <c r="P125"/>
  <c r="P124"/>
  <c r="BK125"/>
  <c r="BK124"/>
  <c r="J124"/>
  <c r="J125"/>
  <c r="BE125"/>
  <c r="J68"/>
  <c r="BI123"/>
  <c r="BH123"/>
  <c r="BG123"/>
  <c r="BF123"/>
  <c r="T123"/>
  <c r="T122"/>
  <c r="R123"/>
  <c r="R122"/>
  <c r="P123"/>
  <c r="P122"/>
  <c r="BK123"/>
  <c r="BK122"/>
  <c r="J122"/>
  <c r="J123"/>
  <c r="BE123"/>
  <c r="J67"/>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F38"/>
  <c i="1" r="BD61"/>
  <c i="9" r="BH110"/>
  <c r="F37"/>
  <c i="1" r="BC61"/>
  <c i="9" r="BG110"/>
  <c r="F36"/>
  <c i="1" r="BB61"/>
  <c i="9" r="BF110"/>
  <c r="J35"/>
  <c i="1" r="AW61"/>
  <c i="9" r="F35"/>
  <c i="1" r="BA61"/>
  <c i="9" r="T110"/>
  <c r="T109"/>
  <c r="T108"/>
  <c r="T107"/>
  <c r="R110"/>
  <c r="R109"/>
  <c r="R108"/>
  <c r="R107"/>
  <c r="P110"/>
  <c r="P109"/>
  <c r="P108"/>
  <c r="P107"/>
  <c i="1" r="AU61"/>
  <c i="9" r="BK110"/>
  <c r="BK109"/>
  <c r="J109"/>
  <c r="BK108"/>
  <c r="J108"/>
  <c r="BK107"/>
  <c r="J107"/>
  <c r="J64"/>
  <c r="J31"/>
  <c i="1" r="AG61"/>
  <c i="9" r="J110"/>
  <c r="BE110"/>
  <c r="J34"/>
  <c i="1" r="AV61"/>
  <c i="9" r="F34"/>
  <c i="1" r="AZ61"/>
  <c i="9" r="J66"/>
  <c r="J65"/>
  <c r="F101"/>
  <c r="E99"/>
  <c r="F57"/>
  <c r="E55"/>
  <c r="J40"/>
  <c r="J25"/>
  <c r="E25"/>
  <c r="J103"/>
  <c r="J59"/>
  <c r="J24"/>
  <c r="J22"/>
  <c r="E22"/>
  <c r="F104"/>
  <c r="F60"/>
  <c r="J21"/>
  <c r="J19"/>
  <c r="E19"/>
  <c r="F103"/>
  <c r="F59"/>
  <c r="J18"/>
  <c r="J16"/>
  <c r="J101"/>
  <c r="J57"/>
  <c r="E7"/>
  <c r="E93"/>
  <c r="E49"/>
  <c i="1" r="AY60"/>
  <c r="AX60"/>
  <c i="8"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T151"/>
  <c r="R152"/>
  <c r="R151"/>
  <c r="P152"/>
  <c r="P151"/>
  <c r="BK152"/>
  <c r="BK151"/>
  <c r="J151"/>
  <c r="J152"/>
  <c r="BE152"/>
  <c r="J75"/>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R145"/>
  <c r="R144"/>
  <c r="P145"/>
  <c r="P144"/>
  <c r="BK145"/>
  <c r="BK144"/>
  <c r="J144"/>
  <c r="J145"/>
  <c r="BE145"/>
  <c r="J74"/>
  <c r="BI143"/>
  <c r="BH143"/>
  <c r="BG143"/>
  <c r="BF143"/>
  <c r="T143"/>
  <c r="T142"/>
  <c r="R143"/>
  <c r="R142"/>
  <c r="P143"/>
  <c r="P142"/>
  <c r="BK143"/>
  <c r="BK142"/>
  <c r="J142"/>
  <c r="J143"/>
  <c r="BE143"/>
  <c r="J73"/>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T129"/>
  <c r="R130"/>
  <c r="R129"/>
  <c r="P130"/>
  <c r="P129"/>
  <c r="BK130"/>
  <c r="BK129"/>
  <c r="J129"/>
  <c r="J130"/>
  <c r="BE130"/>
  <c r="J72"/>
  <c r="BI128"/>
  <c r="BH128"/>
  <c r="BG128"/>
  <c r="BF128"/>
  <c r="T128"/>
  <c r="R128"/>
  <c r="P128"/>
  <c r="BK128"/>
  <c r="J128"/>
  <c r="BE128"/>
  <c r="BI127"/>
  <c r="BH127"/>
  <c r="BG127"/>
  <c r="BF127"/>
  <c r="T127"/>
  <c r="R127"/>
  <c r="P127"/>
  <c r="BK127"/>
  <c r="J127"/>
  <c r="BE127"/>
  <c r="BI126"/>
  <c r="BH126"/>
  <c r="BG126"/>
  <c r="BF126"/>
  <c r="T126"/>
  <c r="T125"/>
  <c r="T124"/>
  <c r="R126"/>
  <c r="R125"/>
  <c r="R124"/>
  <c r="P126"/>
  <c r="P125"/>
  <c r="P124"/>
  <c r="BK126"/>
  <c r="BK125"/>
  <c r="J125"/>
  <c r="BK124"/>
  <c r="J124"/>
  <c r="J126"/>
  <c r="BE126"/>
  <c r="J71"/>
  <c r="J70"/>
  <c r="BI123"/>
  <c r="BH123"/>
  <c r="BG123"/>
  <c r="BF123"/>
  <c r="T123"/>
  <c r="T122"/>
  <c r="R123"/>
  <c r="R122"/>
  <c r="P123"/>
  <c r="P122"/>
  <c r="BK123"/>
  <c r="BK122"/>
  <c r="J122"/>
  <c r="J123"/>
  <c r="BE123"/>
  <c r="J69"/>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T106"/>
  <c r="R107"/>
  <c r="R106"/>
  <c r="P107"/>
  <c r="P106"/>
  <c r="BK107"/>
  <c r="BK106"/>
  <c r="J106"/>
  <c r="J107"/>
  <c r="BE107"/>
  <c r="J68"/>
  <c r="BI105"/>
  <c r="BH105"/>
  <c r="BG105"/>
  <c r="BF105"/>
  <c r="T105"/>
  <c r="R105"/>
  <c r="P105"/>
  <c r="BK105"/>
  <c r="J105"/>
  <c r="BE105"/>
  <c r="BI104"/>
  <c r="BH104"/>
  <c r="BG104"/>
  <c r="BF104"/>
  <c r="T104"/>
  <c r="R104"/>
  <c r="P104"/>
  <c r="BK104"/>
  <c r="J104"/>
  <c r="BE104"/>
  <c r="BI103"/>
  <c r="F38"/>
  <c i="1" r="BD60"/>
  <c i="8" r="BH103"/>
  <c r="F37"/>
  <c i="1" r="BC60"/>
  <c i="8" r="BG103"/>
  <c r="F36"/>
  <c i="1" r="BB60"/>
  <c i="8" r="BF103"/>
  <c r="J35"/>
  <c i="1" r="AW60"/>
  <c i="8" r="F35"/>
  <c i="1" r="BA60"/>
  <c i="8" r="T103"/>
  <c r="T102"/>
  <c r="T101"/>
  <c r="T100"/>
  <c r="T99"/>
  <c r="R103"/>
  <c r="R102"/>
  <c r="R101"/>
  <c r="R100"/>
  <c r="R99"/>
  <c r="P103"/>
  <c r="P102"/>
  <c r="P101"/>
  <c r="P100"/>
  <c r="P99"/>
  <c i="1" r="AU60"/>
  <c i="8" r="BK103"/>
  <c r="BK102"/>
  <c r="J102"/>
  <c r="BK101"/>
  <c r="J101"/>
  <c r="BK100"/>
  <c r="J100"/>
  <c r="BK99"/>
  <c r="J99"/>
  <c r="J64"/>
  <c r="J31"/>
  <c i="1" r="AG60"/>
  <c i="8" r="J103"/>
  <c r="BE103"/>
  <c r="J34"/>
  <c i="1" r="AV60"/>
  <c i="8" r="F34"/>
  <c i="1" r="AZ60"/>
  <c i="8" r="J67"/>
  <c r="J66"/>
  <c r="J65"/>
  <c r="F93"/>
  <c r="E91"/>
  <c r="F57"/>
  <c r="E55"/>
  <c r="J40"/>
  <c r="J25"/>
  <c r="E25"/>
  <c r="J95"/>
  <c r="J59"/>
  <c r="J24"/>
  <c r="J22"/>
  <c r="E22"/>
  <c r="F96"/>
  <c r="F60"/>
  <c r="J21"/>
  <c r="J19"/>
  <c r="E19"/>
  <c r="F95"/>
  <c r="F59"/>
  <c r="J18"/>
  <c r="J16"/>
  <c r="J93"/>
  <c r="J57"/>
  <c r="E7"/>
  <c r="E85"/>
  <c r="E49"/>
  <c i="1" r="AY59"/>
  <c r="AX59"/>
  <c i="7" r="BI194"/>
  <c r="BH194"/>
  <c r="BG194"/>
  <c r="BF194"/>
  <c r="T194"/>
  <c r="T193"/>
  <c r="R194"/>
  <c r="R193"/>
  <c r="P194"/>
  <c r="P193"/>
  <c r="BK194"/>
  <c r="BK193"/>
  <c r="J193"/>
  <c r="J194"/>
  <c r="BE194"/>
  <c r="J71"/>
  <c r="BI192"/>
  <c r="BH192"/>
  <c r="BG192"/>
  <c r="BF192"/>
  <c r="T192"/>
  <c r="R192"/>
  <c r="P192"/>
  <c r="BK192"/>
  <c r="J192"/>
  <c r="BE192"/>
  <c r="BI191"/>
  <c r="BH191"/>
  <c r="BG191"/>
  <c r="BF191"/>
  <c r="T191"/>
  <c r="T190"/>
  <c r="R191"/>
  <c r="R190"/>
  <c r="P191"/>
  <c r="P190"/>
  <c r="BK191"/>
  <c r="BK190"/>
  <c r="J190"/>
  <c r="J191"/>
  <c r="BE191"/>
  <c r="J70"/>
  <c r="BI188"/>
  <c r="BH188"/>
  <c r="BG188"/>
  <c r="BF188"/>
  <c r="T188"/>
  <c r="R188"/>
  <c r="P188"/>
  <c r="BK188"/>
  <c r="J188"/>
  <c r="BE188"/>
  <c r="BI186"/>
  <c r="BH186"/>
  <c r="BG186"/>
  <c r="BF186"/>
  <c r="T186"/>
  <c r="R186"/>
  <c r="P186"/>
  <c r="BK186"/>
  <c r="J186"/>
  <c r="BE186"/>
  <c r="BI184"/>
  <c r="BH184"/>
  <c r="BG184"/>
  <c r="BF184"/>
  <c r="T184"/>
  <c r="R184"/>
  <c r="P184"/>
  <c r="BK184"/>
  <c r="J184"/>
  <c r="BE184"/>
  <c r="BI183"/>
  <c r="BH183"/>
  <c r="BG183"/>
  <c r="BF183"/>
  <c r="T183"/>
  <c r="R183"/>
  <c r="P183"/>
  <c r="BK183"/>
  <c r="J183"/>
  <c r="BE183"/>
  <c r="BI182"/>
  <c r="BH182"/>
  <c r="BG182"/>
  <c r="BF182"/>
  <c r="T182"/>
  <c r="R182"/>
  <c r="P182"/>
  <c r="BK182"/>
  <c r="J182"/>
  <c r="BE182"/>
  <c r="BI180"/>
  <c r="BH180"/>
  <c r="BG180"/>
  <c r="BF180"/>
  <c r="T180"/>
  <c r="R180"/>
  <c r="P180"/>
  <c r="BK180"/>
  <c r="J180"/>
  <c r="BE180"/>
  <c r="BI178"/>
  <c r="BH178"/>
  <c r="BG178"/>
  <c r="BF178"/>
  <c r="T178"/>
  <c r="R178"/>
  <c r="P178"/>
  <c r="BK178"/>
  <c r="J178"/>
  <c r="BE178"/>
  <c r="BI176"/>
  <c r="BH176"/>
  <c r="BG176"/>
  <c r="BF176"/>
  <c r="T176"/>
  <c r="R176"/>
  <c r="P176"/>
  <c r="BK176"/>
  <c r="J176"/>
  <c r="BE176"/>
  <c r="BI174"/>
  <c r="BH174"/>
  <c r="BG174"/>
  <c r="BF174"/>
  <c r="T174"/>
  <c r="R174"/>
  <c r="P174"/>
  <c r="BK174"/>
  <c r="J174"/>
  <c r="BE174"/>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T168"/>
  <c r="R169"/>
  <c r="R168"/>
  <c r="P169"/>
  <c r="P168"/>
  <c r="BK169"/>
  <c r="BK168"/>
  <c r="J168"/>
  <c r="J169"/>
  <c r="BE169"/>
  <c r="J69"/>
  <c r="BI166"/>
  <c r="BH166"/>
  <c r="BG166"/>
  <c r="BF166"/>
  <c r="T166"/>
  <c r="R166"/>
  <c r="P166"/>
  <c r="BK166"/>
  <c r="J166"/>
  <c r="BE166"/>
  <c r="BI165"/>
  <c r="BH165"/>
  <c r="BG165"/>
  <c r="BF165"/>
  <c r="T165"/>
  <c r="R165"/>
  <c r="P165"/>
  <c r="BK165"/>
  <c r="J165"/>
  <c r="BE165"/>
  <c r="BI164"/>
  <c r="BH164"/>
  <c r="BG164"/>
  <c r="BF164"/>
  <c r="T164"/>
  <c r="R164"/>
  <c r="P164"/>
  <c r="BK164"/>
  <c r="J164"/>
  <c r="BE164"/>
  <c r="BI163"/>
  <c r="BH163"/>
  <c r="BG163"/>
  <c r="BF163"/>
  <c r="T163"/>
  <c r="R163"/>
  <c r="P163"/>
  <c r="BK163"/>
  <c r="J163"/>
  <c r="BE163"/>
  <c r="BI162"/>
  <c r="BH162"/>
  <c r="BG162"/>
  <c r="BF162"/>
  <c r="T162"/>
  <c r="R162"/>
  <c r="P162"/>
  <c r="BK162"/>
  <c r="J162"/>
  <c r="BE162"/>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R155"/>
  <c r="P155"/>
  <c r="BK155"/>
  <c r="J155"/>
  <c r="BE155"/>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T135"/>
  <c r="R136"/>
  <c r="R135"/>
  <c r="P136"/>
  <c r="P135"/>
  <c r="BK136"/>
  <c r="BK135"/>
  <c r="J135"/>
  <c r="J136"/>
  <c r="BE136"/>
  <c r="J68"/>
  <c r="BI133"/>
  <c r="BH133"/>
  <c r="BG133"/>
  <c r="BF133"/>
  <c r="T133"/>
  <c r="R133"/>
  <c r="P133"/>
  <c r="BK133"/>
  <c r="J133"/>
  <c r="BE133"/>
  <c r="BI132"/>
  <c r="BH132"/>
  <c r="BG132"/>
  <c r="BF132"/>
  <c r="T132"/>
  <c r="R132"/>
  <c r="P132"/>
  <c r="BK132"/>
  <c r="J132"/>
  <c r="BE132"/>
  <c r="BI131"/>
  <c r="BH131"/>
  <c r="BG131"/>
  <c r="BF131"/>
  <c r="T131"/>
  <c r="R131"/>
  <c r="P131"/>
  <c r="BK131"/>
  <c r="J131"/>
  <c r="BE131"/>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5"/>
  <c r="BH125"/>
  <c r="BG125"/>
  <c r="BF125"/>
  <c r="T125"/>
  <c r="R125"/>
  <c r="P125"/>
  <c r="BK125"/>
  <c r="J125"/>
  <c r="BE125"/>
  <c r="BI124"/>
  <c r="BH124"/>
  <c r="BG124"/>
  <c r="BF124"/>
  <c r="T124"/>
  <c r="R124"/>
  <c r="P124"/>
  <c r="BK124"/>
  <c r="J124"/>
  <c r="BE124"/>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R120"/>
  <c r="P120"/>
  <c r="BK120"/>
  <c r="J120"/>
  <c r="BE120"/>
  <c r="BI119"/>
  <c r="BH119"/>
  <c r="BG119"/>
  <c r="BF119"/>
  <c r="T119"/>
  <c r="R119"/>
  <c r="P119"/>
  <c r="BK119"/>
  <c r="J119"/>
  <c r="BE119"/>
  <c r="BI118"/>
  <c r="BH118"/>
  <c r="BG118"/>
  <c r="BF118"/>
  <c r="T118"/>
  <c r="T117"/>
  <c r="R118"/>
  <c r="R117"/>
  <c r="P118"/>
  <c r="P117"/>
  <c r="BK118"/>
  <c r="BK117"/>
  <c r="J117"/>
  <c r="J118"/>
  <c r="BE118"/>
  <c r="J67"/>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T111"/>
  <c r="R112"/>
  <c r="R111"/>
  <c r="P112"/>
  <c r="P111"/>
  <c r="BK112"/>
  <c r="BK111"/>
  <c r="J111"/>
  <c r="J112"/>
  <c r="BE112"/>
  <c r="J66"/>
  <c r="BI109"/>
  <c r="BH109"/>
  <c r="BG109"/>
  <c r="BF109"/>
  <c r="T109"/>
  <c r="R109"/>
  <c r="P109"/>
  <c r="BK109"/>
  <c r="J109"/>
  <c r="BE109"/>
  <c r="BI108"/>
  <c r="BH108"/>
  <c r="BG108"/>
  <c r="BF108"/>
  <c r="T108"/>
  <c r="R108"/>
  <c r="P108"/>
  <c r="BK108"/>
  <c r="J108"/>
  <c r="BE108"/>
  <c r="BI106"/>
  <c r="BH106"/>
  <c r="BG106"/>
  <c r="BF106"/>
  <c r="T106"/>
  <c r="R106"/>
  <c r="P106"/>
  <c r="BK106"/>
  <c r="J106"/>
  <c r="BE106"/>
  <c r="BI105"/>
  <c r="BH105"/>
  <c r="BG105"/>
  <c r="BF105"/>
  <c r="T105"/>
  <c r="R105"/>
  <c r="P105"/>
  <c r="BK105"/>
  <c r="J105"/>
  <c r="BE105"/>
  <c r="BI104"/>
  <c r="BH104"/>
  <c r="BG104"/>
  <c r="BF104"/>
  <c r="T104"/>
  <c r="R104"/>
  <c r="P104"/>
  <c r="BK104"/>
  <c r="J104"/>
  <c r="BE104"/>
  <c r="BI103"/>
  <c r="BH103"/>
  <c r="BG103"/>
  <c r="BF103"/>
  <c r="T103"/>
  <c r="R103"/>
  <c r="P103"/>
  <c r="BK103"/>
  <c r="J103"/>
  <c r="BE103"/>
  <c r="BI102"/>
  <c r="BH102"/>
  <c r="BG102"/>
  <c r="BF102"/>
  <c r="T102"/>
  <c r="R102"/>
  <c r="P102"/>
  <c r="BK102"/>
  <c r="J102"/>
  <c r="BE102"/>
  <c r="BI101"/>
  <c r="BH101"/>
  <c r="BG101"/>
  <c r="BF101"/>
  <c r="T101"/>
  <c r="R101"/>
  <c r="P101"/>
  <c r="BK101"/>
  <c r="J101"/>
  <c r="BE101"/>
  <c r="BI100"/>
  <c r="BH100"/>
  <c r="BG100"/>
  <c r="BF100"/>
  <c r="T100"/>
  <c r="R100"/>
  <c r="P100"/>
  <c r="BK100"/>
  <c r="J100"/>
  <c r="BE100"/>
  <c r="BI98"/>
  <c r="BH98"/>
  <c r="BG98"/>
  <c r="BF98"/>
  <c r="T98"/>
  <c r="R98"/>
  <c r="P98"/>
  <c r="BK98"/>
  <c r="J98"/>
  <c r="BE98"/>
  <c r="BI97"/>
  <c r="F38"/>
  <c i="1" r="BD59"/>
  <c i="7" r="BH97"/>
  <c r="F37"/>
  <c i="1" r="BC59"/>
  <c i="7" r="BG97"/>
  <c r="F36"/>
  <c i="1" r="BB59"/>
  <c i="7" r="BF97"/>
  <c r="J35"/>
  <c i="1" r="AW59"/>
  <c i="7" r="F35"/>
  <c i="1" r="BA59"/>
  <c i="7" r="T97"/>
  <c r="T96"/>
  <c r="T95"/>
  <c r="R97"/>
  <c r="R96"/>
  <c r="R95"/>
  <c r="P97"/>
  <c r="P96"/>
  <c r="P95"/>
  <c i="1" r="AU59"/>
  <c i="7" r="BK97"/>
  <c r="BK96"/>
  <c r="J96"/>
  <c r="BK95"/>
  <c r="J95"/>
  <c r="J64"/>
  <c r="J31"/>
  <c i="1" r="AG59"/>
  <c i="7" r="J97"/>
  <c r="BE97"/>
  <c r="J34"/>
  <c i="1" r="AV59"/>
  <c i="7" r="F34"/>
  <c i="1" r="AZ59"/>
  <c i="7" r="J65"/>
  <c r="J91"/>
  <c r="F91"/>
  <c r="F89"/>
  <c r="E87"/>
  <c r="J59"/>
  <c r="F59"/>
  <c r="F57"/>
  <c r="E55"/>
  <c r="J40"/>
  <c r="J22"/>
  <c r="E22"/>
  <c r="F92"/>
  <c r="F60"/>
  <c r="J21"/>
  <c r="J16"/>
  <c r="J89"/>
  <c r="J57"/>
  <c r="E7"/>
  <c r="E81"/>
  <c r="E49"/>
  <c i="6" r="J372"/>
  <c r="J367"/>
  <c r="J362"/>
  <c r="J352"/>
  <c r="J349"/>
  <c r="J342"/>
  <c r="J335"/>
  <c r="J322"/>
  <c r="J318"/>
  <c r="J302"/>
  <c r="J298"/>
  <c r="J276"/>
  <c r="J272"/>
  <c r="J268"/>
  <c r="J261"/>
  <c r="J257"/>
  <c r="J253"/>
  <c r="J249"/>
  <c r="J245"/>
  <c r="J241"/>
  <c r="J237"/>
  <c r="J230"/>
  <c r="J226"/>
  <c r="J225"/>
  <c r="J224"/>
  <c r="J223"/>
  <c r="J222"/>
  <c r="J221"/>
  <c r="J220"/>
  <c r="J219"/>
  <c r="J218"/>
  <c r="J217"/>
  <c r="J216"/>
  <c r="J215"/>
  <c r="J214"/>
  <c r="J213"/>
  <c r="J212"/>
  <c r="J211"/>
  <c r="J207"/>
  <c r="J206"/>
  <c r="J205"/>
  <c r="J204"/>
  <c r="J203"/>
  <c r="J202"/>
  <c r="J201"/>
  <c r="J200"/>
  <c r="J199"/>
  <c r="J198"/>
  <c r="J197"/>
  <c r="J196"/>
  <c r="J195"/>
  <c r="J194"/>
  <c r="J193"/>
  <c r="J192"/>
  <c i="1" r="AY58"/>
  <c r="AX58"/>
  <c i="6" r="BI379"/>
  <c r="BH379"/>
  <c r="BG379"/>
  <c r="BF379"/>
  <c r="T379"/>
  <c r="R379"/>
  <c r="P379"/>
  <c r="BK379"/>
  <c r="J379"/>
  <c r="BE379"/>
  <c r="BI378"/>
  <c r="BH378"/>
  <c r="BG378"/>
  <c r="BF378"/>
  <c r="T378"/>
  <c r="R378"/>
  <c r="P378"/>
  <c r="BK378"/>
  <c r="J378"/>
  <c r="BE378"/>
  <c r="BI377"/>
  <c r="BH377"/>
  <c r="BG377"/>
  <c r="BF377"/>
  <c r="T377"/>
  <c r="R377"/>
  <c r="P377"/>
  <c r="BK377"/>
  <c r="J377"/>
  <c r="BE377"/>
  <c r="BI376"/>
  <c r="BH376"/>
  <c r="BG376"/>
  <c r="BF376"/>
  <c r="T376"/>
  <c r="R376"/>
  <c r="P376"/>
  <c r="BK376"/>
  <c r="J376"/>
  <c r="BE376"/>
  <c r="BI375"/>
  <c r="BH375"/>
  <c r="BG375"/>
  <c r="BF375"/>
  <c r="T375"/>
  <c r="R375"/>
  <c r="P375"/>
  <c r="BK375"/>
  <c r="J375"/>
  <c r="BE375"/>
  <c r="BI374"/>
  <c r="BH374"/>
  <c r="BG374"/>
  <c r="BF374"/>
  <c r="T374"/>
  <c r="T373"/>
  <c r="T371"/>
  <c r="R374"/>
  <c r="R373"/>
  <c r="R371"/>
  <c r="P374"/>
  <c r="P373"/>
  <c r="P371"/>
  <c r="BK374"/>
  <c r="BK373"/>
  <c r="J373"/>
  <c r="BK371"/>
  <c r="J371"/>
  <c r="J374"/>
  <c r="BE374"/>
  <c r="J166"/>
  <c r="J165"/>
  <c r="J164"/>
  <c r="BI370"/>
  <c r="BH370"/>
  <c r="BG370"/>
  <c r="BF370"/>
  <c r="T370"/>
  <c r="R370"/>
  <c r="P370"/>
  <c r="BK370"/>
  <c r="J370"/>
  <c r="BE370"/>
  <c r="BI369"/>
  <c r="BH369"/>
  <c r="BG369"/>
  <c r="BF369"/>
  <c r="T369"/>
  <c r="T368"/>
  <c r="T366"/>
  <c r="R369"/>
  <c r="R368"/>
  <c r="R366"/>
  <c r="P369"/>
  <c r="P368"/>
  <c r="P366"/>
  <c r="BK369"/>
  <c r="BK368"/>
  <c r="J368"/>
  <c r="BK366"/>
  <c r="J366"/>
  <c r="J369"/>
  <c r="BE369"/>
  <c r="J163"/>
  <c r="J162"/>
  <c r="J161"/>
  <c r="BI365"/>
  <c r="BH365"/>
  <c r="BG365"/>
  <c r="BF365"/>
  <c r="T365"/>
  <c r="R365"/>
  <c r="P365"/>
  <c r="BK365"/>
  <c r="J365"/>
  <c r="BE365"/>
  <c r="BI364"/>
  <c r="BH364"/>
  <c r="BG364"/>
  <c r="BF364"/>
  <c r="T364"/>
  <c r="T363"/>
  <c r="T361"/>
  <c r="R364"/>
  <c r="R363"/>
  <c r="R361"/>
  <c r="P364"/>
  <c r="P363"/>
  <c r="P361"/>
  <c r="BK364"/>
  <c r="BK363"/>
  <c r="J363"/>
  <c r="BK361"/>
  <c r="J361"/>
  <c r="J364"/>
  <c r="BE364"/>
  <c r="J160"/>
  <c r="J159"/>
  <c r="J158"/>
  <c r="BI360"/>
  <c r="BH360"/>
  <c r="BG360"/>
  <c r="BF360"/>
  <c r="T360"/>
  <c r="T359"/>
  <c r="R360"/>
  <c r="R359"/>
  <c r="P360"/>
  <c r="P359"/>
  <c r="BK360"/>
  <c r="BK359"/>
  <c r="J359"/>
  <c r="J360"/>
  <c r="BE360"/>
  <c r="J157"/>
  <c r="BI358"/>
  <c r="BH358"/>
  <c r="BG358"/>
  <c r="BF358"/>
  <c r="T358"/>
  <c r="T357"/>
  <c r="R358"/>
  <c r="R357"/>
  <c r="P358"/>
  <c r="P357"/>
  <c r="BK358"/>
  <c r="BK357"/>
  <c r="J357"/>
  <c r="J358"/>
  <c r="BE358"/>
  <c r="J156"/>
  <c r="BI356"/>
  <c r="BH356"/>
  <c r="BG356"/>
  <c r="BF356"/>
  <c r="T356"/>
  <c r="T355"/>
  <c r="R356"/>
  <c r="R355"/>
  <c r="P356"/>
  <c r="P355"/>
  <c r="BK356"/>
  <c r="BK355"/>
  <c r="J355"/>
  <c r="J356"/>
  <c r="BE356"/>
  <c r="J155"/>
  <c r="BI354"/>
  <c r="BH354"/>
  <c r="BG354"/>
  <c r="BF354"/>
  <c r="T354"/>
  <c r="T353"/>
  <c r="R354"/>
  <c r="R353"/>
  <c r="P354"/>
  <c r="P353"/>
  <c r="BK354"/>
  <c r="BK353"/>
  <c r="J353"/>
  <c r="J354"/>
  <c r="BE354"/>
  <c r="J154"/>
  <c r="J153"/>
  <c r="BI351"/>
  <c r="BH351"/>
  <c r="BG351"/>
  <c r="BF351"/>
  <c r="T351"/>
  <c r="T350"/>
  <c r="R351"/>
  <c r="R350"/>
  <c r="P351"/>
  <c r="P350"/>
  <c r="BK351"/>
  <c r="BK350"/>
  <c r="J350"/>
  <c r="J351"/>
  <c r="BE351"/>
  <c r="J152"/>
  <c r="J151"/>
  <c r="BI348"/>
  <c r="BH348"/>
  <c r="BG348"/>
  <c r="BF348"/>
  <c r="T348"/>
  <c r="R348"/>
  <c r="P348"/>
  <c r="BK348"/>
  <c r="J348"/>
  <c r="BE348"/>
  <c r="BI347"/>
  <c r="BH347"/>
  <c r="BG347"/>
  <c r="BF347"/>
  <c r="T347"/>
  <c r="T346"/>
  <c r="R347"/>
  <c r="R346"/>
  <c r="P347"/>
  <c r="P346"/>
  <c r="BK347"/>
  <c r="BK346"/>
  <c r="J346"/>
  <c r="J347"/>
  <c r="BE347"/>
  <c r="J150"/>
  <c r="BI345"/>
  <c r="BH345"/>
  <c r="BG345"/>
  <c r="BF345"/>
  <c r="T345"/>
  <c r="R345"/>
  <c r="P345"/>
  <c r="BK345"/>
  <c r="J345"/>
  <c r="BE345"/>
  <c r="BI344"/>
  <c r="BH344"/>
  <c r="BG344"/>
  <c r="BF344"/>
  <c r="T344"/>
  <c r="T343"/>
  <c r="R344"/>
  <c r="R343"/>
  <c r="P344"/>
  <c r="P343"/>
  <c r="BK344"/>
  <c r="BK343"/>
  <c r="J343"/>
  <c r="J344"/>
  <c r="BE344"/>
  <c r="J149"/>
  <c r="J148"/>
  <c r="BI341"/>
  <c r="BH341"/>
  <c r="BG341"/>
  <c r="BF341"/>
  <c r="T341"/>
  <c r="R341"/>
  <c r="P341"/>
  <c r="BK341"/>
  <c r="J341"/>
  <c r="BE341"/>
  <c r="BI340"/>
  <c r="BH340"/>
  <c r="BG340"/>
  <c r="BF340"/>
  <c r="T340"/>
  <c r="T339"/>
  <c r="R340"/>
  <c r="R339"/>
  <c r="P340"/>
  <c r="P339"/>
  <c r="BK340"/>
  <c r="BK339"/>
  <c r="J339"/>
  <c r="J340"/>
  <c r="BE340"/>
  <c r="J147"/>
  <c r="BI338"/>
  <c r="BH338"/>
  <c r="BG338"/>
  <c r="BF338"/>
  <c r="T338"/>
  <c r="R338"/>
  <c r="P338"/>
  <c r="BK338"/>
  <c r="J338"/>
  <c r="BE338"/>
  <c r="BI337"/>
  <c r="BH337"/>
  <c r="BG337"/>
  <c r="BF337"/>
  <c r="T337"/>
  <c r="T336"/>
  <c r="R337"/>
  <c r="R336"/>
  <c r="P337"/>
  <c r="P336"/>
  <c r="BK337"/>
  <c r="BK336"/>
  <c r="J336"/>
  <c r="J337"/>
  <c r="BE337"/>
  <c r="J146"/>
  <c r="J145"/>
  <c r="BI334"/>
  <c r="BH334"/>
  <c r="BG334"/>
  <c r="BF334"/>
  <c r="T334"/>
  <c r="R334"/>
  <c r="P334"/>
  <c r="BK334"/>
  <c r="J334"/>
  <c r="BE334"/>
  <c r="BI333"/>
  <c r="BH333"/>
  <c r="BG333"/>
  <c r="BF333"/>
  <c r="T333"/>
  <c r="T332"/>
  <c r="R333"/>
  <c r="R332"/>
  <c r="P333"/>
  <c r="P332"/>
  <c r="BK333"/>
  <c r="BK332"/>
  <c r="J332"/>
  <c r="J333"/>
  <c r="BE333"/>
  <c r="J144"/>
  <c r="BI331"/>
  <c r="BH331"/>
  <c r="BG331"/>
  <c r="BF331"/>
  <c r="T331"/>
  <c r="R331"/>
  <c r="P331"/>
  <c r="BK331"/>
  <c r="J331"/>
  <c r="BE331"/>
  <c r="BI330"/>
  <c r="BH330"/>
  <c r="BG330"/>
  <c r="BF330"/>
  <c r="T330"/>
  <c r="T329"/>
  <c r="R330"/>
  <c r="R329"/>
  <c r="P330"/>
  <c r="P329"/>
  <c r="BK330"/>
  <c r="BK329"/>
  <c r="J329"/>
  <c r="J330"/>
  <c r="BE330"/>
  <c r="J143"/>
  <c r="BI328"/>
  <c r="BH328"/>
  <c r="BG328"/>
  <c r="BF328"/>
  <c r="T328"/>
  <c r="R328"/>
  <c r="P328"/>
  <c r="BK328"/>
  <c r="J328"/>
  <c r="BE328"/>
  <c r="BI327"/>
  <c r="BH327"/>
  <c r="BG327"/>
  <c r="BF327"/>
  <c r="T327"/>
  <c r="T326"/>
  <c r="R327"/>
  <c r="R326"/>
  <c r="P327"/>
  <c r="P326"/>
  <c r="BK327"/>
  <c r="BK326"/>
  <c r="J326"/>
  <c r="J327"/>
  <c r="BE327"/>
  <c r="J142"/>
  <c r="BI325"/>
  <c r="BH325"/>
  <c r="BG325"/>
  <c r="BF325"/>
  <c r="T325"/>
  <c r="R325"/>
  <c r="P325"/>
  <c r="BK325"/>
  <c r="J325"/>
  <c r="BE325"/>
  <c r="BI324"/>
  <c r="BH324"/>
  <c r="BG324"/>
  <c r="BF324"/>
  <c r="T324"/>
  <c r="T323"/>
  <c r="R324"/>
  <c r="R323"/>
  <c r="P324"/>
  <c r="P323"/>
  <c r="BK324"/>
  <c r="BK323"/>
  <c r="J323"/>
  <c r="J324"/>
  <c r="BE324"/>
  <c r="J141"/>
  <c r="J140"/>
  <c r="BI321"/>
  <c r="BH321"/>
  <c r="BG321"/>
  <c r="BF321"/>
  <c r="T321"/>
  <c r="R321"/>
  <c r="P321"/>
  <c r="BK321"/>
  <c r="J321"/>
  <c r="BE321"/>
  <c r="BI320"/>
  <c r="BH320"/>
  <c r="BG320"/>
  <c r="BF320"/>
  <c r="T320"/>
  <c r="T319"/>
  <c r="R320"/>
  <c r="R319"/>
  <c r="P320"/>
  <c r="P319"/>
  <c r="BK320"/>
  <c r="BK319"/>
  <c r="J319"/>
  <c r="J320"/>
  <c r="BE320"/>
  <c r="J139"/>
  <c r="J138"/>
  <c r="BI317"/>
  <c r="BH317"/>
  <c r="BG317"/>
  <c r="BF317"/>
  <c r="T317"/>
  <c r="R317"/>
  <c r="P317"/>
  <c r="BK317"/>
  <c r="J317"/>
  <c r="BE317"/>
  <c r="BI316"/>
  <c r="BH316"/>
  <c r="BG316"/>
  <c r="BF316"/>
  <c r="T316"/>
  <c r="T315"/>
  <c r="R316"/>
  <c r="R315"/>
  <c r="P316"/>
  <c r="P315"/>
  <c r="BK316"/>
  <c r="BK315"/>
  <c r="J315"/>
  <c r="J316"/>
  <c r="BE316"/>
  <c r="J137"/>
  <c r="BI314"/>
  <c r="BH314"/>
  <c r="BG314"/>
  <c r="BF314"/>
  <c r="T314"/>
  <c r="R314"/>
  <c r="P314"/>
  <c r="BK314"/>
  <c r="J314"/>
  <c r="BE314"/>
  <c r="BI313"/>
  <c r="BH313"/>
  <c r="BG313"/>
  <c r="BF313"/>
  <c r="T313"/>
  <c r="T312"/>
  <c r="R313"/>
  <c r="R312"/>
  <c r="P313"/>
  <c r="P312"/>
  <c r="BK313"/>
  <c r="BK312"/>
  <c r="J312"/>
  <c r="J313"/>
  <c r="BE313"/>
  <c r="J136"/>
  <c r="BI311"/>
  <c r="BH311"/>
  <c r="BG311"/>
  <c r="BF311"/>
  <c r="T311"/>
  <c r="R311"/>
  <c r="P311"/>
  <c r="BK311"/>
  <c r="J311"/>
  <c r="BE311"/>
  <c r="BI310"/>
  <c r="BH310"/>
  <c r="BG310"/>
  <c r="BF310"/>
  <c r="T310"/>
  <c r="T309"/>
  <c r="R310"/>
  <c r="R309"/>
  <c r="P310"/>
  <c r="P309"/>
  <c r="BK310"/>
  <c r="BK309"/>
  <c r="J309"/>
  <c r="J310"/>
  <c r="BE310"/>
  <c r="J135"/>
  <c r="BI308"/>
  <c r="BH308"/>
  <c r="BG308"/>
  <c r="BF308"/>
  <c r="T308"/>
  <c r="R308"/>
  <c r="P308"/>
  <c r="BK308"/>
  <c r="J308"/>
  <c r="BE308"/>
  <c r="BI307"/>
  <c r="BH307"/>
  <c r="BG307"/>
  <c r="BF307"/>
  <c r="T307"/>
  <c r="T306"/>
  <c r="R307"/>
  <c r="R306"/>
  <c r="P307"/>
  <c r="P306"/>
  <c r="BK307"/>
  <c r="BK306"/>
  <c r="J306"/>
  <c r="J307"/>
  <c r="BE307"/>
  <c r="J134"/>
  <c r="BI305"/>
  <c r="BH305"/>
  <c r="BG305"/>
  <c r="BF305"/>
  <c r="T305"/>
  <c r="R305"/>
  <c r="P305"/>
  <c r="BK305"/>
  <c r="J305"/>
  <c r="BE305"/>
  <c r="BI304"/>
  <c r="BH304"/>
  <c r="BG304"/>
  <c r="BF304"/>
  <c r="T304"/>
  <c r="T303"/>
  <c r="R304"/>
  <c r="R303"/>
  <c r="P304"/>
  <c r="P303"/>
  <c r="BK304"/>
  <c r="BK303"/>
  <c r="J303"/>
  <c r="J304"/>
  <c r="BE304"/>
  <c r="J133"/>
  <c r="J132"/>
  <c r="BI301"/>
  <c r="BH301"/>
  <c r="BG301"/>
  <c r="BF301"/>
  <c r="T301"/>
  <c r="R301"/>
  <c r="P301"/>
  <c r="BK301"/>
  <c r="J301"/>
  <c r="BE301"/>
  <c r="BI300"/>
  <c r="BH300"/>
  <c r="BG300"/>
  <c r="BF300"/>
  <c r="T300"/>
  <c r="T299"/>
  <c r="R300"/>
  <c r="R299"/>
  <c r="P300"/>
  <c r="P299"/>
  <c r="BK300"/>
  <c r="BK299"/>
  <c r="J299"/>
  <c r="J300"/>
  <c r="BE300"/>
  <c r="J131"/>
  <c r="J130"/>
  <c r="BI297"/>
  <c r="BH297"/>
  <c r="BG297"/>
  <c r="BF297"/>
  <c r="T297"/>
  <c r="R297"/>
  <c r="P297"/>
  <c r="BK297"/>
  <c r="J297"/>
  <c r="BE297"/>
  <c r="BI296"/>
  <c r="BH296"/>
  <c r="BG296"/>
  <c r="BF296"/>
  <c r="T296"/>
  <c r="T295"/>
  <c r="R296"/>
  <c r="R295"/>
  <c r="P296"/>
  <c r="P295"/>
  <c r="BK296"/>
  <c r="BK295"/>
  <c r="J295"/>
  <c r="J296"/>
  <c r="BE296"/>
  <c r="J129"/>
  <c r="BI294"/>
  <c r="BH294"/>
  <c r="BG294"/>
  <c r="BF294"/>
  <c r="T294"/>
  <c r="R294"/>
  <c r="P294"/>
  <c r="BK294"/>
  <c r="J294"/>
  <c r="BE294"/>
  <c r="BI293"/>
  <c r="BH293"/>
  <c r="BG293"/>
  <c r="BF293"/>
  <c r="T293"/>
  <c r="T292"/>
  <c r="R293"/>
  <c r="R292"/>
  <c r="P293"/>
  <c r="P292"/>
  <c r="BK293"/>
  <c r="BK292"/>
  <c r="J292"/>
  <c r="J293"/>
  <c r="BE293"/>
  <c r="J128"/>
  <c r="BI291"/>
  <c r="BH291"/>
  <c r="BG291"/>
  <c r="BF291"/>
  <c r="T291"/>
  <c r="R291"/>
  <c r="P291"/>
  <c r="BK291"/>
  <c r="J291"/>
  <c r="BE291"/>
  <c r="BI290"/>
  <c r="BH290"/>
  <c r="BG290"/>
  <c r="BF290"/>
  <c r="T290"/>
  <c r="T289"/>
  <c r="R290"/>
  <c r="R289"/>
  <c r="P290"/>
  <c r="P289"/>
  <c r="BK290"/>
  <c r="BK289"/>
  <c r="J289"/>
  <c r="J290"/>
  <c r="BE290"/>
  <c r="J127"/>
  <c r="BI288"/>
  <c r="BH288"/>
  <c r="BG288"/>
  <c r="BF288"/>
  <c r="T288"/>
  <c r="R288"/>
  <c r="P288"/>
  <c r="BK288"/>
  <c r="J288"/>
  <c r="BE288"/>
  <c r="BI287"/>
  <c r="BH287"/>
  <c r="BG287"/>
  <c r="BF287"/>
  <c r="T287"/>
  <c r="T286"/>
  <c r="R287"/>
  <c r="R286"/>
  <c r="P287"/>
  <c r="P286"/>
  <c r="BK287"/>
  <c r="BK286"/>
  <c r="J286"/>
  <c r="J287"/>
  <c r="BE287"/>
  <c r="J126"/>
  <c r="BI285"/>
  <c r="BH285"/>
  <c r="BG285"/>
  <c r="BF285"/>
  <c r="T285"/>
  <c r="R285"/>
  <c r="P285"/>
  <c r="BK285"/>
  <c r="J285"/>
  <c r="BE285"/>
  <c r="BI284"/>
  <c r="BH284"/>
  <c r="BG284"/>
  <c r="BF284"/>
  <c r="T284"/>
  <c r="T283"/>
  <c r="R284"/>
  <c r="R283"/>
  <c r="P284"/>
  <c r="P283"/>
  <c r="BK284"/>
  <c r="BK283"/>
  <c r="J283"/>
  <c r="J284"/>
  <c r="BE284"/>
  <c r="J125"/>
  <c r="BI282"/>
  <c r="BH282"/>
  <c r="BG282"/>
  <c r="BF282"/>
  <c r="T282"/>
  <c r="R282"/>
  <c r="P282"/>
  <c r="BK282"/>
  <c r="J282"/>
  <c r="BE282"/>
  <c r="BI281"/>
  <c r="BH281"/>
  <c r="BG281"/>
  <c r="BF281"/>
  <c r="T281"/>
  <c r="T280"/>
  <c r="R281"/>
  <c r="R280"/>
  <c r="P281"/>
  <c r="P280"/>
  <c r="BK281"/>
  <c r="BK280"/>
  <c r="J280"/>
  <c r="J281"/>
  <c r="BE281"/>
  <c r="J124"/>
  <c r="BI279"/>
  <c r="BH279"/>
  <c r="BG279"/>
  <c r="BF279"/>
  <c r="T279"/>
  <c r="R279"/>
  <c r="P279"/>
  <c r="BK279"/>
  <c r="J279"/>
  <c r="BE279"/>
  <c r="BI278"/>
  <c r="BH278"/>
  <c r="BG278"/>
  <c r="BF278"/>
  <c r="T278"/>
  <c r="T277"/>
  <c r="R278"/>
  <c r="R277"/>
  <c r="P278"/>
  <c r="P277"/>
  <c r="BK278"/>
  <c r="BK277"/>
  <c r="J277"/>
  <c r="J278"/>
  <c r="BE278"/>
  <c r="J123"/>
  <c r="J122"/>
  <c r="BI275"/>
  <c r="BH275"/>
  <c r="BG275"/>
  <c r="BF275"/>
  <c r="T275"/>
  <c r="R275"/>
  <c r="P275"/>
  <c r="BK275"/>
  <c r="J275"/>
  <c r="BE275"/>
  <c r="BI274"/>
  <c r="BH274"/>
  <c r="BG274"/>
  <c r="BF274"/>
  <c r="T274"/>
  <c r="T273"/>
  <c r="R274"/>
  <c r="R273"/>
  <c r="P274"/>
  <c r="P273"/>
  <c r="BK274"/>
  <c r="BK273"/>
  <c r="J273"/>
  <c r="J274"/>
  <c r="BE274"/>
  <c r="J121"/>
  <c r="J120"/>
  <c r="BI271"/>
  <c r="BH271"/>
  <c r="BG271"/>
  <c r="BF271"/>
  <c r="T271"/>
  <c r="R271"/>
  <c r="P271"/>
  <c r="BK271"/>
  <c r="J271"/>
  <c r="BE271"/>
  <c r="BI270"/>
  <c r="BH270"/>
  <c r="BG270"/>
  <c r="BF270"/>
  <c r="T270"/>
  <c r="T269"/>
  <c r="R270"/>
  <c r="R269"/>
  <c r="P270"/>
  <c r="P269"/>
  <c r="BK270"/>
  <c r="BK269"/>
  <c r="J269"/>
  <c r="J270"/>
  <c r="BE270"/>
  <c r="J119"/>
  <c r="J118"/>
  <c r="BI267"/>
  <c r="BH267"/>
  <c r="BG267"/>
  <c r="BF267"/>
  <c r="T267"/>
  <c r="R267"/>
  <c r="P267"/>
  <c r="BK267"/>
  <c r="J267"/>
  <c r="BE267"/>
  <c r="BI266"/>
  <c r="BH266"/>
  <c r="BG266"/>
  <c r="BF266"/>
  <c r="T266"/>
  <c r="T265"/>
  <c r="R266"/>
  <c r="R265"/>
  <c r="P266"/>
  <c r="P265"/>
  <c r="BK266"/>
  <c r="BK265"/>
  <c r="J265"/>
  <c r="J266"/>
  <c r="BE266"/>
  <c r="J117"/>
  <c r="BI264"/>
  <c r="BH264"/>
  <c r="BG264"/>
  <c r="BF264"/>
  <c r="T264"/>
  <c r="R264"/>
  <c r="P264"/>
  <c r="BK264"/>
  <c r="J264"/>
  <c r="BE264"/>
  <c r="BI263"/>
  <c r="BH263"/>
  <c r="BG263"/>
  <c r="BF263"/>
  <c r="T263"/>
  <c r="T262"/>
  <c r="R263"/>
  <c r="R262"/>
  <c r="P263"/>
  <c r="P262"/>
  <c r="BK263"/>
  <c r="BK262"/>
  <c r="J262"/>
  <c r="J263"/>
  <c r="BE263"/>
  <c r="J116"/>
  <c r="J115"/>
  <c r="BI260"/>
  <c r="BH260"/>
  <c r="BG260"/>
  <c r="BF260"/>
  <c r="T260"/>
  <c r="R260"/>
  <c r="P260"/>
  <c r="BK260"/>
  <c r="J260"/>
  <c r="BE260"/>
  <c r="BI259"/>
  <c r="BH259"/>
  <c r="BG259"/>
  <c r="BF259"/>
  <c r="T259"/>
  <c r="T258"/>
  <c r="R259"/>
  <c r="R258"/>
  <c r="P259"/>
  <c r="P258"/>
  <c r="BK259"/>
  <c r="BK258"/>
  <c r="J258"/>
  <c r="J259"/>
  <c r="BE259"/>
  <c r="J114"/>
  <c r="J113"/>
  <c r="BI256"/>
  <c r="BH256"/>
  <c r="BG256"/>
  <c r="BF256"/>
  <c r="T256"/>
  <c r="R256"/>
  <c r="P256"/>
  <c r="BK256"/>
  <c r="J256"/>
  <c r="BE256"/>
  <c r="BI255"/>
  <c r="BH255"/>
  <c r="BG255"/>
  <c r="BF255"/>
  <c r="T255"/>
  <c r="T254"/>
  <c r="R255"/>
  <c r="R254"/>
  <c r="P255"/>
  <c r="P254"/>
  <c r="BK255"/>
  <c r="BK254"/>
  <c r="J254"/>
  <c r="J255"/>
  <c r="BE255"/>
  <c r="J112"/>
  <c r="J111"/>
  <c r="BI252"/>
  <c r="BH252"/>
  <c r="BG252"/>
  <c r="BF252"/>
  <c r="T252"/>
  <c r="R252"/>
  <c r="P252"/>
  <c r="BK252"/>
  <c r="J252"/>
  <c r="BE252"/>
  <c r="BI251"/>
  <c r="BH251"/>
  <c r="BG251"/>
  <c r="BF251"/>
  <c r="T251"/>
  <c r="T250"/>
  <c r="R251"/>
  <c r="R250"/>
  <c r="P251"/>
  <c r="P250"/>
  <c r="BK251"/>
  <c r="BK250"/>
  <c r="J250"/>
  <c r="J251"/>
  <c r="BE251"/>
  <c r="J110"/>
  <c r="J109"/>
  <c r="BI248"/>
  <c r="BH248"/>
  <c r="BG248"/>
  <c r="BF248"/>
  <c r="T248"/>
  <c r="R248"/>
  <c r="P248"/>
  <c r="BK248"/>
  <c r="J248"/>
  <c r="BE248"/>
  <c r="BI247"/>
  <c r="BH247"/>
  <c r="BG247"/>
  <c r="BF247"/>
  <c r="T247"/>
  <c r="T246"/>
  <c r="R247"/>
  <c r="R246"/>
  <c r="P247"/>
  <c r="P246"/>
  <c r="BK247"/>
  <c r="BK246"/>
  <c r="J246"/>
  <c r="J247"/>
  <c r="BE247"/>
  <c r="J108"/>
  <c r="J107"/>
  <c r="BI244"/>
  <c r="BH244"/>
  <c r="BG244"/>
  <c r="BF244"/>
  <c r="T244"/>
  <c r="R244"/>
  <c r="P244"/>
  <c r="BK244"/>
  <c r="J244"/>
  <c r="BE244"/>
  <c r="BI243"/>
  <c r="BH243"/>
  <c r="BG243"/>
  <c r="BF243"/>
  <c r="T243"/>
  <c r="T242"/>
  <c r="R243"/>
  <c r="R242"/>
  <c r="P243"/>
  <c r="P242"/>
  <c r="BK243"/>
  <c r="BK242"/>
  <c r="J242"/>
  <c r="J243"/>
  <c r="BE243"/>
  <c r="J106"/>
  <c r="J105"/>
  <c r="BI240"/>
  <c r="BH240"/>
  <c r="BG240"/>
  <c r="BF240"/>
  <c r="T240"/>
  <c r="R240"/>
  <c r="P240"/>
  <c r="BK240"/>
  <c r="J240"/>
  <c r="BE240"/>
  <c r="BI239"/>
  <c r="BH239"/>
  <c r="BG239"/>
  <c r="BF239"/>
  <c r="T239"/>
  <c r="T238"/>
  <c r="R239"/>
  <c r="R238"/>
  <c r="P239"/>
  <c r="P238"/>
  <c r="BK239"/>
  <c r="BK238"/>
  <c r="J238"/>
  <c r="J239"/>
  <c r="BE239"/>
  <c r="J104"/>
  <c r="J103"/>
  <c r="BI236"/>
  <c r="BH236"/>
  <c r="BG236"/>
  <c r="BF236"/>
  <c r="T236"/>
  <c r="R236"/>
  <c r="P236"/>
  <c r="BK236"/>
  <c r="J236"/>
  <c r="BE236"/>
  <c r="BI235"/>
  <c r="BH235"/>
  <c r="BG235"/>
  <c r="BF235"/>
  <c r="T235"/>
  <c r="T234"/>
  <c r="R235"/>
  <c r="R234"/>
  <c r="P235"/>
  <c r="P234"/>
  <c r="BK235"/>
  <c r="BK234"/>
  <c r="J234"/>
  <c r="J235"/>
  <c r="BE235"/>
  <c r="J102"/>
  <c r="BI233"/>
  <c r="BH233"/>
  <c r="BG233"/>
  <c r="BF233"/>
  <c r="T233"/>
  <c r="R233"/>
  <c r="P233"/>
  <c r="BK233"/>
  <c r="J233"/>
  <c r="BE233"/>
  <c r="BI232"/>
  <c r="BH232"/>
  <c r="BG232"/>
  <c r="BF232"/>
  <c r="T232"/>
  <c r="T231"/>
  <c r="R232"/>
  <c r="R231"/>
  <c r="P232"/>
  <c r="P231"/>
  <c r="BK232"/>
  <c r="BK231"/>
  <c r="J231"/>
  <c r="J232"/>
  <c r="BE232"/>
  <c r="J101"/>
  <c r="J100"/>
  <c r="BI229"/>
  <c r="BH229"/>
  <c r="BG229"/>
  <c r="BF229"/>
  <c r="T229"/>
  <c r="R229"/>
  <c r="P229"/>
  <c r="BK229"/>
  <c r="J229"/>
  <c r="BE229"/>
  <c r="BI228"/>
  <c r="BH228"/>
  <c r="BG228"/>
  <c r="BF228"/>
  <c r="T228"/>
  <c r="T227"/>
  <c r="R228"/>
  <c r="R227"/>
  <c r="P228"/>
  <c r="P227"/>
  <c r="BK228"/>
  <c r="BK227"/>
  <c r="J227"/>
  <c r="J228"/>
  <c r="BE228"/>
  <c r="J99"/>
  <c r="J98"/>
  <c r="J97"/>
  <c r="J96"/>
  <c r="J95"/>
  <c r="J94"/>
  <c r="J93"/>
  <c r="J92"/>
  <c r="J91"/>
  <c r="J90"/>
  <c r="J89"/>
  <c r="J88"/>
  <c r="J87"/>
  <c r="J86"/>
  <c r="J85"/>
  <c r="J84"/>
  <c r="J83"/>
  <c r="BI210"/>
  <c r="BH210"/>
  <c r="BG210"/>
  <c r="BF210"/>
  <c r="T210"/>
  <c r="R210"/>
  <c r="P210"/>
  <c r="BK210"/>
  <c r="J210"/>
  <c r="BE210"/>
  <c r="BI209"/>
  <c r="F38"/>
  <c i="1" r="BD58"/>
  <c i="6" r="BH209"/>
  <c r="F37"/>
  <c i="1" r="BC58"/>
  <c i="6" r="BG209"/>
  <c r="F36"/>
  <c i="1" r="BB58"/>
  <c i="6" r="BF209"/>
  <c r="J35"/>
  <c i="1" r="AW58"/>
  <c i="6" r="F35"/>
  <c i="1" r="BA58"/>
  <c i="6" r="T209"/>
  <c r="T208"/>
  <c r="T191"/>
  <c r="T190"/>
  <c r="R209"/>
  <c r="R208"/>
  <c r="R191"/>
  <c r="R190"/>
  <c r="P209"/>
  <c r="P208"/>
  <c r="P191"/>
  <c r="P190"/>
  <c i="1" r="AU58"/>
  <c i="6" r="BK209"/>
  <c r="BK208"/>
  <c r="J208"/>
  <c r="BK191"/>
  <c r="J191"/>
  <c r="BK190"/>
  <c r="J190"/>
  <c r="J64"/>
  <c r="J31"/>
  <c i="1" r="AG58"/>
  <c i="6" r="J209"/>
  <c r="BE209"/>
  <c r="J34"/>
  <c i="1" r="AV58"/>
  <c i="6" r="F34"/>
  <c i="1" r="AZ58"/>
  <c i="6" r="J82"/>
  <c r="J81"/>
  <c r="J80"/>
  <c r="J79"/>
  <c r="J78"/>
  <c r="J77"/>
  <c r="J76"/>
  <c r="J75"/>
  <c r="J74"/>
  <c r="J73"/>
  <c r="J72"/>
  <c r="J71"/>
  <c r="J70"/>
  <c r="J69"/>
  <c r="J68"/>
  <c r="J67"/>
  <c r="J66"/>
  <c r="J65"/>
  <c r="F184"/>
  <c r="E182"/>
  <c r="F57"/>
  <c r="E55"/>
  <c r="J40"/>
  <c r="J25"/>
  <c r="E25"/>
  <c r="J186"/>
  <c r="J59"/>
  <c r="J24"/>
  <c r="J22"/>
  <c r="E22"/>
  <c r="F187"/>
  <c r="F60"/>
  <c r="J21"/>
  <c r="J19"/>
  <c r="E19"/>
  <c r="F186"/>
  <c r="F59"/>
  <c r="J18"/>
  <c r="J16"/>
  <c r="J184"/>
  <c r="J57"/>
  <c r="E7"/>
  <c r="E176"/>
  <c r="E49"/>
  <c i="1" r="AY57"/>
  <c r="AX57"/>
  <c i="5" r="BI283"/>
  <c r="BH283"/>
  <c r="BG283"/>
  <c r="BF283"/>
  <c r="T283"/>
  <c r="R283"/>
  <c r="P283"/>
  <c r="BK283"/>
  <c r="J283"/>
  <c r="BE283"/>
  <c r="BI282"/>
  <c r="BH282"/>
  <c r="BG282"/>
  <c r="BF282"/>
  <c r="T282"/>
  <c r="R282"/>
  <c r="P282"/>
  <c r="BK282"/>
  <c r="J282"/>
  <c r="BE282"/>
  <c r="BI281"/>
  <c r="BH281"/>
  <c r="BG281"/>
  <c r="BF281"/>
  <c r="T281"/>
  <c r="R281"/>
  <c r="P281"/>
  <c r="BK281"/>
  <c r="J281"/>
  <c r="BE281"/>
  <c r="BI280"/>
  <c r="BH280"/>
  <c r="BG280"/>
  <c r="BF280"/>
  <c r="T280"/>
  <c r="R280"/>
  <c r="P280"/>
  <c r="BK280"/>
  <c r="J280"/>
  <c r="BE280"/>
  <c r="BI278"/>
  <c r="BH278"/>
  <c r="BG278"/>
  <c r="BF278"/>
  <c r="T278"/>
  <c r="R278"/>
  <c r="P278"/>
  <c r="BK278"/>
  <c r="J278"/>
  <c r="BE278"/>
  <c r="BI276"/>
  <c r="BH276"/>
  <c r="BG276"/>
  <c r="BF276"/>
  <c r="T276"/>
  <c r="R276"/>
  <c r="P276"/>
  <c r="BK276"/>
  <c r="J276"/>
  <c r="BE276"/>
  <c r="BI274"/>
  <c r="BH274"/>
  <c r="BG274"/>
  <c r="BF274"/>
  <c r="T274"/>
  <c r="R274"/>
  <c r="P274"/>
  <c r="BK274"/>
  <c r="J274"/>
  <c r="BE274"/>
  <c r="BI273"/>
  <c r="BH273"/>
  <c r="BG273"/>
  <c r="BF273"/>
  <c r="T273"/>
  <c r="R273"/>
  <c r="P273"/>
  <c r="BK273"/>
  <c r="J273"/>
  <c r="BE273"/>
  <c r="BI272"/>
  <c r="BH272"/>
  <c r="BG272"/>
  <c r="BF272"/>
  <c r="T272"/>
  <c r="R272"/>
  <c r="P272"/>
  <c r="BK272"/>
  <c r="J272"/>
  <c r="BE272"/>
  <c r="BI271"/>
  <c r="BH271"/>
  <c r="BG271"/>
  <c r="BF271"/>
  <c r="T271"/>
  <c r="R271"/>
  <c r="P271"/>
  <c r="BK271"/>
  <c r="J271"/>
  <c r="BE271"/>
  <c r="BI270"/>
  <c r="BH270"/>
  <c r="BG270"/>
  <c r="BF270"/>
  <c r="T270"/>
  <c r="R270"/>
  <c r="P270"/>
  <c r="BK270"/>
  <c r="J270"/>
  <c r="BE270"/>
  <c r="BI269"/>
  <c r="BH269"/>
  <c r="BG269"/>
  <c r="BF269"/>
  <c r="T269"/>
  <c r="R269"/>
  <c r="P269"/>
  <c r="BK269"/>
  <c r="J269"/>
  <c r="BE269"/>
  <c r="BI268"/>
  <c r="BH268"/>
  <c r="BG268"/>
  <c r="BF268"/>
  <c r="T268"/>
  <c r="R268"/>
  <c r="P268"/>
  <c r="BK268"/>
  <c r="J268"/>
  <c r="BE268"/>
  <c r="BI266"/>
  <c r="BH266"/>
  <c r="BG266"/>
  <c r="BF266"/>
  <c r="T266"/>
  <c r="R266"/>
  <c r="P266"/>
  <c r="BK266"/>
  <c r="J266"/>
  <c r="BE266"/>
  <c r="BI265"/>
  <c r="BH265"/>
  <c r="BG265"/>
  <c r="BF265"/>
  <c r="T265"/>
  <c r="R265"/>
  <c r="P265"/>
  <c r="BK265"/>
  <c r="J265"/>
  <c r="BE265"/>
  <c r="BI264"/>
  <c r="BH264"/>
  <c r="BG264"/>
  <c r="BF264"/>
  <c r="T264"/>
  <c r="R264"/>
  <c r="P264"/>
  <c r="BK264"/>
  <c r="J264"/>
  <c r="BE264"/>
  <c r="BI263"/>
  <c r="BH263"/>
  <c r="BG263"/>
  <c r="BF263"/>
  <c r="T263"/>
  <c r="R263"/>
  <c r="P263"/>
  <c r="BK263"/>
  <c r="J263"/>
  <c r="BE263"/>
  <c r="BI262"/>
  <c r="BH262"/>
  <c r="BG262"/>
  <c r="BF262"/>
  <c r="T262"/>
  <c r="R262"/>
  <c r="P262"/>
  <c r="BK262"/>
  <c r="J262"/>
  <c r="BE262"/>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5"/>
  <c r="BH255"/>
  <c r="BG255"/>
  <c r="BF255"/>
  <c r="T255"/>
  <c r="R255"/>
  <c r="P255"/>
  <c r="BK255"/>
  <c r="J255"/>
  <c r="BE255"/>
  <c r="BI254"/>
  <c r="BH254"/>
  <c r="BG254"/>
  <c r="BF254"/>
  <c r="T254"/>
  <c r="R254"/>
  <c r="P254"/>
  <c r="BK254"/>
  <c r="J254"/>
  <c r="BE254"/>
  <c r="BI252"/>
  <c r="BH252"/>
  <c r="BG252"/>
  <c r="BF252"/>
  <c r="T252"/>
  <c r="R252"/>
  <c r="P252"/>
  <c r="BK252"/>
  <c r="J252"/>
  <c r="BE252"/>
  <c r="BI250"/>
  <c r="BH250"/>
  <c r="BG250"/>
  <c r="BF250"/>
  <c r="T250"/>
  <c r="R250"/>
  <c r="P250"/>
  <c r="BK250"/>
  <c r="J250"/>
  <c r="BE250"/>
  <c r="BI249"/>
  <c r="BH249"/>
  <c r="BG249"/>
  <c r="BF249"/>
  <c r="T249"/>
  <c r="R249"/>
  <c r="P249"/>
  <c r="BK249"/>
  <c r="J249"/>
  <c r="BE249"/>
  <c r="BI248"/>
  <c r="BH248"/>
  <c r="BG248"/>
  <c r="BF248"/>
  <c r="T248"/>
  <c r="T247"/>
  <c r="R248"/>
  <c r="R247"/>
  <c r="P248"/>
  <c r="P247"/>
  <c r="BK248"/>
  <c r="BK247"/>
  <c r="J247"/>
  <c r="J248"/>
  <c r="BE248"/>
  <c r="J69"/>
  <c r="BI246"/>
  <c r="BH246"/>
  <c r="BG246"/>
  <c r="BF246"/>
  <c r="T246"/>
  <c r="R246"/>
  <c r="P246"/>
  <c r="BK246"/>
  <c r="J246"/>
  <c r="BE246"/>
  <c r="BI245"/>
  <c r="BH245"/>
  <c r="BG245"/>
  <c r="BF245"/>
  <c r="T245"/>
  <c r="R245"/>
  <c r="P245"/>
  <c r="BK245"/>
  <c r="J245"/>
  <c r="BE245"/>
  <c r="BI244"/>
  <c r="BH244"/>
  <c r="BG244"/>
  <c r="BF244"/>
  <c r="T244"/>
  <c r="R244"/>
  <c r="P244"/>
  <c r="BK244"/>
  <c r="J244"/>
  <c r="BE244"/>
  <c r="BI243"/>
  <c r="BH243"/>
  <c r="BG243"/>
  <c r="BF243"/>
  <c r="T243"/>
  <c r="T242"/>
  <c r="R243"/>
  <c r="R242"/>
  <c r="P243"/>
  <c r="P242"/>
  <c r="BK243"/>
  <c r="BK242"/>
  <c r="J242"/>
  <c r="J243"/>
  <c r="BE243"/>
  <c r="J68"/>
  <c r="BI240"/>
  <c r="BH240"/>
  <c r="BG240"/>
  <c r="BF240"/>
  <c r="T240"/>
  <c r="R240"/>
  <c r="P240"/>
  <c r="BK240"/>
  <c r="J240"/>
  <c r="BE240"/>
  <c r="BI239"/>
  <c r="BH239"/>
  <c r="BG239"/>
  <c r="BF239"/>
  <c r="T239"/>
  <c r="R239"/>
  <c r="P239"/>
  <c r="BK239"/>
  <c r="J239"/>
  <c r="BE239"/>
  <c r="BI238"/>
  <c r="BH238"/>
  <c r="BG238"/>
  <c r="BF238"/>
  <c r="T238"/>
  <c r="R238"/>
  <c r="P238"/>
  <c r="BK238"/>
  <c r="J238"/>
  <c r="BE238"/>
  <c r="BI237"/>
  <c r="BH237"/>
  <c r="BG237"/>
  <c r="BF237"/>
  <c r="T237"/>
  <c r="R237"/>
  <c r="P237"/>
  <c r="BK237"/>
  <c r="J237"/>
  <c r="BE237"/>
  <c r="BI235"/>
  <c r="BH235"/>
  <c r="BG235"/>
  <c r="BF235"/>
  <c r="T235"/>
  <c r="R235"/>
  <c r="P235"/>
  <c r="BK235"/>
  <c r="J235"/>
  <c r="BE235"/>
  <c r="BI231"/>
  <c r="BH231"/>
  <c r="BG231"/>
  <c r="BF231"/>
  <c r="T231"/>
  <c r="R231"/>
  <c r="P231"/>
  <c r="BK231"/>
  <c r="J231"/>
  <c r="BE231"/>
  <c r="BI230"/>
  <c r="BH230"/>
  <c r="BG230"/>
  <c r="BF230"/>
  <c r="T230"/>
  <c r="R230"/>
  <c r="P230"/>
  <c r="BK230"/>
  <c r="J230"/>
  <c r="BE230"/>
  <c r="BI229"/>
  <c r="BH229"/>
  <c r="BG229"/>
  <c r="BF229"/>
  <c r="T229"/>
  <c r="R229"/>
  <c r="P229"/>
  <c r="BK229"/>
  <c r="J229"/>
  <c r="BE229"/>
  <c r="BI228"/>
  <c r="BH228"/>
  <c r="BG228"/>
  <c r="BF228"/>
  <c r="T228"/>
  <c r="R228"/>
  <c r="P228"/>
  <c r="BK228"/>
  <c r="J228"/>
  <c r="BE228"/>
  <c r="BI227"/>
  <c r="BH227"/>
  <c r="BG227"/>
  <c r="BF227"/>
  <c r="T227"/>
  <c r="R227"/>
  <c r="P227"/>
  <c r="BK227"/>
  <c r="J227"/>
  <c r="BE227"/>
  <c r="BI226"/>
  <c r="BH226"/>
  <c r="BG226"/>
  <c r="BF226"/>
  <c r="T226"/>
  <c r="R226"/>
  <c r="P226"/>
  <c r="BK226"/>
  <c r="J226"/>
  <c r="BE226"/>
  <c r="BI224"/>
  <c r="BH224"/>
  <c r="BG224"/>
  <c r="BF224"/>
  <c r="T224"/>
  <c r="R224"/>
  <c r="P224"/>
  <c r="BK224"/>
  <c r="J224"/>
  <c r="BE224"/>
  <c r="BI222"/>
  <c r="BH222"/>
  <c r="BG222"/>
  <c r="BF222"/>
  <c r="T222"/>
  <c r="R222"/>
  <c r="P222"/>
  <c r="BK222"/>
  <c r="J222"/>
  <c r="BE222"/>
  <c r="BI220"/>
  <c r="BH220"/>
  <c r="BG220"/>
  <c r="BF220"/>
  <c r="T220"/>
  <c r="R220"/>
  <c r="P220"/>
  <c r="BK220"/>
  <c r="J220"/>
  <c r="BE220"/>
  <c r="BI218"/>
  <c r="BH218"/>
  <c r="BG218"/>
  <c r="BF218"/>
  <c r="T218"/>
  <c r="R218"/>
  <c r="P218"/>
  <c r="BK218"/>
  <c r="J218"/>
  <c r="BE218"/>
  <c r="BI215"/>
  <c r="BH215"/>
  <c r="BG215"/>
  <c r="BF215"/>
  <c r="T215"/>
  <c r="R215"/>
  <c r="P215"/>
  <c r="BK215"/>
  <c r="J215"/>
  <c r="BE215"/>
  <c r="BI212"/>
  <c r="BH212"/>
  <c r="BG212"/>
  <c r="BF212"/>
  <c r="T212"/>
  <c r="R212"/>
  <c r="P212"/>
  <c r="BK212"/>
  <c r="J212"/>
  <c r="BE212"/>
  <c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199"/>
  <c r="BH199"/>
  <c r="BG199"/>
  <c r="BF199"/>
  <c r="T199"/>
  <c r="R199"/>
  <c r="P199"/>
  <c r="BK199"/>
  <c r="J199"/>
  <c r="BE199"/>
  <c r="BI195"/>
  <c r="BH195"/>
  <c r="BG195"/>
  <c r="BF195"/>
  <c r="T195"/>
  <c r="R195"/>
  <c r="P195"/>
  <c r="BK195"/>
  <c r="J195"/>
  <c r="BE195"/>
  <c r="BI191"/>
  <c r="BH191"/>
  <c r="BG191"/>
  <c r="BF191"/>
  <c r="T191"/>
  <c r="R191"/>
  <c r="P191"/>
  <c r="BK191"/>
  <c r="J191"/>
  <c r="BE191"/>
  <c r="BI187"/>
  <c r="BH187"/>
  <c r="BG187"/>
  <c r="BF187"/>
  <c r="T187"/>
  <c r="R187"/>
  <c r="P187"/>
  <c r="BK187"/>
  <c r="J187"/>
  <c r="BE187"/>
  <c r="BI183"/>
  <c r="BH183"/>
  <c r="BG183"/>
  <c r="BF183"/>
  <c r="T183"/>
  <c r="R183"/>
  <c r="P183"/>
  <c r="BK183"/>
  <c r="J183"/>
  <c r="BE183"/>
  <c r="BI179"/>
  <c r="BH179"/>
  <c r="BG179"/>
  <c r="BF179"/>
  <c r="T179"/>
  <c r="R179"/>
  <c r="P179"/>
  <c r="BK179"/>
  <c r="J179"/>
  <c r="BE179"/>
  <c r="BI175"/>
  <c r="BH175"/>
  <c r="BG175"/>
  <c r="BF175"/>
  <c r="T175"/>
  <c r="R175"/>
  <c r="P175"/>
  <c r="BK175"/>
  <c r="J175"/>
  <c r="BE175"/>
  <c r="BI171"/>
  <c r="BH171"/>
  <c r="BG171"/>
  <c r="BF171"/>
  <c r="T171"/>
  <c r="R171"/>
  <c r="P171"/>
  <c r="BK171"/>
  <c r="J171"/>
  <c r="BE171"/>
  <c r="BI169"/>
  <c r="BH169"/>
  <c r="BG169"/>
  <c r="BF169"/>
  <c r="T169"/>
  <c r="R169"/>
  <c r="P169"/>
  <c r="BK169"/>
  <c r="J169"/>
  <c r="BE169"/>
  <c r="BI167"/>
  <c r="BH167"/>
  <c r="BG167"/>
  <c r="BF167"/>
  <c r="T167"/>
  <c r="R167"/>
  <c r="P167"/>
  <c r="BK167"/>
  <c r="J167"/>
  <c r="BE167"/>
  <c r="BI165"/>
  <c r="BH165"/>
  <c r="BG165"/>
  <c r="BF165"/>
  <c r="T165"/>
  <c r="R165"/>
  <c r="P165"/>
  <c r="BK165"/>
  <c r="J165"/>
  <c r="BE165"/>
  <c r="BI163"/>
  <c r="BH163"/>
  <c r="BG163"/>
  <c r="BF163"/>
  <c r="T163"/>
  <c r="R163"/>
  <c r="P163"/>
  <c r="BK163"/>
  <c r="J163"/>
  <c r="BE163"/>
  <c r="BI161"/>
  <c r="BH161"/>
  <c r="BG161"/>
  <c r="BF161"/>
  <c r="T161"/>
  <c r="R161"/>
  <c r="P161"/>
  <c r="BK161"/>
  <c r="J161"/>
  <c r="BE161"/>
  <c r="BI160"/>
  <c r="BH160"/>
  <c r="BG160"/>
  <c r="BF160"/>
  <c r="T160"/>
  <c r="R160"/>
  <c r="P160"/>
  <c r="BK160"/>
  <c r="J160"/>
  <c r="BE160"/>
  <c r="BI159"/>
  <c r="BH159"/>
  <c r="BG159"/>
  <c r="BF159"/>
  <c r="T159"/>
  <c r="R159"/>
  <c r="P159"/>
  <c r="BK159"/>
  <c r="J159"/>
  <c r="BE159"/>
  <c r="BI158"/>
  <c r="BH158"/>
  <c r="BG158"/>
  <c r="BF158"/>
  <c r="T158"/>
  <c r="R158"/>
  <c r="P158"/>
  <c r="BK158"/>
  <c r="J158"/>
  <c r="BE158"/>
  <c r="BI156"/>
  <c r="BH156"/>
  <c r="BG156"/>
  <c r="BF156"/>
  <c r="T156"/>
  <c r="R156"/>
  <c r="P156"/>
  <c r="BK156"/>
  <c r="J156"/>
  <c r="BE156"/>
  <c r="BI155"/>
  <c r="BH155"/>
  <c r="BG155"/>
  <c r="BF155"/>
  <c r="T155"/>
  <c r="R155"/>
  <c r="P155"/>
  <c r="BK155"/>
  <c r="J155"/>
  <c r="BE155"/>
  <c r="BI152"/>
  <c r="BH152"/>
  <c r="BG152"/>
  <c r="BF152"/>
  <c r="T152"/>
  <c r="T151"/>
  <c r="R152"/>
  <c r="R151"/>
  <c r="P152"/>
  <c r="P151"/>
  <c r="BK152"/>
  <c r="BK151"/>
  <c r="J151"/>
  <c r="J152"/>
  <c r="BE152"/>
  <c r="J67"/>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3"/>
  <c r="BH133"/>
  <c r="BG133"/>
  <c r="BF133"/>
  <c r="T133"/>
  <c r="R133"/>
  <c r="P133"/>
  <c r="BK133"/>
  <c r="J133"/>
  <c r="BE133"/>
  <c r="BI131"/>
  <c r="BH131"/>
  <c r="BG131"/>
  <c r="BF131"/>
  <c r="T131"/>
  <c r="R131"/>
  <c r="P131"/>
  <c r="BK131"/>
  <c r="J131"/>
  <c r="BE131"/>
  <c r="BI129"/>
  <c r="BH129"/>
  <c r="BG129"/>
  <c r="BF129"/>
  <c r="T129"/>
  <c r="R129"/>
  <c r="P129"/>
  <c r="BK129"/>
  <c r="J129"/>
  <c r="BE129"/>
  <c r="BI125"/>
  <c r="BH125"/>
  <c r="BG125"/>
  <c r="BF125"/>
  <c r="T125"/>
  <c r="R125"/>
  <c r="P125"/>
  <c r="BK125"/>
  <c r="J125"/>
  <c r="BE125"/>
  <c r="BI121"/>
  <c r="BH121"/>
  <c r="BG121"/>
  <c r="BF121"/>
  <c r="T121"/>
  <c r="R121"/>
  <c r="P121"/>
  <c r="BK121"/>
  <c r="J121"/>
  <c r="BE121"/>
  <c r="BI118"/>
  <c r="BH118"/>
  <c r="BG118"/>
  <c r="BF118"/>
  <c r="T118"/>
  <c r="R118"/>
  <c r="P118"/>
  <c r="BK118"/>
  <c r="J118"/>
  <c r="BE118"/>
  <c r="BI114"/>
  <c r="BH114"/>
  <c r="BG114"/>
  <c r="BF114"/>
  <c r="T114"/>
  <c r="R114"/>
  <c r="P114"/>
  <c r="BK114"/>
  <c r="J114"/>
  <c r="BE114"/>
  <c r="BI110"/>
  <c r="BH110"/>
  <c r="BG110"/>
  <c r="BF110"/>
  <c r="T110"/>
  <c r="R110"/>
  <c r="P110"/>
  <c r="BK110"/>
  <c r="J110"/>
  <c r="BE110"/>
  <c r="BI106"/>
  <c r="BH106"/>
  <c r="BG106"/>
  <c r="BF106"/>
  <c r="T106"/>
  <c r="R106"/>
  <c r="P106"/>
  <c r="BK106"/>
  <c r="J106"/>
  <c r="BE106"/>
  <c r="BI104"/>
  <c r="BH104"/>
  <c r="BG104"/>
  <c r="BF104"/>
  <c r="T104"/>
  <c r="R104"/>
  <c r="P104"/>
  <c r="BK104"/>
  <c r="J104"/>
  <c r="BE104"/>
  <c r="BI102"/>
  <c r="BH102"/>
  <c r="BG102"/>
  <c r="BF102"/>
  <c r="T102"/>
  <c r="R102"/>
  <c r="P102"/>
  <c r="BK102"/>
  <c r="J102"/>
  <c r="BE102"/>
  <c r="BI101"/>
  <c r="BH101"/>
  <c r="BG101"/>
  <c r="BF101"/>
  <c r="T101"/>
  <c r="R101"/>
  <c r="P101"/>
  <c r="BK101"/>
  <c r="J101"/>
  <c r="BE101"/>
  <c r="BI100"/>
  <c r="BH100"/>
  <c r="BG100"/>
  <c r="BF100"/>
  <c r="T100"/>
  <c r="R100"/>
  <c r="P100"/>
  <c r="BK100"/>
  <c r="J100"/>
  <c r="BE100"/>
  <c r="BI99"/>
  <c r="BH99"/>
  <c r="BG99"/>
  <c r="BF99"/>
  <c r="T99"/>
  <c r="R99"/>
  <c r="P99"/>
  <c r="BK99"/>
  <c r="J99"/>
  <c r="BE99"/>
  <c r="BI98"/>
  <c r="BH98"/>
  <c r="BG98"/>
  <c r="BF98"/>
  <c r="T98"/>
  <c r="R98"/>
  <c r="P98"/>
  <c r="BK98"/>
  <c r="J98"/>
  <c r="BE98"/>
  <c r="BI97"/>
  <c r="BH97"/>
  <c r="BG97"/>
  <c r="BF97"/>
  <c r="T97"/>
  <c r="R97"/>
  <c r="P97"/>
  <c r="BK97"/>
  <c r="J97"/>
  <c r="BE97"/>
  <c r="BI96"/>
  <c r="F38"/>
  <c i="1" r="BD57"/>
  <c i="5" r="BH96"/>
  <c r="F37"/>
  <c i="1" r="BC57"/>
  <c i="5" r="BG96"/>
  <c r="F36"/>
  <c i="1" r="BB57"/>
  <c i="5" r="BF96"/>
  <c r="J35"/>
  <c i="1" r="AW57"/>
  <c i="5" r="F35"/>
  <c i="1" r="BA57"/>
  <c i="5" r="T96"/>
  <c r="T95"/>
  <c r="T94"/>
  <c r="T93"/>
  <c r="R96"/>
  <c r="R95"/>
  <c r="R94"/>
  <c r="R93"/>
  <c r="P96"/>
  <c r="P95"/>
  <c r="P94"/>
  <c r="P93"/>
  <c i="1" r="AU57"/>
  <c i="5" r="BK96"/>
  <c r="BK95"/>
  <c r="J95"/>
  <c r="BK94"/>
  <c r="J94"/>
  <c r="BK93"/>
  <c r="J93"/>
  <c r="J64"/>
  <c r="J31"/>
  <c i="1" r="AG57"/>
  <c i="5" r="J96"/>
  <c r="BE96"/>
  <c r="J34"/>
  <c i="1" r="AV57"/>
  <c i="5" r="F34"/>
  <c i="1" r="AZ57"/>
  <c i="5" r="J66"/>
  <c r="J65"/>
  <c r="J89"/>
  <c r="F89"/>
  <c r="F87"/>
  <c r="E85"/>
  <c r="J59"/>
  <c r="F59"/>
  <c r="F57"/>
  <c r="E55"/>
  <c r="J40"/>
  <c r="J22"/>
  <c r="E22"/>
  <c r="F90"/>
  <c r="F60"/>
  <c r="J21"/>
  <c r="J16"/>
  <c r="J87"/>
  <c r="J57"/>
  <c r="E7"/>
  <c r="E79"/>
  <c r="E49"/>
  <c i="1" r="AY55"/>
  <c r="AX55"/>
  <c i="4" r="BI84"/>
  <c r="BH84"/>
  <c r="BG84"/>
  <c r="BF84"/>
  <c r="T84"/>
  <c r="R84"/>
  <c r="P84"/>
  <c r="BK84"/>
  <c r="J84"/>
  <c r="BE84"/>
  <c r="BI83"/>
  <c r="F36"/>
  <c i="1" r="BD55"/>
  <c i="4" r="BH83"/>
  <c r="F35"/>
  <c i="1" r="BC55"/>
  <c i="4" r="BG83"/>
  <c r="F34"/>
  <c i="1" r="BB55"/>
  <c i="4" r="BF83"/>
  <c r="J33"/>
  <c i="1" r="AW55"/>
  <c i="4" r="F33"/>
  <c i="1" r="BA55"/>
  <c i="4" r="T83"/>
  <c r="T82"/>
  <c r="R83"/>
  <c r="R82"/>
  <c r="P83"/>
  <c r="P82"/>
  <c i="1" r="AU55"/>
  <c i="4" r="BK83"/>
  <c r="BK82"/>
  <c r="J82"/>
  <c r="J60"/>
  <c r="J29"/>
  <c i="1" r="AG55"/>
  <c i="4" r="J83"/>
  <c r="BE83"/>
  <c r="J32"/>
  <c i="1" r="AV55"/>
  <c i="4" r="F32"/>
  <c i="1" r="AZ55"/>
  <c i="4" r="J78"/>
  <c r="F78"/>
  <c r="F76"/>
  <c r="E74"/>
  <c r="J55"/>
  <c r="F55"/>
  <c r="F53"/>
  <c r="E51"/>
  <c r="J38"/>
  <c r="J20"/>
  <c r="E20"/>
  <c r="F79"/>
  <c r="F56"/>
  <c r="J19"/>
  <c r="J14"/>
  <c r="J76"/>
  <c r="J53"/>
  <c r="E7"/>
  <c r="E70"/>
  <c r="E47"/>
  <c i="3" r="J97"/>
  <c i="1" r="AY54"/>
  <c r="AX54"/>
  <c i="3" r="BI172"/>
  <c r="BH172"/>
  <c r="BG172"/>
  <c r="BF172"/>
  <c r="T172"/>
  <c r="T171"/>
  <c r="R172"/>
  <c r="R171"/>
  <c r="P172"/>
  <c r="P171"/>
  <c r="BK172"/>
  <c r="BK171"/>
  <c r="J171"/>
  <c r="J172"/>
  <c r="BE172"/>
  <c r="J69"/>
  <c r="BI169"/>
  <c r="BH169"/>
  <c r="BG169"/>
  <c r="BF169"/>
  <c r="T169"/>
  <c r="R169"/>
  <c r="P169"/>
  <c r="BK169"/>
  <c r="J169"/>
  <c r="BE169"/>
  <c r="BI165"/>
  <c r="BH165"/>
  <c r="BG165"/>
  <c r="BF165"/>
  <c r="T165"/>
  <c r="R165"/>
  <c r="P165"/>
  <c r="BK165"/>
  <c r="J165"/>
  <c r="BE165"/>
  <c r="BI161"/>
  <c r="BH161"/>
  <c r="BG161"/>
  <c r="BF161"/>
  <c r="T161"/>
  <c r="R161"/>
  <c r="P161"/>
  <c r="BK161"/>
  <c r="J161"/>
  <c r="BE161"/>
  <c r="BI157"/>
  <c r="BH157"/>
  <c r="BG157"/>
  <c r="BF157"/>
  <c r="T157"/>
  <c r="R157"/>
  <c r="P157"/>
  <c r="BK157"/>
  <c r="J157"/>
  <c r="BE157"/>
  <c r="BI153"/>
  <c r="BH153"/>
  <c r="BG153"/>
  <c r="BF153"/>
  <c r="T153"/>
  <c r="R153"/>
  <c r="P153"/>
  <c r="BK153"/>
  <c r="J153"/>
  <c r="BE153"/>
  <c r="BI149"/>
  <c r="BH149"/>
  <c r="BG149"/>
  <c r="BF149"/>
  <c r="T149"/>
  <c r="R149"/>
  <c r="P149"/>
  <c r="BK149"/>
  <c r="J149"/>
  <c r="BE149"/>
  <c r="BI145"/>
  <c r="BH145"/>
  <c r="BG145"/>
  <c r="BF145"/>
  <c r="T145"/>
  <c r="R145"/>
  <c r="P145"/>
  <c r="BK145"/>
  <c r="J145"/>
  <c r="BE145"/>
  <c r="BI141"/>
  <c r="BH141"/>
  <c r="BG141"/>
  <c r="BF141"/>
  <c r="T141"/>
  <c r="R141"/>
  <c r="P141"/>
  <c r="BK141"/>
  <c r="J141"/>
  <c r="BE141"/>
  <c r="BI137"/>
  <c r="BH137"/>
  <c r="BG137"/>
  <c r="BF137"/>
  <c r="T137"/>
  <c r="R137"/>
  <c r="P137"/>
  <c r="BK137"/>
  <c r="J137"/>
  <c r="BE137"/>
  <c r="BI133"/>
  <c r="BH133"/>
  <c r="BG133"/>
  <c r="BF133"/>
  <c r="T133"/>
  <c r="R133"/>
  <c r="P133"/>
  <c r="BK133"/>
  <c r="J133"/>
  <c r="BE133"/>
  <c r="BI129"/>
  <c r="BH129"/>
  <c r="BG129"/>
  <c r="BF129"/>
  <c r="T129"/>
  <c r="R129"/>
  <c r="P129"/>
  <c r="BK129"/>
  <c r="J129"/>
  <c r="BE129"/>
  <c r="BI125"/>
  <c r="BH125"/>
  <c r="BG125"/>
  <c r="BF125"/>
  <c r="T125"/>
  <c r="T124"/>
  <c r="T123"/>
  <c r="R125"/>
  <c r="R124"/>
  <c r="R123"/>
  <c r="P125"/>
  <c r="P124"/>
  <c r="P123"/>
  <c r="BK125"/>
  <c r="BK124"/>
  <c r="J124"/>
  <c r="BK123"/>
  <c r="J123"/>
  <c r="J125"/>
  <c r="BE125"/>
  <c r="J68"/>
  <c r="J67"/>
  <c r="BI121"/>
  <c r="BH121"/>
  <c r="BG121"/>
  <c r="BF121"/>
  <c r="T121"/>
  <c r="T120"/>
  <c r="R121"/>
  <c r="R120"/>
  <c r="P121"/>
  <c r="P120"/>
  <c r="BK121"/>
  <c r="BK120"/>
  <c r="J120"/>
  <c r="J121"/>
  <c r="BE121"/>
  <c r="J66"/>
  <c r="BI118"/>
  <c r="BH118"/>
  <c r="BG118"/>
  <c r="BF118"/>
  <c r="T118"/>
  <c r="R118"/>
  <c r="P118"/>
  <c r="BK118"/>
  <c r="J118"/>
  <c r="BE118"/>
  <c r="BI114"/>
  <c r="BH114"/>
  <c r="BG114"/>
  <c r="BF114"/>
  <c r="T114"/>
  <c r="R114"/>
  <c r="P114"/>
  <c r="BK114"/>
  <c r="J114"/>
  <c r="BE114"/>
  <c r="BI112"/>
  <c r="BH112"/>
  <c r="BG112"/>
  <c r="BF112"/>
  <c r="T112"/>
  <c r="R112"/>
  <c r="P112"/>
  <c r="BK112"/>
  <c r="J112"/>
  <c r="BE112"/>
  <c r="BI110"/>
  <c r="BH110"/>
  <c r="BG110"/>
  <c r="BF110"/>
  <c r="T110"/>
  <c r="T109"/>
  <c r="R110"/>
  <c r="R109"/>
  <c r="P110"/>
  <c r="P109"/>
  <c r="BK110"/>
  <c r="BK109"/>
  <c r="J109"/>
  <c r="J110"/>
  <c r="BE110"/>
  <c r="J65"/>
  <c r="BI105"/>
  <c r="BH105"/>
  <c r="BG105"/>
  <c r="BF105"/>
  <c r="T105"/>
  <c r="R105"/>
  <c r="P105"/>
  <c r="BK105"/>
  <c r="J105"/>
  <c r="BE105"/>
  <c r="BI103"/>
  <c r="BH103"/>
  <c r="BG103"/>
  <c r="BF103"/>
  <c r="T103"/>
  <c r="R103"/>
  <c r="P103"/>
  <c r="BK103"/>
  <c r="J103"/>
  <c r="BE103"/>
  <c r="BI99"/>
  <c r="BH99"/>
  <c r="BG99"/>
  <c r="BF99"/>
  <c r="T99"/>
  <c r="T98"/>
  <c r="R99"/>
  <c r="R98"/>
  <c r="P99"/>
  <c r="P98"/>
  <c r="BK99"/>
  <c r="BK98"/>
  <c r="J98"/>
  <c r="J99"/>
  <c r="BE99"/>
  <c r="J64"/>
  <c r="J63"/>
  <c r="BI94"/>
  <c r="F36"/>
  <c i="1" r="BD54"/>
  <c i="3" r="BH94"/>
  <c r="F35"/>
  <c i="1" r="BC54"/>
  <c i="3" r="BG94"/>
  <c r="F34"/>
  <c i="1" r="BB54"/>
  <c i="3" r="BF94"/>
  <c r="J33"/>
  <c i="1" r="AW54"/>
  <c i="3" r="F33"/>
  <c i="1" r="BA54"/>
  <c i="3" r="T94"/>
  <c r="T93"/>
  <c r="T92"/>
  <c r="T91"/>
  <c r="R94"/>
  <c r="R93"/>
  <c r="R92"/>
  <c r="R91"/>
  <c r="P94"/>
  <c r="P93"/>
  <c r="P92"/>
  <c r="P91"/>
  <c i="1" r="AU54"/>
  <c i="3" r="BK94"/>
  <c r="BK93"/>
  <c r="J93"/>
  <c r="BK92"/>
  <c r="J92"/>
  <c r="BK91"/>
  <c r="J91"/>
  <c r="J60"/>
  <c r="J29"/>
  <c i="1" r="AG54"/>
  <c i="3" r="J94"/>
  <c r="BE94"/>
  <c r="J32"/>
  <c i="1" r="AV54"/>
  <c i="3" r="F32"/>
  <c i="1" r="AZ54"/>
  <c i="3" r="J62"/>
  <c r="J61"/>
  <c r="J87"/>
  <c r="F87"/>
  <c r="F85"/>
  <c r="E83"/>
  <c r="J55"/>
  <c r="F55"/>
  <c r="F53"/>
  <c r="E51"/>
  <c r="J38"/>
  <c r="J20"/>
  <c r="E20"/>
  <c r="F88"/>
  <c r="F56"/>
  <c r="J19"/>
  <c r="J14"/>
  <c r="J85"/>
  <c r="J53"/>
  <c r="E7"/>
  <c r="E79"/>
  <c r="E47"/>
  <c i="1" r="AY53"/>
  <c r="AX53"/>
  <c i="2" r="BI977"/>
  <c r="BH977"/>
  <c r="BG977"/>
  <c r="BF977"/>
  <c r="T977"/>
  <c r="R977"/>
  <c r="P977"/>
  <c r="BK977"/>
  <c r="J977"/>
  <c r="BE977"/>
  <c r="BI974"/>
  <c r="BH974"/>
  <c r="BG974"/>
  <c r="BF974"/>
  <c r="T974"/>
  <c r="R974"/>
  <c r="P974"/>
  <c r="BK974"/>
  <c r="J974"/>
  <c r="BE974"/>
  <c r="BI971"/>
  <c r="BH971"/>
  <c r="BG971"/>
  <c r="BF971"/>
  <c r="T971"/>
  <c r="R971"/>
  <c r="P971"/>
  <c r="BK971"/>
  <c r="J971"/>
  <c r="BE971"/>
  <c r="BI968"/>
  <c r="BH968"/>
  <c r="BG968"/>
  <c r="BF968"/>
  <c r="T968"/>
  <c r="R968"/>
  <c r="P968"/>
  <c r="BK968"/>
  <c r="J968"/>
  <c r="BE968"/>
  <c r="BI958"/>
  <c r="BH958"/>
  <c r="BG958"/>
  <c r="BF958"/>
  <c r="T958"/>
  <c r="T957"/>
  <c r="R958"/>
  <c r="R957"/>
  <c r="P958"/>
  <c r="P957"/>
  <c r="BK958"/>
  <c r="BK957"/>
  <c r="J957"/>
  <c r="J958"/>
  <c r="BE958"/>
  <c r="J80"/>
  <c r="BI956"/>
  <c r="BH956"/>
  <c r="BG956"/>
  <c r="BF956"/>
  <c r="T956"/>
  <c r="R956"/>
  <c r="P956"/>
  <c r="BK956"/>
  <c r="J956"/>
  <c r="BE956"/>
  <c r="BI955"/>
  <c r="BH955"/>
  <c r="BG955"/>
  <c r="BF955"/>
  <c r="T955"/>
  <c r="R955"/>
  <c r="P955"/>
  <c r="BK955"/>
  <c r="J955"/>
  <c r="BE955"/>
  <c r="BI952"/>
  <c r="BH952"/>
  <c r="BG952"/>
  <c r="BF952"/>
  <c r="T952"/>
  <c r="T951"/>
  <c r="R952"/>
  <c r="R951"/>
  <c r="P952"/>
  <c r="P951"/>
  <c r="BK952"/>
  <c r="BK951"/>
  <c r="J951"/>
  <c r="J952"/>
  <c r="BE952"/>
  <c r="J79"/>
  <c r="BI949"/>
  <c r="BH949"/>
  <c r="BG949"/>
  <c r="BF949"/>
  <c r="T949"/>
  <c r="R949"/>
  <c r="P949"/>
  <c r="BK949"/>
  <c r="J949"/>
  <c r="BE949"/>
  <c r="BI947"/>
  <c r="BH947"/>
  <c r="BG947"/>
  <c r="BF947"/>
  <c r="T947"/>
  <c r="R947"/>
  <c r="P947"/>
  <c r="BK947"/>
  <c r="J947"/>
  <c r="BE947"/>
  <c r="BI943"/>
  <c r="BH943"/>
  <c r="BG943"/>
  <c r="BF943"/>
  <c r="T943"/>
  <c r="R943"/>
  <c r="P943"/>
  <c r="BK943"/>
  <c r="J943"/>
  <c r="BE943"/>
  <c r="BI939"/>
  <c r="BH939"/>
  <c r="BG939"/>
  <c r="BF939"/>
  <c r="T939"/>
  <c r="R939"/>
  <c r="P939"/>
  <c r="BK939"/>
  <c r="J939"/>
  <c r="BE939"/>
  <c r="BI937"/>
  <c r="BH937"/>
  <c r="BG937"/>
  <c r="BF937"/>
  <c r="T937"/>
  <c r="R937"/>
  <c r="P937"/>
  <c r="BK937"/>
  <c r="J937"/>
  <c r="BE937"/>
  <c r="BI936"/>
  <c r="BH936"/>
  <c r="BG936"/>
  <c r="BF936"/>
  <c r="T936"/>
  <c r="R936"/>
  <c r="P936"/>
  <c r="BK936"/>
  <c r="J936"/>
  <c r="BE936"/>
  <c r="BI935"/>
  <c r="BH935"/>
  <c r="BG935"/>
  <c r="BF935"/>
  <c r="T935"/>
  <c r="R935"/>
  <c r="P935"/>
  <c r="BK935"/>
  <c r="J935"/>
  <c r="BE935"/>
  <c r="BI926"/>
  <c r="BH926"/>
  <c r="BG926"/>
  <c r="BF926"/>
  <c r="T926"/>
  <c r="R926"/>
  <c r="P926"/>
  <c r="BK926"/>
  <c r="J926"/>
  <c r="BE926"/>
  <c r="BI923"/>
  <c r="BH923"/>
  <c r="BG923"/>
  <c r="BF923"/>
  <c r="T923"/>
  <c r="R923"/>
  <c r="P923"/>
  <c r="BK923"/>
  <c r="J923"/>
  <c r="BE923"/>
  <c r="BI921"/>
  <c r="BH921"/>
  <c r="BG921"/>
  <c r="BF921"/>
  <c r="T921"/>
  <c r="R921"/>
  <c r="P921"/>
  <c r="BK921"/>
  <c r="J921"/>
  <c r="BE921"/>
  <c r="BI912"/>
  <c r="BH912"/>
  <c r="BG912"/>
  <c r="BF912"/>
  <c r="T912"/>
  <c r="T911"/>
  <c r="R912"/>
  <c r="R911"/>
  <c r="P912"/>
  <c r="P911"/>
  <c r="BK912"/>
  <c r="BK911"/>
  <c r="J911"/>
  <c r="J912"/>
  <c r="BE912"/>
  <c r="J78"/>
  <c r="BI909"/>
  <c r="BH909"/>
  <c r="BG909"/>
  <c r="BF909"/>
  <c r="T909"/>
  <c r="R909"/>
  <c r="P909"/>
  <c r="BK909"/>
  <c r="J909"/>
  <c r="BE909"/>
  <c r="BI905"/>
  <c r="BH905"/>
  <c r="BG905"/>
  <c r="BF905"/>
  <c r="T905"/>
  <c r="R905"/>
  <c r="P905"/>
  <c r="BK905"/>
  <c r="J905"/>
  <c r="BE905"/>
  <c r="BI899"/>
  <c r="BH899"/>
  <c r="BG899"/>
  <c r="BF899"/>
  <c r="T899"/>
  <c r="R899"/>
  <c r="P899"/>
  <c r="BK899"/>
  <c r="J899"/>
  <c r="BE899"/>
  <c r="BI896"/>
  <c r="BH896"/>
  <c r="BG896"/>
  <c r="BF896"/>
  <c r="T896"/>
  <c r="R896"/>
  <c r="P896"/>
  <c r="BK896"/>
  <c r="J896"/>
  <c r="BE896"/>
  <c r="BI890"/>
  <c r="BH890"/>
  <c r="BG890"/>
  <c r="BF890"/>
  <c r="T890"/>
  <c r="R890"/>
  <c r="P890"/>
  <c r="BK890"/>
  <c r="J890"/>
  <c r="BE890"/>
  <c r="BI888"/>
  <c r="BH888"/>
  <c r="BG888"/>
  <c r="BF888"/>
  <c r="T888"/>
  <c r="R888"/>
  <c r="P888"/>
  <c r="BK888"/>
  <c r="J888"/>
  <c r="BE888"/>
  <c r="BI884"/>
  <c r="BH884"/>
  <c r="BG884"/>
  <c r="BF884"/>
  <c r="T884"/>
  <c r="R884"/>
  <c r="P884"/>
  <c r="BK884"/>
  <c r="J884"/>
  <c r="BE884"/>
  <c r="BI882"/>
  <c r="BH882"/>
  <c r="BG882"/>
  <c r="BF882"/>
  <c r="T882"/>
  <c r="R882"/>
  <c r="P882"/>
  <c r="BK882"/>
  <c r="J882"/>
  <c r="BE882"/>
  <c r="BI880"/>
  <c r="BH880"/>
  <c r="BG880"/>
  <c r="BF880"/>
  <c r="T880"/>
  <c r="R880"/>
  <c r="P880"/>
  <c r="BK880"/>
  <c r="J880"/>
  <c r="BE880"/>
  <c r="BI875"/>
  <c r="BH875"/>
  <c r="BG875"/>
  <c r="BF875"/>
  <c r="T875"/>
  <c r="T874"/>
  <c r="R875"/>
  <c r="R874"/>
  <c r="P875"/>
  <c r="P874"/>
  <c r="BK875"/>
  <c r="BK874"/>
  <c r="J874"/>
  <c r="J875"/>
  <c r="BE875"/>
  <c r="J77"/>
  <c r="BI872"/>
  <c r="BH872"/>
  <c r="BG872"/>
  <c r="BF872"/>
  <c r="T872"/>
  <c r="R872"/>
  <c r="P872"/>
  <c r="BK872"/>
  <c r="J872"/>
  <c r="BE872"/>
  <c r="BI870"/>
  <c r="BH870"/>
  <c r="BG870"/>
  <c r="BF870"/>
  <c r="T870"/>
  <c r="R870"/>
  <c r="P870"/>
  <c r="BK870"/>
  <c r="J870"/>
  <c r="BE870"/>
  <c r="BI866"/>
  <c r="BH866"/>
  <c r="BG866"/>
  <c r="BF866"/>
  <c r="T866"/>
  <c r="R866"/>
  <c r="P866"/>
  <c r="BK866"/>
  <c r="J866"/>
  <c r="BE866"/>
  <c r="BI862"/>
  <c r="BH862"/>
  <c r="BG862"/>
  <c r="BF862"/>
  <c r="T862"/>
  <c r="R862"/>
  <c r="P862"/>
  <c r="BK862"/>
  <c r="J862"/>
  <c r="BE862"/>
  <c r="BI853"/>
  <c r="BH853"/>
  <c r="BG853"/>
  <c r="BF853"/>
  <c r="T853"/>
  <c r="R853"/>
  <c r="P853"/>
  <c r="BK853"/>
  <c r="J853"/>
  <c r="BE853"/>
  <c r="BI850"/>
  <c r="BH850"/>
  <c r="BG850"/>
  <c r="BF850"/>
  <c r="T850"/>
  <c r="R850"/>
  <c r="P850"/>
  <c r="BK850"/>
  <c r="J850"/>
  <c r="BE850"/>
  <c r="BI847"/>
  <c r="BH847"/>
  <c r="BG847"/>
  <c r="BF847"/>
  <c r="T847"/>
  <c r="R847"/>
  <c r="P847"/>
  <c r="BK847"/>
  <c r="J847"/>
  <c r="BE847"/>
  <c r="BI841"/>
  <c r="BH841"/>
  <c r="BG841"/>
  <c r="BF841"/>
  <c r="T841"/>
  <c r="R841"/>
  <c r="P841"/>
  <c r="BK841"/>
  <c r="J841"/>
  <c r="BE841"/>
  <c r="BI838"/>
  <c r="BH838"/>
  <c r="BG838"/>
  <c r="BF838"/>
  <c r="T838"/>
  <c r="R838"/>
  <c r="P838"/>
  <c r="BK838"/>
  <c r="J838"/>
  <c r="BE838"/>
  <c r="BI835"/>
  <c r="BH835"/>
  <c r="BG835"/>
  <c r="BF835"/>
  <c r="T835"/>
  <c r="R835"/>
  <c r="P835"/>
  <c r="BK835"/>
  <c r="J835"/>
  <c r="BE835"/>
  <c r="BI826"/>
  <c r="BH826"/>
  <c r="BG826"/>
  <c r="BF826"/>
  <c r="T826"/>
  <c r="R826"/>
  <c r="P826"/>
  <c r="BK826"/>
  <c r="J826"/>
  <c r="BE826"/>
  <c r="BI823"/>
  <c r="BH823"/>
  <c r="BG823"/>
  <c r="BF823"/>
  <c r="T823"/>
  <c r="R823"/>
  <c r="P823"/>
  <c r="BK823"/>
  <c r="J823"/>
  <c r="BE823"/>
  <c r="BI817"/>
  <c r="BH817"/>
  <c r="BG817"/>
  <c r="BF817"/>
  <c r="T817"/>
  <c r="T816"/>
  <c r="R817"/>
  <c r="R816"/>
  <c r="P817"/>
  <c r="P816"/>
  <c r="BK817"/>
  <c r="BK816"/>
  <c r="J816"/>
  <c r="J817"/>
  <c r="BE817"/>
  <c r="J76"/>
  <c r="BI814"/>
  <c r="BH814"/>
  <c r="BG814"/>
  <c r="BF814"/>
  <c r="T814"/>
  <c r="R814"/>
  <c r="P814"/>
  <c r="BK814"/>
  <c r="J814"/>
  <c r="BE814"/>
  <c r="BI813"/>
  <c r="BH813"/>
  <c r="BG813"/>
  <c r="BF813"/>
  <c r="T813"/>
  <c r="R813"/>
  <c r="P813"/>
  <c r="BK813"/>
  <c r="J813"/>
  <c r="BE813"/>
  <c r="BI810"/>
  <c r="BH810"/>
  <c r="BG810"/>
  <c r="BF810"/>
  <c r="T810"/>
  <c r="R810"/>
  <c r="P810"/>
  <c r="BK810"/>
  <c r="J810"/>
  <c r="BE810"/>
  <c r="BI809"/>
  <c r="BH809"/>
  <c r="BG809"/>
  <c r="BF809"/>
  <c r="T809"/>
  <c r="R809"/>
  <c r="P809"/>
  <c r="BK809"/>
  <c r="J809"/>
  <c r="BE809"/>
  <c r="BI808"/>
  <c r="BH808"/>
  <c r="BG808"/>
  <c r="BF808"/>
  <c r="T808"/>
  <c r="R808"/>
  <c r="P808"/>
  <c r="BK808"/>
  <c r="J808"/>
  <c r="BE808"/>
  <c r="BI806"/>
  <c r="BH806"/>
  <c r="BG806"/>
  <c r="BF806"/>
  <c r="T806"/>
  <c r="R806"/>
  <c r="P806"/>
  <c r="BK806"/>
  <c r="J806"/>
  <c r="BE806"/>
  <c r="BI805"/>
  <c r="BH805"/>
  <c r="BG805"/>
  <c r="BF805"/>
  <c r="T805"/>
  <c r="R805"/>
  <c r="P805"/>
  <c r="BK805"/>
  <c r="J805"/>
  <c r="BE805"/>
  <c r="BI803"/>
  <c r="BH803"/>
  <c r="BG803"/>
  <c r="BF803"/>
  <c r="T803"/>
  <c r="T802"/>
  <c r="R803"/>
  <c r="R802"/>
  <c r="P803"/>
  <c r="P802"/>
  <c r="BK803"/>
  <c r="BK802"/>
  <c r="J802"/>
  <c r="J803"/>
  <c r="BE803"/>
  <c r="J75"/>
  <c r="BI800"/>
  <c r="BH800"/>
  <c r="BG800"/>
  <c r="BF800"/>
  <c r="T800"/>
  <c r="R800"/>
  <c r="P800"/>
  <c r="BK800"/>
  <c r="J800"/>
  <c r="BE800"/>
  <c r="BI799"/>
  <c r="BH799"/>
  <c r="BG799"/>
  <c r="BF799"/>
  <c r="T799"/>
  <c r="R799"/>
  <c r="P799"/>
  <c r="BK799"/>
  <c r="J799"/>
  <c r="BE799"/>
  <c r="BI795"/>
  <c r="BH795"/>
  <c r="BG795"/>
  <c r="BF795"/>
  <c r="T795"/>
  <c r="R795"/>
  <c r="P795"/>
  <c r="BK795"/>
  <c r="J795"/>
  <c r="BE795"/>
  <c r="BI794"/>
  <c r="BH794"/>
  <c r="BG794"/>
  <c r="BF794"/>
  <c r="T794"/>
  <c r="R794"/>
  <c r="P794"/>
  <c r="BK794"/>
  <c r="J794"/>
  <c r="BE794"/>
  <c r="BI792"/>
  <c r="BH792"/>
  <c r="BG792"/>
  <c r="BF792"/>
  <c r="T792"/>
  <c r="R792"/>
  <c r="P792"/>
  <c r="BK792"/>
  <c r="J792"/>
  <c r="BE792"/>
  <c r="BI790"/>
  <c r="BH790"/>
  <c r="BG790"/>
  <c r="BF790"/>
  <c r="T790"/>
  <c r="R790"/>
  <c r="P790"/>
  <c r="BK790"/>
  <c r="J790"/>
  <c r="BE790"/>
  <c r="BI788"/>
  <c r="BH788"/>
  <c r="BG788"/>
  <c r="BF788"/>
  <c r="T788"/>
  <c r="R788"/>
  <c r="P788"/>
  <c r="BK788"/>
  <c r="J788"/>
  <c r="BE788"/>
  <c r="BI786"/>
  <c r="BH786"/>
  <c r="BG786"/>
  <c r="BF786"/>
  <c r="T786"/>
  <c r="R786"/>
  <c r="P786"/>
  <c r="BK786"/>
  <c r="J786"/>
  <c r="BE786"/>
  <c r="BI784"/>
  <c r="BH784"/>
  <c r="BG784"/>
  <c r="BF784"/>
  <c r="T784"/>
  <c r="R784"/>
  <c r="P784"/>
  <c r="BK784"/>
  <c r="J784"/>
  <c r="BE784"/>
  <c r="BI782"/>
  <c r="BH782"/>
  <c r="BG782"/>
  <c r="BF782"/>
  <c r="T782"/>
  <c r="R782"/>
  <c r="P782"/>
  <c r="BK782"/>
  <c r="J782"/>
  <c r="BE782"/>
  <c r="BI780"/>
  <c r="BH780"/>
  <c r="BG780"/>
  <c r="BF780"/>
  <c r="T780"/>
  <c r="R780"/>
  <c r="P780"/>
  <c r="BK780"/>
  <c r="J780"/>
  <c r="BE780"/>
  <c r="BI778"/>
  <c r="BH778"/>
  <c r="BG778"/>
  <c r="BF778"/>
  <c r="T778"/>
  <c r="R778"/>
  <c r="P778"/>
  <c r="BK778"/>
  <c r="J778"/>
  <c r="BE778"/>
  <c r="BI776"/>
  <c r="BH776"/>
  <c r="BG776"/>
  <c r="BF776"/>
  <c r="T776"/>
  <c r="R776"/>
  <c r="P776"/>
  <c r="BK776"/>
  <c r="J776"/>
  <c r="BE776"/>
  <c r="BI774"/>
  <c r="BH774"/>
  <c r="BG774"/>
  <c r="BF774"/>
  <c r="T774"/>
  <c r="R774"/>
  <c r="P774"/>
  <c r="BK774"/>
  <c r="J774"/>
  <c r="BE774"/>
  <c r="BI772"/>
  <c r="BH772"/>
  <c r="BG772"/>
  <c r="BF772"/>
  <c r="T772"/>
  <c r="R772"/>
  <c r="P772"/>
  <c r="BK772"/>
  <c r="J772"/>
  <c r="BE772"/>
  <c r="BI770"/>
  <c r="BH770"/>
  <c r="BG770"/>
  <c r="BF770"/>
  <c r="T770"/>
  <c r="R770"/>
  <c r="P770"/>
  <c r="BK770"/>
  <c r="J770"/>
  <c r="BE770"/>
  <c r="BI768"/>
  <c r="BH768"/>
  <c r="BG768"/>
  <c r="BF768"/>
  <c r="T768"/>
  <c r="R768"/>
  <c r="P768"/>
  <c r="BK768"/>
  <c r="J768"/>
  <c r="BE768"/>
  <c r="BI766"/>
  <c r="BH766"/>
  <c r="BG766"/>
  <c r="BF766"/>
  <c r="T766"/>
  <c r="R766"/>
  <c r="P766"/>
  <c r="BK766"/>
  <c r="J766"/>
  <c r="BE766"/>
  <c r="BI764"/>
  <c r="BH764"/>
  <c r="BG764"/>
  <c r="BF764"/>
  <c r="T764"/>
  <c r="R764"/>
  <c r="P764"/>
  <c r="BK764"/>
  <c r="J764"/>
  <c r="BE764"/>
  <c r="BI762"/>
  <c r="BH762"/>
  <c r="BG762"/>
  <c r="BF762"/>
  <c r="T762"/>
  <c r="R762"/>
  <c r="P762"/>
  <c r="BK762"/>
  <c r="J762"/>
  <c r="BE762"/>
  <c r="BI757"/>
  <c r="BH757"/>
  <c r="BG757"/>
  <c r="BF757"/>
  <c r="T757"/>
  <c r="R757"/>
  <c r="P757"/>
  <c r="BK757"/>
  <c r="J757"/>
  <c r="BE757"/>
  <c r="BI753"/>
  <c r="BH753"/>
  <c r="BG753"/>
  <c r="BF753"/>
  <c r="T753"/>
  <c r="R753"/>
  <c r="P753"/>
  <c r="BK753"/>
  <c r="J753"/>
  <c r="BE753"/>
  <c r="BI752"/>
  <c r="BH752"/>
  <c r="BG752"/>
  <c r="BF752"/>
  <c r="T752"/>
  <c r="R752"/>
  <c r="P752"/>
  <c r="BK752"/>
  <c r="J752"/>
  <c r="BE752"/>
  <c r="BI751"/>
  <c r="BH751"/>
  <c r="BG751"/>
  <c r="BF751"/>
  <c r="T751"/>
  <c r="R751"/>
  <c r="P751"/>
  <c r="BK751"/>
  <c r="J751"/>
  <c r="BE751"/>
  <c r="BI747"/>
  <c r="BH747"/>
  <c r="BG747"/>
  <c r="BF747"/>
  <c r="T747"/>
  <c r="R747"/>
  <c r="P747"/>
  <c r="BK747"/>
  <c r="J747"/>
  <c r="BE747"/>
  <c r="BI746"/>
  <c r="BH746"/>
  <c r="BG746"/>
  <c r="BF746"/>
  <c r="T746"/>
  <c r="R746"/>
  <c r="P746"/>
  <c r="BK746"/>
  <c r="J746"/>
  <c r="BE746"/>
  <c r="BI742"/>
  <c r="BH742"/>
  <c r="BG742"/>
  <c r="BF742"/>
  <c r="T742"/>
  <c r="R742"/>
  <c r="P742"/>
  <c r="BK742"/>
  <c r="J742"/>
  <c r="BE742"/>
  <c r="BI741"/>
  <c r="BH741"/>
  <c r="BG741"/>
  <c r="BF741"/>
  <c r="T741"/>
  <c r="R741"/>
  <c r="P741"/>
  <c r="BK741"/>
  <c r="J741"/>
  <c r="BE741"/>
  <c r="BI739"/>
  <c r="BH739"/>
  <c r="BG739"/>
  <c r="BF739"/>
  <c r="T739"/>
  <c r="R739"/>
  <c r="P739"/>
  <c r="BK739"/>
  <c r="J739"/>
  <c r="BE739"/>
  <c r="BI738"/>
  <c r="BH738"/>
  <c r="BG738"/>
  <c r="BF738"/>
  <c r="T738"/>
  <c r="R738"/>
  <c r="P738"/>
  <c r="BK738"/>
  <c r="J738"/>
  <c r="BE738"/>
  <c r="BI737"/>
  <c r="BH737"/>
  <c r="BG737"/>
  <c r="BF737"/>
  <c r="T737"/>
  <c r="R737"/>
  <c r="P737"/>
  <c r="BK737"/>
  <c r="J737"/>
  <c r="BE737"/>
  <c r="BI735"/>
  <c r="BH735"/>
  <c r="BG735"/>
  <c r="BF735"/>
  <c r="T735"/>
  <c r="R735"/>
  <c r="P735"/>
  <c r="BK735"/>
  <c r="J735"/>
  <c r="BE735"/>
  <c r="BI731"/>
  <c r="BH731"/>
  <c r="BG731"/>
  <c r="BF731"/>
  <c r="T731"/>
  <c r="R731"/>
  <c r="P731"/>
  <c r="BK731"/>
  <c r="J731"/>
  <c r="BE731"/>
  <c r="BI730"/>
  <c r="BH730"/>
  <c r="BG730"/>
  <c r="BF730"/>
  <c r="T730"/>
  <c r="R730"/>
  <c r="P730"/>
  <c r="BK730"/>
  <c r="J730"/>
  <c r="BE730"/>
  <c r="BI728"/>
  <c r="BH728"/>
  <c r="BG728"/>
  <c r="BF728"/>
  <c r="T728"/>
  <c r="R728"/>
  <c r="P728"/>
  <c r="BK728"/>
  <c r="J728"/>
  <c r="BE728"/>
  <c r="BI727"/>
  <c r="BH727"/>
  <c r="BG727"/>
  <c r="BF727"/>
  <c r="T727"/>
  <c r="R727"/>
  <c r="P727"/>
  <c r="BK727"/>
  <c r="J727"/>
  <c r="BE727"/>
  <c r="BI726"/>
  <c r="BH726"/>
  <c r="BG726"/>
  <c r="BF726"/>
  <c r="T726"/>
  <c r="R726"/>
  <c r="P726"/>
  <c r="BK726"/>
  <c r="J726"/>
  <c r="BE726"/>
  <c r="BI725"/>
  <c r="BH725"/>
  <c r="BG725"/>
  <c r="BF725"/>
  <c r="T725"/>
  <c r="R725"/>
  <c r="P725"/>
  <c r="BK725"/>
  <c r="J725"/>
  <c r="BE725"/>
  <c r="BI721"/>
  <c r="BH721"/>
  <c r="BG721"/>
  <c r="BF721"/>
  <c r="T721"/>
  <c r="R721"/>
  <c r="P721"/>
  <c r="BK721"/>
  <c r="J721"/>
  <c r="BE721"/>
  <c r="BI720"/>
  <c r="BH720"/>
  <c r="BG720"/>
  <c r="BF720"/>
  <c r="T720"/>
  <c r="R720"/>
  <c r="P720"/>
  <c r="BK720"/>
  <c r="J720"/>
  <c r="BE720"/>
  <c r="BI718"/>
  <c r="BH718"/>
  <c r="BG718"/>
  <c r="BF718"/>
  <c r="T718"/>
  <c r="R718"/>
  <c r="P718"/>
  <c r="BK718"/>
  <c r="J718"/>
  <c r="BE718"/>
  <c r="BI716"/>
  <c r="BH716"/>
  <c r="BG716"/>
  <c r="BF716"/>
  <c r="T716"/>
  <c r="R716"/>
  <c r="P716"/>
  <c r="BK716"/>
  <c r="J716"/>
  <c r="BE716"/>
  <c r="BI715"/>
  <c r="BH715"/>
  <c r="BG715"/>
  <c r="BF715"/>
  <c r="T715"/>
  <c r="R715"/>
  <c r="P715"/>
  <c r="BK715"/>
  <c r="J715"/>
  <c r="BE715"/>
  <c r="BI711"/>
  <c r="BH711"/>
  <c r="BG711"/>
  <c r="BF711"/>
  <c r="T711"/>
  <c r="R711"/>
  <c r="P711"/>
  <c r="BK711"/>
  <c r="J711"/>
  <c r="BE711"/>
  <c r="BI709"/>
  <c r="BH709"/>
  <c r="BG709"/>
  <c r="BF709"/>
  <c r="T709"/>
  <c r="R709"/>
  <c r="P709"/>
  <c r="BK709"/>
  <c r="J709"/>
  <c r="BE709"/>
  <c r="BI707"/>
  <c r="BH707"/>
  <c r="BG707"/>
  <c r="BF707"/>
  <c r="T707"/>
  <c r="R707"/>
  <c r="P707"/>
  <c r="BK707"/>
  <c r="J707"/>
  <c r="BE707"/>
  <c r="BI706"/>
  <c r="BH706"/>
  <c r="BG706"/>
  <c r="BF706"/>
  <c r="T706"/>
  <c r="R706"/>
  <c r="P706"/>
  <c r="BK706"/>
  <c r="J706"/>
  <c r="BE706"/>
  <c r="BI705"/>
  <c r="BH705"/>
  <c r="BG705"/>
  <c r="BF705"/>
  <c r="T705"/>
  <c r="R705"/>
  <c r="P705"/>
  <c r="BK705"/>
  <c r="J705"/>
  <c r="BE705"/>
  <c r="BI700"/>
  <c r="BH700"/>
  <c r="BG700"/>
  <c r="BF700"/>
  <c r="T700"/>
  <c r="R700"/>
  <c r="P700"/>
  <c r="BK700"/>
  <c r="J700"/>
  <c r="BE700"/>
  <c r="BI697"/>
  <c r="BH697"/>
  <c r="BG697"/>
  <c r="BF697"/>
  <c r="T697"/>
  <c r="R697"/>
  <c r="P697"/>
  <c r="BK697"/>
  <c r="J697"/>
  <c r="BE697"/>
  <c r="BI693"/>
  <c r="BH693"/>
  <c r="BG693"/>
  <c r="BF693"/>
  <c r="T693"/>
  <c r="R693"/>
  <c r="P693"/>
  <c r="BK693"/>
  <c r="J693"/>
  <c r="BE693"/>
  <c r="BI689"/>
  <c r="BH689"/>
  <c r="BG689"/>
  <c r="BF689"/>
  <c r="T689"/>
  <c r="R689"/>
  <c r="P689"/>
  <c r="BK689"/>
  <c r="J689"/>
  <c r="BE689"/>
  <c r="BI687"/>
  <c r="BH687"/>
  <c r="BG687"/>
  <c r="BF687"/>
  <c r="T687"/>
  <c r="R687"/>
  <c r="P687"/>
  <c r="BK687"/>
  <c r="J687"/>
  <c r="BE687"/>
  <c r="BI686"/>
  <c r="BH686"/>
  <c r="BG686"/>
  <c r="BF686"/>
  <c r="T686"/>
  <c r="R686"/>
  <c r="P686"/>
  <c r="BK686"/>
  <c r="J686"/>
  <c r="BE686"/>
  <c r="BI684"/>
  <c r="BH684"/>
  <c r="BG684"/>
  <c r="BF684"/>
  <c r="T684"/>
  <c r="R684"/>
  <c r="P684"/>
  <c r="BK684"/>
  <c r="J684"/>
  <c r="BE684"/>
  <c r="BI680"/>
  <c r="BH680"/>
  <c r="BG680"/>
  <c r="BF680"/>
  <c r="T680"/>
  <c r="T679"/>
  <c r="R680"/>
  <c r="R679"/>
  <c r="P680"/>
  <c r="P679"/>
  <c r="BK680"/>
  <c r="BK679"/>
  <c r="J679"/>
  <c r="J680"/>
  <c r="BE680"/>
  <c r="J74"/>
  <c r="BI677"/>
  <c r="BH677"/>
  <c r="BG677"/>
  <c r="BF677"/>
  <c r="T677"/>
  <c r="R677"/>
  <c r="P677"/>
  <c r="BK677"/>
  <c r="J677"/>
  <c r="BE677"/>
  <c r="BI674"/>
  <c r="BH674"/>
  <c r="BG674"/>
  <c r="BF674"/>
  <c r="T674"/>
  <c r="R674"/>
  <c r="P674"/>
  <c r="BK674"/>
  <c r="J674"/>
  <c r="BE674"/>
  <c r="BI670"/>
  <c r="BH670"/>
  <c r="BG670"/>
  <c r="BF670"/>
  <c r="T670"/>
  <c r="T669"/>
  <c r="R670"/>
  <c r="R669"/>
  <c r="P670"/>
  <c r="P669"/>
  <c r="BK670"/>
  <c r="BK669"/>
  <c r="J669"/>
  <c r="J670"/>
  <c r="BE670"/>
  <c r="J73"/>
  <c r="BI667"/>
  <c r="BH667"/>
  <c r="BG667"/>
  <c r="BF667"/>
  <c r="T667"/>
  <c r="R667"/>
  <c r="P667"/>
  <c r="BK667"/>
  <c r="J667"/>
  <c r="BE667"/>
  <c r="BI665"/>
  <c r="BH665"/>
  <c r="BG665"/>
  <c r="BF665"/>
  <c r="T665"/>
  <c r="R665"/>
  <c r="P665"/>
  <c r="BK665"/>
  <c r="J665"/>
  <c r="BE665"/>
  <c r="BI661"/>
  <c r="BH661"/>
  <c r="BG661"/>
  <c r="BF661"/>
  <c r="T661"/>
  <c r="R661"/>
  <c r="P661"/>
  <c r="BK661"/>
  <c r="J661"/>
  <c r="BE661"/>
  <c r="BI657"/>
  <c r="BH657"/>
  <c r="BG657"/>
  <c r="BF657"/>
  <c r="T657"/>
  <c r="R657"/>
  <c r="P657"/>
  <c r="BK657"/>
  <c r="J657"/>
  <c r="BE657"/>
  <c r="BI655"/>
  <c r="BH655"/>
  <c r="BG655"/>
  <c r="BF655"/>
  <c r="T655"/>
  <c r="R655"/>
  <c r="P655"/>
  <c r="BK655"/>
  <c r="J655"/>
  <c r="BE655"/>
  <c r="BI653"/>
  <c r="BH653"/>
  <c r="BG653"/>
  <c r="BF653"/>
  <c r="T653"/>
  <c r="R653"/>
  <c r="P653"/>
  <c r="BK653"/>
  <c r="J653"/>
  <c r="BE653"/>
  <c r="BI649"/>
  <c r="BH649"/>
  <c r="BG649"/>
  <c r="BF649"/>
  <c r="T649"/>
  <c r="R649"/>
  <c r="P649"/>
  <c r="BK649"/>
  <c r="J649"/>
  <c r="BE649"/>
  <c r="BI645"/>
  <c r="BH645"/>
  <c r="BG645"/>
  <c r="BF645"/>
  <c r="T645"/>
  <c r="R645"/>
  <c r="P645"/>
  <c r="BK645"/>
  <c r="J645"/>
  <c r="BE645"/>
  <c r="BI641"/>
  <c r="BH641"/>
  <c r="BG641"/>
  <c r="BF641"/>
  <c r="T641"/>
  <c r="T640"/>
  <c r="R641"/>
  <c r="R640"/>
  <c r="P641"/>
  <c r="P640"/>
  <c r="BK641"/>
  <c r="BK640"/>
  <c r="J640"/>
  <c r="J641"/>
  <c r="BE641"/>
  <c r="J72"/>
  <c r="BI638"/>
  <c r="BH638"/>
  <c r="BG638"/>
  <c r="BF638"/>
  <c r="T638"/>
  <c r="R638"/>
  <c r="P638"/>
  <c r="BK638"/>
  <c r="J638"/>
  <c r="BE638"/>
  <c r="BI637"/>
  <c r="BH637"/>
  <c r="BG637"/>
  <c r="BF637"/>
  <c r="T637"/>
  <c r="R637"/>
  <c r="P637"/>
  <c r="BK637"/>
  <c r="J637"/>
  <c r="BE637"/>
  <c r="BI636"/>
  <c r="BH636"/>
  <c r="BG636"/>
  <c r="BF636"/>
  <c r="T636"/>
  <c r="R636"/>
  <c r="P636"/>
  <c r="BK636"/>
  <c r="J636"/>
  <c r="BE636"/>
  <c r="BI635"/>
  <c r="BH635"/>
  <c r="BG635"/>
  <c r="BF635"/>
  <c r="T635"/>
  <c r="R635"/>
  <c r="P635"/>
  <c r="BK635"/>
  <c r="J635"/>
  <c r="BE635"/>
  <c r="BI634"/>
  <c r="BH634"/>
  <c r="BG634"/>
  <c r="BF634"/>
  <c r="T634"/>
  <c r="R634"/>
  <c r="P634"/>
  <c r="BK634"/>
  <c r="J634"/>
  <c r="BE634"/>
  <c r="BI633"/>
  <c r="BH633"/>
  <c r="BG633"/>
  <c r="BF633"/>
  <c r="T633"/>
  <c r="T632"/>
  <c r="R633"/>
  <c r="R632"/>
  <c r="P633"/>
  <c r="P632"/>
  <c r="BK633"/>
  <c r="BK632"/>
  <c r="J632"/>
  <c r="J633"/>
  <c r="BE633"/>
  <c r="J71"/>
  <c r="BI630"/>
  <c r="BH630"/>
  <c r="BG630"/>
  <c r="BF630"/>
  <c r="T630"/>
  <c r="R630"/>
  <c r="P630"/>
  <c r="BK630"/>
  <c r="J630"/>
  <c r="BE630"/>
  <c r="BI627"/>
  <c r="BH627"/>
  <c r="BG627"/>
  <c r="BF627"/>
  <c r="T627"/>
  <c r="R627"/>
  <c r="P627"/>
  <c r="BK627"/>
  <c r="J627"/>
  <c r="BE627"/>
  <c r="BI623"/>
  <c r="BH623"/>
  <c r="BG623"/>
  <c r="BF623"/>
  <c r="T623"/>
  <c r="T622"/>
  <c r="R623"/>
  <c r="R622"/>
  <c r="P623"/>
  <c r="P622"/>
  <c r="BK623"/>
  <c r="BK622"/>
  <c r="J622"/>
  <c r="J623"/>
  <c r="BE623"/>
  <c r="J70"/>
  <c r="BI620"/>
  <c r="BH620"/>
  <c r="BG620"/>
  <c r="BF620"/>
  <c r="T620"/>
  <c r="R620"/>
  <c r="P620"/>
  <c r="BK620"/>
  <c r="J620"/>
  <c r="BE620"/>
  <c r="BI617"/>
  <c r="BH617"/>
  <c r="BG617"/>
  <c r="BF617"/>
  <c r="T617"/>
  <c r="R617"/>
  <c r="P617"/>
  <c r="BK617"/>
  <c r="J617"/>
  <c r="BE617"/>
  <c r="BI614"/>
  <c r="BH614"/>
  <c r="BG614"/>
  <c r="BF614"/>
  <c r="T614"/>
  <c r="T613"/>
  <c r="T612"/>
  <c r="R614"/>
  <c r="R613"/>
  <c r="R612"/>
  <c r="P614"/>
  <c r="P613"/>
  <c r="P612"/>
  <c r="BK614"/>
  <c r="BK613"/>
  <c r="J613"/>
  <c r="BK612"/>
  <c r="J612"/>
  <c r="J614"/>
  <c r="BE614"/>
  <c r="J69"/>
  <c r="J68"/>
  <c r="BI610"/>
  <c r="BH610"/>
  <c r="BG610"/>
  <c r="BF610"/>
  <c r="T610"/>
  <c r="T609"/>
  <c r="R610"/>
  <c r="R609"/>
  <c r="P610"/>
  <c r="P609"/>
  <c r="BK610"/>
  <c r="BK609"/>
  <c r="J609"/>
  <c r="J610"/>
  <c r="BE610"/>
  <c r="J67"/>
  <c r="BI606"/>
  <c r="BH606"/>
  <c r="BG606"/>
  <c r="BF606"/>
  <c r="T606"/>
  <c r="R606"/>
  <c r="P606"/>
  <c r="BK606"/>
  <c r="J606"/>
  <c r="BE606"/>
  <c r="BI602"/>
  <c r="BH602"/>
  <c r="BG602"/>
  <c r="BF602"/>
  <c r="T602"/>
  <c r="R602"/>
  <c r="P602"/>
  <c r="BK602"/>
  <c r="J602"/>
  <c r="BE602"/>
  <c r="BI598"/>
  <c r="BH598"/>
  <c r="BG598"/>
  <c r="BF598"/>
  <c r="T598"/>
  <c r="R598"/>
  <c r="P598"/>
  <c r="BK598"/>
  <c r="J598"/>
  <c r="BE598"/>
  <c r="BI594"/>
  <c r="BH594"/>
  <c r="BG594"/>
  <c r="BF594"/>
  <c r="T594"/>
  <c r="R594"/>
  <c r="P594"/>
  <c r="BK594"/>
  <c r="J594"/>
  <c r="BE594"/>
  <c r="BI590"/>
  <c r="BH590"/>
  <c r="BG590"/>
  <c r="BF590"/>
  <c r="T590"/>
  <c r="R590"/>
  <c r="P590"/>
  <c r="BK590"/>
  <c r="J590"/>
  <c r="BE590"/>
  <c r="BI585"/>
  <c r="BH585"/>
  <c r="BG585"/>
  <c r="BF585"/>
  <c r="T585"/>
  <c r="R585"/>
  <c r="P585"/>
  <c r="BK585"/>
  <c r="J585"/>
  <c r="BE585"/>
  <c r="BI581"/>
  <c r="BH581"/>
  <c r="BG581"/>
  <c r="BF581"/>
  <c r="T581"/>
  <c r="R581"/>
  <c r="P581"/>
  <c r="BK581"/>
  <c r="J581"/>
  <c r="BE581"/>
  <c r="BI577"/>
  <c r="BH577"/>
  <c r="BG577"/>
  <c r="BF577"/>
  <c r="T577"/>
  <c r="R577"/>
  <c r="P577"/>
  <c r="BK577"/>
  <c r="J577"/>
  <c r="BE577"/>
  <c r="BI573"/>
  <c r="BH573"/>
  <c r="BG573"/>
  <c r="BF573"/>
  <c r="T573"/>
  <c r="R573"/>
  <c r="P573"/>
  <c r="BK573"/>
  <c r="J573"/>
  <c r="BE573"/>
  <c r="BI571"/>
  <c r="BH571"/>
  <c r="BG571"/>
  <c r="BF571"/>
  <c r="T571"/>
  <c r="R571"/>
  <c r="P571"/>
  <c r="BK571"/>
  <c r="J571"/>
  <c r="BE571"/>
  <c r="BI569"/>
  <c r="BH569"/>
  <c r="BG569"/>
  <c r="BF569"/>
  <c r="T569"/>
  <c r="T568"/>
  <c r="R569"/>
  <c r="R568"/>
  <c r="P569"/>
  <c r="P568"/>
  <c r="BK569"/>
  <c r="BK568"/>
  <c r="J568"/>
  <c r="J569"/>
  <c r="BE569"/>
  <c r="J66"/>
  <c r="BI565"/>
  <c r="BH565"/>
  <c r="BG565"/>
  <c r="BF565"/>
  <c r="T565"/>
  <c r="R565"/>
  <c r="P565"/>
  <c r="BK565"/>
  <c r="J565"/>
  <c r="BE565"/>
  <c r="BI560"/>
  <c r="BH560"/>
  <c r="BG560"/>
  <c r="BF560"/>
  <c r="T560"/>
  <c r="R560"/>
  <c r="P560"/>
  <c r="BK560"/>
  <c r="J560"/>
  <c r="BE560"/>
  <c r="BI556"/>
  <c r="BH556"/>
  <c r="BG556"/>
  <c r="BF556"/>
  <c r="T556"/>
  <c r="R556"/>
  <c r="P556"/>
  <c r="BK556"/>
  <c r="J556"/>
  <c r="BE556"/>
  <c r="BI541"/>
  <c r="BH541"/>
  <c r="BG541"/>
  <c r="BF541"/>
  <c r="T541"/>
  <c r="R541"/>
  <c r="P541"/>
  <c r="BK541"/>
  <c r="J541"/>
  <c r="BE541"/>
  <c r="BI538"/>
  <c r="BH538"/>
  <c r="BG538"/>
  <c r="BF538"/>
  <c r="T538"/>
  <c r="R538"/>
  <c r="P538"/>
  <c r="BK538"/>
  <c r="J538"/>
  <c r="BE538"/>
  <c r="BI537"/>
  <c r="BH537"/>
  <c r="BG537"/>
  <c r="BF537"/>
  <c r="T537"/>
  <c r="R537"/>
  <c r="P537"/>
  <c r="BK537"/>
  <c r="J537"/>
  <c r="BE537"/>
  <c r="BI533"/>
  <c r="BH533"/>
  <c r="BG533"/>
  <c r="BF533"/>
  <c r="T533"/>
  <c r="R533"/>
  <c r="P533"/>
  <c r="BK533"/>
  <c r="J533"/>
  <c r="BE533"/>
  <c r="BI527"/>
  <c r="BH527"/>
  <c r="BG527"/>
  <c r="BF527"/>
  <c r="T527"/>
  <c r="R527"/>
  <c r="P527"/>
  <c r="BK527"/>
  <c r="J527"/>
  <c r="BE527"/>
  <c r="BI523"/>
  <c r="BH523"/>
  <c r="BG523"/>
  <c r="BF523"/>
  <c r="T523"/>
  <c r="R523"/>
  <c r="P523"/>
  <c r="BK523"/>
  <c r="J523"/>
  <c r="BE523"/>
  <c r="BI519"/>
  <c r="BH519"/>
  <c r="BG519"/>
  <c r="BF519"/>
  <c r="T519"/>
  <c r="R519"/>
  <c r="P519"/>
  <c r="BK519"/>
  <c r="J519"/>
  <c r="BE519"/>
  <c r="BI515"/>
  <c r="BH515"/>
  <c r="BG515"/>
  <c r="BF515"/>
  <c r="T515"/>
  <c r="R515"/>
  <c r="P515"/>
  <c r="BK515"/>
  <c r="J515"/>
  <c r="BE515"/>
  <c r="BI511"/>
  <c r="BH511"/>
  <c r="BG511"/>
  <c r="BF511"/>
  <c r="T511"/>
  <c r="R511"/>
  <c r="P511"/>
  <c r="BK511"/>
  <c r="J511"/>
  <c r="BE511"/>
  <c r="BI506"/>
  <c r="BH506"/>
  <c r="BG506"/>
  <c r="BF506"/>
  <c r="T506"/>
  <c r="R506"/>
  <c r="P506"/>
  <c r="BK506"/>
  <c r="J506"/>
  <c r="BE506"/>
  <c r="BI501"/>
  <c r="BH501"/>
  <c r="BG501"/>
  <c r="BF501"/>
  <c r="T501"/>
  <c r="R501"/>
  <c r="P501"/>
  <c r="BK501"/>
  <c r="J501"/>
  <c r="BE501"/>
  <c r="BI498"/>
  <c r="BH498"/>
  <c r="BG498"/>
  <c r="BF498"/>
  <c r="T498"/>
  <c r="R498"/>
  <c r="P498"/>
  <c r="BK498"/>
  <c r="J498"/>
  <c r="BE498"/>
  <c r="BI493"/>
  <c r="BH493"/>
  <c r="BG493"/>
  <c r="BF493"/>
  <c r="T493"/>
  <c r="R493"/>
  <c r="P493"/>
  <c r="BK493"/>
  <c r="J493"/>
  <c r="BE493"/>
  <c r="BI488"/>
  <c r="BH488"/>
  <c r="BG488"/>
  <c r="BF488"/>
  <c r="T488"/>
  <c r="R488"/>
  <c r="P488"/>
  <c r="BK488"/>
  <c r="J488"/>
  <c r="BE488"/>
  <c r="BI483"/>
  <c r="BH483"/>
  <c r="BG483"/>
  <c r="BF483"/>
  <c r="T483"/>
  <c r="R483"/>
  <c r="P483"/>
  <c r="BK483"/>
  <c r="J483"/>
  <c r="BE483"/>
  <c r="BI477"/>
  <c r="BH477"/>
  <c r="BG477"/>
  <c r="BF477"/>
  <c r="T477"/>
  <c r="R477"/>
  <c r="P477"/>
  <c r="BK477"/>
  <c r="J477"/>
  <c r="BE477"/>
  <c r="BI472"/>
  <c r="BH472"/>
  <c r="BG472"/>
  <c r="BF472"/>
  <c r="T472"/>
  <c r="R472"/>
  <c r="P472"/>
  <c r="BK472"/>
  <c r="J472"/>
  <c r="BE472"/>
  <c r="BI468"/>
  <c r="BH468"/>
  <c r="BG468"/>
  <c r="BF468"/>
  <c r="T468"/>
  <c r="R468"/>
  <c r="P468"/>
  <c r="BK468"/>
  <c r="J468"/>
  <c r="BE468"/>
  <c r="BI464"/>
  <c r="BH464"/>
  <c r="BG464"/>
  <c r="BF464"/>
  <c r="T464"/>
  <c r="R464"/>
  <c r="P464"/>
  <c r="BK464"/>
  <c r="J464"/>
  <c r="BE464"/>
  <c r="BI460"/>
  <c r="BH460"/>
  <c r="BG460"/>
  <c r="BF460"/>
  <c r="T460"/>
  <c r="R460"/>
  <c r="P460"/>
  <c r="BK460"/>
  <c r="J460"/>
  <c r="BE460"/>
  <c r="BI456"/>
  <c r="BH456"/>
  <c r="BG456"/>
  <c r="BF456"/>
  <c r="T456"/>
  <c r="R456"/>
  <c r="P456"/>
  <c r="BK456"/>
  <c r="J456"/>
  <c r="BE456"/>
  <c r="BI455"/>
  <c r="BH455"/>
  <c r="BG455"/>
  <c r="BF455"/>
  <c r="T455"/>
  <c r="R455"/>
  <c r="P455"/>
  <c r="BK455"/>
  <c r="J455"/>
  <c r="BE455"/>
  <c r="BI454"/>
  <c r="BH454"/>
  <c r="BG454"/>
  <c r="BF454"/>
  <c r="T454"/>
  <c r="R454"/>
  <c r="P454"/>
  <c r="BK454"/>
  <c r="J454"/>
  <c r="BE454"/>
  <c r="BI453"/>
  <c r="BH453"/>
  <c r="BG453"/>
  <c r="BF453"/>
  <c r="T453"/>
  <c r="R453"/>
  <c r="P453"/>
  <c r="BK453"/>
  <c r="J453"/>
  <c r="BE453"/>
  <c r="BI448"/>
  <c r="BH448"/>
  <c r="BG448"/>
  <c r="BF448"/>
  <c r="T448"/>
  <c r="R448"/>
  <c r="P448"/>
  <c r="BK448"/>
  <c r="J448"/>
  <c r="BE448"/>
  <c r="BI447"/>
  <c r="BH447"/>
  <c r="BG447"/>
  <c r="BF447"/>
  <c r="T447"/>
  <c r="R447"/>
  <c r="P447"/>
  <c r="BK447"/>
  <c r="J447"/>
  <c r="BE447"/>
  <c r="BI446"/>
  <c r="BH446"/>
  <c r="BG446"/>
  <c r="BF446"/>
  <c r="T446"/>
  <c r="R446"/>
  <c r="P446"/>
  <c r="BK446"/>
  <c r="J446"/>
  <c r="BE446"/>
  <c r="BI445"/>
  <c r="BH445"/>
  <c r="BG445"/>
  <c r="BF445"/>
  <c r="T445"/>
  <c r="R445"/>
  <c r="P445"/>
  <c r="BK445"/>
  <c r="J445"/>
  <c r="BE445"/>
  <c r="BI442"/>
  <c r="BH442"/>
  <c r="BG442"/>
  <c r="BF442"/>
  <c r="T442"/>
  <c r="R442"/>
  <c r="P442"/>
  <c r="BK442"/>
  <c r="J442"/>
  <c r="BE442"/>
  <c r="BI437"/>
  <c r="BH437"/>
  <c r="BG437"/>
  <c r="BF437"/>
  <c r="T437"/>
  <c r="R437"/>
  <c r="P437"/>
  <c r="BK437"/>
  <c r="J437"/>
  <c r="BE437"/>
  <c r="BI427"/>
  <c r="BH427"/>
  <c r="BG427"/>
  <c r="BF427"/>
  <c r="T427"/>
  <c r="R427"/>
  <c r="P427"/>
  <c r="BK427"/>
  <c r="J427"/>
  <c r="BE427"/>
  <c r="BI423"/>
  <c r="BH423"/>
  <c r="BG423"/>
  <c r="BF423"/>
  <c r="T423"/>
  <c r="R423"/>
  <c r="P423"/>
  <c r="BK423"/>
  <c r="J423"/>
  <c r="BE423"/>
  <c r="BI419"/>
  <c r="BH419"/>
  <c r="BG419"/>
  <c r="BF419"/>
  <c r="T419"/>
  <c r="R419"/>
  <c r="P419"/>
  <c r="BK419"/>
  <c r="J419"/>
  <c r="BE419"/>
  <c r="BI401"/>
  <c r="BH401"/>
  <c r="BG401"/>
  <c r="BF401"/>
  <c r="T401"/>
  <c r="R401"/>
  <c r="P401"/>
  <c r="BK401"/>
  <c r="J401"/>
  <c r="BE401"/>
  <c r="BI397"/>
  <c r="BH397"/>
  <c r="BG397"/>
  <c r="BF397"/>
  <c r="T397"/>
  <c r="R397"/>
  <c r="P397"/>
  <c r="BK397"/>
  <c r="J397"/>
  <c r="BE397"/>
  <c r="BI392"/>
  <c r="BH392"/>
  <c r="BG392"/>
  <c r="BF392"/>
  <c r="T392"/>
  <c r="R392"/>
  <c r="P392"/>
  <c r="BK392"/>
  <c r="J392"/>
  <c r="BE392"/>
  <c r="BI390"/>
  <c r="BH390"/>
  <c r="BG390"/>
  <c r="BF390"/>
  <c r="T390"/>
  <c r="R390"/>
  <c r="P390"/>
  <c r="BK390"/>
  <c r="J390"/>
  <c r="BE390"/>
  <c r="BI386"/>
  <c r="BH386"/>
  <c r="BG386"/>
  <c r="BF386"/>
  <c r="T386"/>
  <c r="R386"/>
  <c r="P386"/>
  <c r="BK386"/>
  <c r="J386"/>
  <c r="BE386"/>
  <c r="BI382"/>
  <c r="BH382"/>
  <c r="BG382"/>
  <c r="BF382"/>
  <c r="T382"/>
  <c r="R382"/>
  <c r="P382"/>
  <c r="BK382"/>
  <c r="J382"/>
  <c r="BE382"/>
  <c r="BI378"/>
  <c r="BH378"/>
  <c r="BG378"/>
  <c r="BF378"/>
  <c r="T378"/>
  <c r="R378"/>
  <c r="P378"/>
  <c r="BK378"/>
  <c r="J378"/>
  <c r="BE378"/>
  <c r="BI374"/>
  <c r="BH374"/>
  <c r="BG374"/>
  <c r="BF374"/>
  <c r="T374"/>
  <c r="R374"/>
  <c r="P374"/>
  <c r="BK374"/>
  <c r="J374"/>
  <c r="BE374"/>
  <c r="BI370"/>
  <c r="BH370"/>
  <c r="BG370"/>
  <c r="BF370"/>
  <c r="T370"/>
  <c r="T369"/>
  <c r="R370"/>
  <c r="R369"/>
  <c r="P370"/>
  <c r="P369"/>
  <c r="BK370"/>
  <c r="BK369"/>
  <c r="J369"/>
  <c r="J370"/>
  <c r="BE370"/>
  <c r="J65"/>
  <c r="BI368"/>
  <c r="BH368"/>
  <c r="BG368"/>
  <c r="BF368"/>
  <c r="T368"/>
  <c r="R368"/>
  <c r="P368"/>
  <c r="BK368"/>
  <c r="J368"/>
  <c r="BE368"/>
  <c r="BI367"/>
  <c r="BH367"/>
  <c r="BG367"/>
  <c r="BF367"/>
  <c r="T367"/>
  <c r="R367"/>
  <c r="P367"/>
  <c r="BK367"/>
  <c r="J367"/>
  <c r="BE367"/>
  <c r="BI366"/>
  <c r="BH366"/>
  <c r="BG366"/>
  <c r="BF366"/>
  <c r="T366"/>
  <c r="R366"/>
  <c r="P366"/>
  <c r="BK366"/>
  <c r="J366"/>
  <c r="BE366"/>
  <c r="BI362"/>
  <c r="BH362"/>
  <c r="BG362"/>
  <c r="BF362"/>
  <c r="T362"/>
  <c r="R362"/>
  <c r="P362"/>
  <c r="BK362"/>
  <c r="J362"/>
  <c r="BE362"/>
  <c r="BI361"/>
  <c r="BH361"/>
  <c r="BG361"/>
  <c r="BF361"/>
  <c r="T361"/>
  <c r="R361"/>
  <c r="P361"/>
  <c r="BK361"/>
  <c r="J361"/>
  <c r="BE361"/>
  <c r="BI359"/>
  <c r="BH359"/>
  <c r="BG359"/>
  <c r="BF359"/>
  <c r="T359"/>
  <c r="R359"/>
  <c r="P359"/>
  <c r="BK359"/>
  <c r="J359"/>
  <c r="BE359"/>
  <c r="BI358"/>
  <c r="BH358"/>
  <c r="BG358"/>
  <c r="BF358"/>
  <c r="T358"/>
  <c r="R358"/>
  <c r="P358"/>
  <c r="BK358"/>
  <c r="J358"/>
  <c r="BE358"/>
  <c r="BI356"/>
  <c r="BH356"/>
  <c r="BG356"/>
  <c r="BF356"/>
  <c r="T356"/>
  <c r="R356"/>
  <c r="P356"/>
  <c r="BK356"/>
  <c r="J356"/>
  <c r="BE356"/>
  <c r="BI352"/>
  <c r="BH352"/>
  <c r="BG352"/>
  <c r="BF352"/>
  <c r="T352"/>
  <c r="R352"/>
  <c r="P352"/>
  <c r="BK352"/>
  <c r="J352"/>
  <c r="BE352"/>
  <c r="BI351"/>
  <c r="BH351"/>
  <c r="BG351"/>
  <c r="BF351"/>
  <c r="T351"/>
  <c r="R351"/>
  <c r="P351"/>
  <c r="BK351"/>
  <c r="J351"/>
  <c r="BE351"/>
  <c r="BI347"/>
  <c r="BH347"/>
  <c r="BG347"/>
  <c r="BF347"/>
  <c r="T347"/>
  <c r="R347"/>
  <c r="P347"/>
  <c r="BK347"/>
  <c r="J347"/>
  <c r="BE347"/>
  <c r="BI346"/>
  <c r="BH346"/>
  <c r="BG346"/>
  <c r="BF346"/>
  <c r="T346"/>
  <c r="R346"/>
  <c r="P346"/>
  <c r="BK346"/>
  <c r="J346"/>
  <c r="BE346"/>
  <c r="BI345"/>
  <c r="BH345"/>
  <c r="BG345"/>
  <c r="BF345"/>
  <c r="T345"/>
  <c r="R345"/>
  <c r="P345"/>
  <c r="BK345"/>
  <c r="J345"/>
  <c r="BE345"/>
  <c r="BI344"/>
  <c r="BH344"/>
  <c r="BG344"/>
  <c r="BF344"/>
  <c r="T344"/>
  <c r="R344"/>
  <c r="P344"/>
  <c r="BK344"/>
  <c r="J344"/>
  <c r="BE344"/>
  <c r="BI340"/>
  <c r="BH340"/>
  <c r="BG340"/>
  <c r="BF340"/>
  <c r="T340"/>
  <c r="R340"/>
  <c r="P340"/>
  <c r="BK340"/>
  <c r="J340"/>
  <c r="BE340"/>
  <c r="BI339"/>
  <c r="BH339"/>
  <c r="BG339"/>
  <c r="BF339"/>
  <c r="T339"/>
  <c r="R339"/>
  <c r="P339"/>
  <c r="BK339"/>
  <c r="J339"/>
  <c r="BE339"/>
  <c r="BI338"/>
  <c r="BH338"/>
  <c r="BG338"/>
  <c r="BF338"/>
  <c r="T338"/>
  <c r="R338"/>
  <c r="P338"/>
  <c r="BK338"/>
  <c r="J338"/>
  <c r="BE338"/>
  <c r="BI336"/>
  <c r="BH336"/>
  <c r="BG336"/>
  <c r="BF336"/>
  <c r="T336"/>
  <c r="R336"/>
  <c r="P336"/>
  <c r="BK336"/>
  <c r="J336"/>
  <c r="BE336"/>
  <c r="BI334"/>
  <c r="BH334"/>
  <c r="BG334"/>
  <c r="BF334"/>
  <c r="T334"/>
  <c r="R334"/>
  <c r="P334"/>
  <c r="BK334"/>
  <c r="J334"/>
  <c r="BE334"/>
  <c r="BI332"/>
  <c r="BH332"/>
  <c r="BG332"/>
  <c r="BF332"/>
  <c r="T332"/>
  <c r="R332"/>
  <c r="P332"/>
  <c r="BK332"/>
  <c r="J332"/>
  <c r="BE332"/>
  <c r="BI328"/>
  <c r="BH328"/>
  <c r="BG328"/>
  <c r="BF328"/>
  <c r="T328"/>
  <c r="R328"/>
  <c r="P328"/>
  <c r="BK328"/>
  <c r="J328"/>
  <c r="BE328"/>
  <c r="BI323"/>
  <c r="BH323"/>
  <c r="BG323"/>
  <c r="BF323"/>
  <c r="T323"/>
  <c r="R323"/>
  <c r="P323"/>
  <c r="BK323"/>
  <c r="J323"/>
  <c r="BE323"/>
  <c r="BI317"/>
  <c r="BH317"/>
  <c r="BG317"/>
  <c r="BF317"/>
  <c r="T317"/>
  <c r="R317"/>
  <c r="P317"/>
  <c r="BK317"/>
  <c r="J317"/>
  <c r="BE317"/>
  <c r="BI311"/>
  <c r="BH311"/>
  <c r="BG311"/>
  <c r="BF311"/>
  <c r="T311"/>
  <c r="R311"/>
  <c r="P311"/>
  <c r="BK311"/>
  <c r="J311"/>
  <c r="BE311"/>
  <c r="BI310"/>
  <c r="BH310"/>
  <c r="BG310"/>
  <c r="BF310"/>
  <c r="T310"/>
  <c r="R310"/>
  <c r="P310"/>
  <c r="BK310"/>
  <c r="J310"/>
  <c r="BE310"/>
  <c r="BI309"/>
  <c r="BH309"/>
  <c r="BG309"/>
  <c r="BF309"/>
  <c r="T309"/>
  <c r="R309"/>
  <c r="P309"/>
  <c r="BK309"/>
  <c r="J309"/>
  <c r="BE309"/>
  <c r="BI303"/>
  <c r="BH303"/>
  <c r="BG303"/>
  <c r="BF303"/>
  <c r="T303"/>
  <c r="R303"/>
  <c r="P303"/>
  <c r="BK303"/>
  <c r="J303"/>
  <c r="BE303"/>
  <c r="BI298"/>
  <c r="BH298"/>
  <c r="BG298"/>
  <c r="BF298"/>
  <c r="T298"/>
  <c r="R298"/>
  <c r="P298"/>
  <c r="BK298"/>
  <c r="J298"/>
  <c r="BE298"/>
  <c r="BI288"/>
  <c r="BH288"/>
  <c r="BG288"/>
  <c r="BF288"/>
  <c r="T288"/>
  <c r="R288"/>
  <c r="P288"/>
  <c r="BK288"/>
  <c r="J288"/>
  <c r="BE288"/>
  <c r="BI287"/>
  <c r="BH287"/>
  <c r="BG287"/>
  <c r="BF287"/>
  <c r="T287"/>
  <c r="R287"/>
  <c r="P287"/>
  <c r="BK287"/>
  <c r="J287"/>
  <c r="BE287"/>
  <c r="BI271"/>
  <c r="BH271"/>
  <c r="BG271"/>
  <c r="BF271"/>
  <c r="T271"/>
  <c r="R271"/>
  <c r="P271"/>
  <c r="BK271"/>
  <c r="J271"/>
  <c r="BE271"/>
  <c r="BI260"/>
  <c r="BH260"/>
  <c r="BG260"/>
  <c r="BF260"/>
  <c r="T260"/>
  <c r="R260"/>
  <c r="P260"/>
  <c r="BK260"/>
  <c r="J260"/>
  <c r="BE260"/>
  <c r="BI239"/>
  <c r="BH239"/>
  <c r="BG239"/>
  <c r="BF239"/>
  <c r="T239"/>
  <c r="R239"/>
  <c r="P239"/>
  <c r="BK239"/>
  <c r="J239"/>
  <c r="BE239"/>
  <c r="BI238"/>
  <c r="BH238"/>
  <c r="BG238"/>
  <c r="BF238"/>
  <c r="T238"/>
  <c r="T237"/>
  <c r="R238"/>
  <c r="R237"/>
  <c r="P238"/>
  <c r="P237"/>
  <c r="BK238"/>
  <c r="BK237"/>
  <c r="J237"/>
  <c r="J238"/>
  <c r="BE238"/>
  <c r="J64"/>
  <c r="BI235"/>
  <c r="BH235"/>
  <c r="BG235"/>
  <c r="BF235"/>
  <c r="T235"/>
  <c r="R235"/>
  <c r="P235"/>
  <c r="BK235"/>
  <c r="J235"/>
  <c r="BE235"/>
  <c r="BI231"/>
  <c r="BH231"/>
  <c r="BG231"/>
  <c r="BF231"/>
  <c r="T231"/>
  <c r="R231"/>
  <c r="P231"/>
  <c r="BK231"/>
  <c r="J231"/>
  <c r="BE231"/>
  <c r="BI228"/>
  <c r="BH228"/>
  <c r="BG228"/>
  <c r="BF228"/>
  <c r="T228"/>
  <c r="R228"/>
  <c r="P228"/>
  <c r="BK228"/>
  <c r="J228"/>
  <c r="BE228"/>
  <c r="BI224"/>
  <c r="BH224"/>
  <c r="BG224"/>
  <c r="BF224"/>
  <c r="T224"/>
  <c r="R224"/>
  <c r="P224"/>
  <c r="BK224"/>
  <c r="J224"/>
  <c r="BE224"/>
  <c r="BI223"/>
  <c r="BH223"/>
  <c r="BG223"/>
  <c r="BF223"/>
  <c r="T223"/>
  <c r="T222"/>
  <c r="R223"/>
  <c r="R222"/>
  <c r="P223"/>
  <c r="P222"/>
  <c r="BK223"/>
  <c r="BK222"/>
  <c r="J222"/>
  <c r="J223"/>
  <c r="BE223"/>
  <c r="J63"/>
  <c r="BI208"/>
  <c r="BH208"/>
  <c r="BG208"/>
  <c r="BF208"/>
  <c r="T208"/>
  <c r="R208"/>
  <c r="P208"/>
  <c r="BK208"/>
  <c r="J208"/>
  <c r="BE208"/>
  <c r="BI202"/>
  <c r="BH202"/>
  <c r="BG202"/>
  <c r="BF202"/>
  <c r="T202"/>
  <c r="R202"/>
  <c r="P202"/>
  <c r="BK202"/>
  <c r="J202"/>
  <c r="BE202"/>
  <c r="BI197"/>
  <c r="BH197"/>
  <c r="BG197"/>
  <c r="BF197"/>
  <c r="T197"/>
  <c r="R197"/>
  <c r="P197"/>
  <c r="BK197"/>
  <c r="J197"/>
  <c r="BE197"/>
  <c r="BI192"/>
  <c r="BH192"/>
  <c r="BG192"/>
  <c r="BF192"/>
  <c r="T192"/>
  <c r="R192"/>
  <c r="P192"/>
  <c r="BK192"/>
  <c r="J192"/>
  <c r="BE192"/>
  <c r="BI186"/>
  <c r="BH186"/>
  <c r="BG186"/>
  <c r="BF186"/>
  <c r="T186"/>
  <c r="R186"/>
  <c r="P186"/>
  <c r="BK186"/>
  <c r="J186"/>
  <c r="BE186"/>
  <c r="BI182"/>
  <c r="BH182"/>
  <c r="BG182"/>
  <c r="BF182"/>
  <c r="T182"/>
  <c r="R182"/>
  <c r="P182"/>
  <c r="BK182"/>
  <c r="J182"/>
  <c r="BE182"/>
  <c r="BI178"/>
  <c r="BH178"/>
  <c r="BG178"/>
  <c r="BF178"/>
  <c r="T178"/>
  <c r="R178"/>
  <c r="P178"/>
  <c r="BK178"/>
  <c r="J178"/>
  <c r="BE178"/>
  <c r="BI173"/>
  <c r="BH173"/>
  <c r="BG173"/>
  <c r="BF173"/>
  <c r="T173"/>
  <c r="R173"/>
  <c r="P173"/>
  <c r="BK173"/>
  <c r="J173"/>
  <c r="BE173"/>
  <c r="BI165"/>
  <c r="BH165"/>
  <c r="BG165"/>
  <c r="BF165"/>
  <c r="T165"/>
  <c r="R165"/>
  <c r="P165"/>
  <c r="BK165"/>
  <c r="J165"/>
  <c r="BE165"/>
  <c r="BI161"/>
  <c r="BH161"/>
  <c r="BG161"/>
  <c r="BF161"/>
  <c r="T161"/>
  <c r="R161"/>
  <c r="P161"/>
  <c r="BK161"/>
  <c r="J161"/>
  <c r="BE161"/>
  <c r="BI156"/>
  <c r="BH156"/>
  <c r="BG156"/>
  <c r="BF156"/>
  <c r="T156"/>
  <c r="R156"/>
  <c r="P156"/>
  <c r="BK156"/>
  <c r="J156"/>
  <c r="BE156"/>
  <c r="BI144"/>
  <c r="BH144"/>
  <c r="BG144"/>
  <c r="BF144"/>
  <c r="T144"/>
  <c r="R144"/>
  <c r="P144"/>
  <c r="BK144"/>
  <c r="J144"/>
  <c r="BE144"/>
  <c r="BI142"/>
  <c r="BH142"/>
  <c r="BG142"/>
  <c r="BF142"/>
  <c r="T142"/>
  <c r="R142"/>
  <c r="P142"/>
  <c r="BK142"/>
  <c r="J142"/>
  <c r="BE142"/>
  <c r="BI140"/>
  <c r="BH140"/>
  <c r="BG140"/>
  <c r="BF140"/>
  <c r="T140"/>
  <c r="R140"/>
  <c r="P140"/>
  <c r="BK140"/>
  <c r="J140"/>
  <c r="BE140"/>
  <c r="BI138"/>
  <c r="BH138"/>
  <c r="BG138"/>
  <c r="BF138"/>
  <c r="T138"/>
  <c r="R138"/>
  <c r="P138"/>
  <c r="BK138"/>
  <c r="J138"/>
  <c r="BE138"/>
  <c r="BI136"/>
  <c r="BH136"/>
  <c r="BG136"/>
  <c r="BF136"/>
  <c r="T136"/>
  <c r="R136"/>
  <c r="P136"/>
  <c r="BK136"/>
  <c r="J136"/>
  <c r="BE136"/>
  <c r="BI134"/>
  <c r="BH134"/>
  <c r="BG134"/>
  <c r="BF134"/>
  <c r="T134"/>
  <c r="R134"/>
  <c r="P134"/>
  <c r="BK134"/>
  <c r="J134"/>
  <c r="BE134"/>
  <c r="BI130"/>
  <c r="BH130"/>
  <c r="BG130"/>
  <c r="BF130"/>
  <c r="T130"/>
  <c r="R130"/>
  <c r="P130"/>
  <c r="BK130"/>
  <c r="J130"/>
  <c r="BE130"/>
  <c r="BI126"/>
  <c r="BH126"/>
  <c r="BG126"/>
  <c r="BF126"/>
  <c r="T126"/>
  <c r="R126"/>
  <c r="P126"/>
  <c r="BK126"/>
  <c r="J126"/>
  <c r="BE126"/>
  <c r="BI121"/>
  <c r="BH121"/>
  <c r="BG121"/>
  <c r="BF121"/>
  <c r="T121"/>
  <c r="R121"/>
  <c r="P121"/>
  <c r="BK121"/>
  <c r="J121"/>
  <c r="BE121"/>
  <c r="BI117"/>
  <c r="BH117"/>
  <c r="BG117"/>
  <c r="BF117"/>
  <c r="T117"/>
  <c r="R117"/>
  <c r="P117"/>
  <c r="BK117"/>
  <c r="J117"/>
  <c r="BE117"/>
  <c r="BI109"/>
  <c r="BH109"/>
  <c r="BG109"/>
  <c r="BF109"/>
  <c r="T109"/>
  <c r="R109"/>
  <c r="P109"/>
  <c r="BK109"/>
  <c r="J109"/>
  <c r="BE109"/>
  <c r="BI106"/>
  <c r="BH106"/>
  <c r="BG106"/>
  <c r="BF106"/>
  <c r="T106"/>
  <c r="R106"/>
  <c r="P106"/>
  <c r="BK106"/>
  <c r="J106"/>
  <c r="BE106"/>
  <c r="BI105"/>
  <c r="F36"/>
  <c i="1" r="BD53"/>
  <c i="2" r="BH105"/>
  <c r="F35"/>
  <c i="1" r="BC53"/>
  <c i="2" r="BG105"/>
  <c r="F34"/>
  <c i="1" r="BB53"/>
  <c i="2" r="BF105"/>
  <c r="J33"/>
  <c i="1" r="AW53"/>
  <c i="2" r="F33"/>
  <c i="1" r="BA53"/>
  <c i="2" r="T105"/>
  <c r="T104"/>
  <c r="T103"/>
  <c r="T102"/>
  <c r="R105"/>
  <c r="R104"/>
  <c r="R103"/>
  <c r="R102"/>
  <c r="P105"/>
  <c r="P104"/>
  <c r="P103"/>
  <c r="P102"/>
  <c i="1" r="AU53"/>
  <c i="2" r="BK105"/>
  <c r="BK104"/>
  <c r="J104"/>
  <c r="BK103"/>
  <c r="J103"/>
  <c r="BK102"/>
  <c r="J102"/>
  <c r="J60"/>
  <c r="J29"/>
  <c i="1" r="AG53"/>
  <c i="2" r="J105"/>
  <c r="BE105"/>
  <c r="J32"/>
  <c i="1" r="AV53"/>
  <c i="2" r="F32"/>
  <c i="1" r="AZ53"/>
  <c i="2" r="J62"/>
  <c r="J61"/>
  <c r="J98"/>
  <c r="F98"/>
  <c r="F96"/>
  <c r="E94"/>
  <c r="J55"/>
  <c r="F55"/>
  <c r="F53"/>
  <c r="E51"/>
  <c r="J38"/>
  <c r="J20"/>
  <c r="E20"/>
  <c r="F99"/>
  <c r="F56"/>
  <c r="J19"/>
  <c r="J14"/>
  <c r="J96"/>
  <c r="J53"/>
  <c r="E7"/>
  <c r="E90"/>
  <c r="E47"/>
  <c i="1" r="BD56"/>
  <c r="BC56"/>
  <c r="BB56"/>
  <c r="BA56"/>
  <c r="AZ56"/>
  <c r="AY56"/>
  <c r="AX56"/>
  <c r="AW56"/>
  <c r="AV56"/>
  <c r="AU56"/>
  <c r="AT56"/>
  <c r="AS56"/>
  <c r="AG56"/>
  <c r="BD52"/>
  <c r="BC52"/>
  <c r="BB52"/>
  <c r="BA52"/>
  <c r="AZ52"/>
  <c r="AY52"/>
  <c r="AX52"/>
  <c r="AW52"/>
  <c r="AV52"/>
  <c r="AU52"/>
  <c r="AT52"/>
  <c r="AS52"/>
  <c r="AG52"/>
  <c r="BD51"/>
  <c r="W30"/>
  <c r="BC51"/>
  <c r="W29"/>
  <c r="BB51"/>
  <c r="W28"/>
  <c r="BA51"/>
  <c r="W27"/>
  <c r="AZ51"/>
  <c r="W26"/>
  <c r="AY51"/>
  <c r="AX51"/>
  <c r="AW51"/>
  <c r="AK27"/>
  <c r="AV51"/>
  <c r="AK26"/>
  <c r="AU51"/>
  <c r="AT51"/>
  <c r="AS51"/>
  <c r="AG51"/>
  <c r="AK23"/>
  <c r="AT64"/>
  <c r="AN64"/>
  <c r="AT63"/>
  <c r="AN63"/>
  <c r="AT62"/>
  <c r="AN62"/>
  <c r="AT61"/>
  <c r="AN61"/>
  <c r="AT60"/>
  <c r="AN60"/>
  <c r="AT59"/>
  <c r="AN59"/>
  <c r="AT58"/>
  <c r="AN58"/>
  <c r="AT57"/>
  <c r="AN57"/>
  <c r="AN56"/>
  <c r="AT55"/>
  <c r="AN55"/>
  <c r="AT54"/>
  <c r="AN54"/>
  <c r="AT53"/>
  <c r="AN53"/>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<sst xmlns="http://schemas.openxmlformats.org/spreadsheetml/2006/main">
  <si>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</si>
  <si>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</si>
  <si>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</si>
  <si>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</si>
  <si>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</si>
  <si>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</si>
  <si>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</si>
  <si>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{5b633df1-b768-4657-a156-1f5b11a266e9}</t>
  </si>
  <si>
    <t>0,01</t>
  </si>
  <si>
    <t>21</t>
  </si>
  <si>
    <t>15</t>
  </si>
  <si>
    <t>REKAPITULACE STAVBY</t>
  </si>
  <si>
    <t xml:space="preserve">v ---  níže se nacházejí doplnkové a pomocné údaje k sestavám  --- v</t>
  </si>
  <si>
    <t>Návod na vyplnění</t>
  </si>
  <si>
    <t>0,001</t>
  </si>
  <si>
    <t>Kód:</t>
  </si>
  <si>
    <t>09051622</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</si>
  <si>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</si>
  <si>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</si>
  <si>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Areál TJ Lokomotiva Cheb-I.etapa-Fáze I.B-Rekonstrukce haly s přístavbou šaten-Neuznatelné výdaje</t>
  </si>
  <si>
    <t>0,1</t>
  </si>
  <si>
    <t>KSO:</t>
  </si>
  <si>
    <t>801 59 16</t>
  </si>
  <si>
    <t>CC-CZ:</t>
  </si>
  <si>
    <t>12656</t>
  </si>
  <si>
    <t>1</t>
  </si>
  <si>
    <t>Místo:</t>
  </si>
  <si>
    <t>Cheb</t>
  </si>
  <si>
    <t>Datum:</t>
  </si>
  <si>
    <t>25. 1. 2018</t>
  </si>
  <si>
    <t>10</t>
  </si>
  <si>
    <t>CZ-CPV:</t>
  </si>
  <si>
    <t>45100000-8</t>
  </si>
  <si>
    <t>CZ-CPA:</t>
  </si>
  <si>
    <t>41.00.40</t>
  </si>
  <si>
    <t>100</t>
  </si>
  <si>
    <t>Zadavatel:</t>
  </si>
  <si>
    <t>IČ:</t>
  </si>
  <si>
    <t/>
  </si>
  <si>
    <t>Město Cheb, Nám. Krále Jiřího z Poděbrad 1/14 Cheb</t>
  </si>
  <si>
    <t>DIČ:</t>
  </si>
  <si>
    <t>Uchazeč:</t>
  </si>
  <si>
    <t>Vyplň údaj</t>
  </si>
  <si>
    <t>Projektant:</t>
  </si>
  <si>
    <t>Ing. J. Šedivec-Staving Ateliér, Školní 27, Plzeň</t>
  </si>
  <si>
    <t>True</t>
  </si>
  <si>
    <t>Poznámka:</t>
  </si>
  <si>
    <t xml:space="preserve">Pokud jsou v zadávací dokumentaci odkazy na výrobky a zařízení, jedná se pouze o vymezení a definování technických, konstrukčních a kvalitativních standardů požadovaných projektem. Zadavatel připouští obdobné výrobky při zachování základních funkčních a normových parametrů. Uchazeč je oprávněn nabídnout výrobky a obdobná zařízení stejných nebo lepších parametrů. Použití těchto obdobných výrobků je podmíněno odsouhlasením zadavatelem stavby a zpracovatelem projektu jednotlivých objektů této PD. V případě obdobných výrobků a zařízení je nutno doložit jejich technické listy. Soupis prací je sestaven za využití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jsou individuálně kalkulované položky a nepochází z Cenové soustavy ÚRS._x000d_
Uchazeč o VZ je povinen si prověřit soulad mezi projektovou dokumentací a výkazy výměr. Na pozdější reklamaci v případě úspěšného získání zakázky, nebude na případný  nesoulad mezi  PD a VV , brán zřetel._x000d_
</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</si>
  <si>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</si>
  <si>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</si>
  <si>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</si>
  <si>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</si>
  <si>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</si>
  <si>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</si>
  <si>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</si>
  <si>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</si>
  <si>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</si>
  <si>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</si>
  <si>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</si>
  <si>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</si>
  <si>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</si>
  <si>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</si>
  <si>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</si>
  <si>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</si>
  <si>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</si>
  <si>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</si>
  <si>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</si>
  <si>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</si>
  <si>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</si>
  <si>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</si>
  <si>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</si>
  <si>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</si>
  <si>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</si>
  <si>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</si>
  <si>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</si>
  <si>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</si>
  <si>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</si>
  <si>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</si>
  <si>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</si>
  <si>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</si>
  <si>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</si>
  <si>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</si>
  <si>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</si>
  <si>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</si>
  <si>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</si>
  <si>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</si>
  <si>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01/A1</t>
  </si>
  <si>
    <t>S0 01/A1 Rekonstrukce sport. haly+přístavba šaten-NEUZNATELNÉ VÝDAJE</t>
  </si>
  <si>
    <t>STA</t>
  </si>
  <si>
    <t>{cf3309bc-dad5-4bc1-b6d5-c840b8d81321}</t>
  </si>
  <si>
    <t>2</t>
  </si>
  <si>
    <t>/</t>
  </si>
  <si>
    <t>01/A1-D1.1</t>
  </si>
  <si>
    <t>Soupis prací-D.1.1.1 Stavební část-Sportovní hala-NEUZNATELNÉ VÝDAJE</t>
  </si>
  <si>
    <t>Soupis</t>
  </si>
  <si>
    <t>{700fc494-707b-4b24-bc81-bf9fa37b2849}</t>
  </si>
  <si>
    <t>01/A1-D.2.1</t>
  </si>
  <si>
    <t>Soupis prací-D2.1-Konstrukční část-Sportovní hala-NEUZNATELNÉ VÝDAJE</t>
  </si>
  <si>
    <t>{89165bb8-3511-462a-8d10-8816d345fb5e}</t>
  </si>
  <si>
    <t>01/A1-D.3</t>
  </si>
  <si>
    <t>D.3-Soupis prací-PBŘ-NEUZNATELNÉ VÝDAJE</t>
  </si>
  <si>
    <t>{0cb05702-42e8-42fa-836c-e2baab819c9e}</t>
  </si>
  <si>
    <t>01/A1-D.4</t>
  </si>
  <si>
    <t>D.4-Soupis prací-Technické prostředí staveb-NEUZNATELNÉ VÝDAJE</t>
  </si>
  <si>
    <t>{77b3f3e4-944f-434f-b798-e94af4887974}</t>
  </si>
  <si>
    <t>D.4.1.1</t>
  </si>
  <si>
    <t>Soupis prací ZTI-hala-NEUZNATELNÉ VÝDAJE</t>
  </si>
  <si>
    <t>3</t>
  </si>
  <si>
    <t>{8c2b5af7-b877-4329-b987-b67009bac207}</t>
  </si>
  <si>
    <t>D.4.2.2.1</t>
  </si>
  <si>
    <t>Soupis prací VZT-hala-NEUZNATELNÉ VÝDAJE</t>
  </si>
  <si>
    <t>{55eecdd1-d9cc-44d8-8764-dc34cf0fe66f}</t>
  </si>
  <si>
    <t>D.4.2.1.</t>
  </si>
  <si>
    <t>Soupis prací ÚT-Hala-NEUZNATELNÉ VÝDAJE</t>
  </si>
  <si>
    <t>{4572a3d0-0ab5-4ebc-8f11-1bedf3d8d81f}</t>
  </si>
  <si>
    <t>D.4.3.</t>
  </si>
  <si>
    <t>Soupis prací MaR HALA-NEUZNATELNÉ VÝDAJE</t>
  </si>
  <si>
    <t>{052ad2d7-1a67-4efd-a00d-8a4146d7e224}</t>
  </si>
  <si>
    <t>D.4.4.</t>
  </si>
  <si>
    <t>Soupis prací Elektoinstalace-silnoproud HALA-NEUZNATELNÉ VÝDAJE</t>
  </si>
  <si>
    <t>{d855ac13-4732-46f0-a2a0-46e2208ae5e7}</t>
  </si>
  <si>
    <t>D.4.5.</t>
  </si>
  <si>
    <t>Soupis prací Elektroinstalace-slaboproud HALA-NEUZNATELNÉ VÝDAJE</t>
  </si>
  <si>
    <t>{3b7cbbab-b5c7-44b9-9322-3ffc191c0c5f}</t>
  </si>
  <si>
    <t>D.4.6</t>
  </si>
  <si>
    <t>Soupis prací Gastro vybavení HALA-NEUZNATELNÉ VÝDAJE</t>
  </si>
  <si>
    <t>{92fee9fb-a5b8-4fd7-99f5-bfd09957b048}</t>
  </si>
  <si>
    <t>02</t>
  </si>
  <si>
    <t>Soupis prací VON-NEUZNATELNÉ VÝDAJE</t>
  </si>
  <si>
    <t>VON</t>
  </si>
  <si>
    <t>{690f8ee2-924e-4272-8d9a-89627fedbc97}</t>
  </si>
  <si>
    <t>1) Krycí list soupisu</t>
  </si>
  <si>
    <t>2) Rekapitulace</t>
  </si>
  <si>
    <t>3) Soupis prací</t>
  </si>
  <si>
    <t>Zpět na list:</t>
  </si>
  <si>
    <t>Rekapitulace stavby</t>
  </si>
  <si>
    <t>KRYCÍ LIST SOUPISU</t>
  </si>
  <si>
    <t>Objekt:</t>
  </si>
  <si>
    <t>01/A1 - S0 01/A1 Rekonstrukce sport. haly+přístavba šaten-NEUZNATELNÉ VÝDAJE</t>
  </si>
  <si>
    <t>Soupis:</t>
  </si>
  <si>
    <t>01/A1-D1.1 - Soupis prací-D.1.1.1 Stavební část-Sportovní hala-NEUZNATELNÉ VÝDAJE</t>
  </si>
  <si>
    <t xml:space="preserve">Pokud jsou v zadávací dokumentaci odkazy na výrobky a zařízení, jedná se pouze o vymezení a definování technických, konstrukčních a kvalitativních standardů požadovaných projektem. Zadavatel připouští obdobné výrobky při zachování základních funkčních a normových parametrů. Uchazeč je oprávněn nabídnout výrobky a obdobná zařízení stejných nebo lepších parametrů. Použití těchto obdobných výrobků je podmíněno odsouhlasením zadavatelem stavby a zpracovatelem projektu jednotlivých objektů této PD. V případě obdobných výrobků a zařízení je nutno doložit jejich technické listy. Soupis prací je sestaven za využití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jsou individuálně kalkulované položky a nepochází z Cenové soustavy ÚRS. Uchazeč o VZ je povinen si prověřit soulad mezi projektovou dokumentací a výkazy výměr. Na pozdější reklamaci v případě úspěšného získání zakázky, nebude na případný  nesoulad mezi  PD a VV , brán zřetel. </t>
  </si>
  <si>
    <t>REKAPITULACE ČLENĚNÍ SOUPISU PRACÍ</t>
  </si>
  <si>
    <t>Kód dílu - Popis</t>
  </si>
  <si>
    <t>Cena celkem [CZK]</t>
  </si>
  <si>
    <t>Náklady soupisu celkem</t>
  </si>
  <si>
    <t>-1</t>
  </si>
  <si>
    <t>HSV - Práce a dodávky HSV</t>
  </si>
  <si>
    <t xml:space="preserve">    3 - Svislé a kompletní konstrukce</t>
  </si>
  <si>
    <t xml:space="preserve">    4 - Vodorovné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</si>
  <si>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</si>
  <si>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</si>
  <si>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</si>
  <si>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</si>
  <si>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</si>
  <si>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</si>
  <si>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</si>
  <si>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725 - Zdravotechnika - zařizovací předměty</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</si>
  <si>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</si>
  <si>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</si>
  <si>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</si>
  <si>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</si>
  <si>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</si>
  <si>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</si>
  <si>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</si>
  <si>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</si>
  <si>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</si>
  <si>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</si>
  <si>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</si>
  <si>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</si>
  <si>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</si>
  <si>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</si>
  <si>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</si>
  <si>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</si>
  <si>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</si>
  <si>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</si>
  <si>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</si>
  <si>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</si>
  <si>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</si>
  <si>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</si>
  <si>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</si>
  <si>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</si>
  <si>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</si>
  <si>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</si>
  <si>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Svislé a kompletní konstrukce</t>
  </si>
  <si>
    <t>K</t>
  </si>
  <si>
    <t>310237241</t>
  </si>
  <si>
    <t>Zazdívka otvorů ve zdivu nadzákladovém cihlami pálenými plochy přes 0,09 m2 do 0,25 m2, ve zdi tl. do 300 mm</t>
  </si>
  <si>
    <t>kus</t>
  </si>
  <si>
    <t>CS ÚRS 2016 01</t>
  </si>
  <si>
    <t>4</t>
  </si>
  <si>
    <t>1060001757</t>
  </si>
  <si>
    <t>310239211</t>
  </si>
  <si>
    <t>Zazdívka otvorů ve zdivu nadzákladovém cihlami pálenými plochy přes 1 m2 do 4 m2 na maltu vápenocementovou</t>
  </si>
  <si>
    <t>m3</t>
  </si>
  <si>
    <t>1343177547</t>
  </si>
  <si>
    <t>VV</t>
  </si>
  <si>
    <t>0,8*2,1*0,335</t>
  </si>
  <si>
    <t>Součet</t>
  </si>
  <si>
    <t>31027988R</t>
  </si>
  <si>
    <t>Zazdívka otvorů ve zdivu nadzákladovém nepálenými tvárnicemi plochy přes 1 m2 do 4 m2 , ve zdi tl. do 300 mm P6-650 kg/m3</t>
  </si>
  <si>
    <t>1920532759</t>
  </si>
  <si>
    <t>"2.n.p."</t>
  </si>
  <si>
    <t>0,96*2,05*0,325</t>
  </si>
  <si>
    <t>1*2,05*0,345*2</t>
  </si>
  <si>
    <t>2,1*1,42*0,34*3</t>
  </si>
  <si>
    <t>1,76*1,44*0,345</t>
  </si>
  <si>
    <t>1,81*1,42*0,365</t>
  </si>
  <si>
    <t>31027989R</t>
  </si>
  <si>
    <t>Zazdívka otvorů ve zdivu nadzákladovém nepálenými tvárnicemi plochy přes 1 m2 do 4 m2 , ve zdi tl. do 300 mm P6-650kg/m3</t>
  </si>
  <si>
    <t>989351388</t>
  </si>
  <si>
    <t>1,81*1,42*0,365+0,82*2,05*0,36*3</t>
  </si>
  <si>
    <t>5</t>
  </si>
  <si>
    <t>311238112</t>
  </si>
  <si>
    <t>Zdivo nosné jednovrstvé z cihel děrovaných vnitřní klasické, spojené na pero a drážku na maltu MVC, pevnost cihel P10, tl. zdiva 175 mm</t>
  </si>
  <si>
    <t>m2</t>
  </si>
  <si>
    <t>-318379580</t>
  </si>
  <si>
    <t>PSC</t>
  </si>
  <si>
    <t xml:space="preserve">Poznámka k souboru cen:_x000d_
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cenou 311 23-8911, b) zásyp dutin první vrstvy zdiva; tyto se ocení příslušnými cenami 311 23-892.. </t>
  </si>
  <si>
    <t>"2n.p."</t>
  </si>
  <si>
    <t>1,15*3,05*2</t>
  </si>
  <si>
    <t>6</t>
  </si>
  <si>
    <t>31127229R</t>
  </si>
  <si>
    <t>Zdivo z pórobetonových přesných tvárnic nosné z tvárnic hladkých jakékoli pevnosti na tenké maltové lože, tloušťka zdiva 250 mm, objemová hmotnost P6-650 kg/m3</t>
  </si>
  <si>
    <t>1902487154</t>
  </si>
  <si>
    <t>3,0*0,25*(5,64+4,02+2,45)-(1,175*1,44*0,25+1,06*2,4*0,25)</t>
  </si>
  <si>
    <t>7</t>
  </si>
  <si>
    <t>31127239R</t>
  </si>
  <si>
    <t>Zdivo z pórobetonových přesných tvárnic nosné z tvárnic hladkých jakékoli pevnosti na tenké maltové lože, tloušťka zdiva 300 mm, objemová hmotnost P6-650 kg/m3</t>
  </si>
  <si>
    <t>175657164</t>
  </si>
  <si>
    <t>0,3*3,03*(3,68+0,9+1,67)-(0,9*2,02)</t>
  </si>
  <si>
    <t>8</t>
  </si>
  <si>
    <t>317141222</t>
  </si>
  <si>
    <t>Překlady ploché prefabrikované z pórobetonu YTONG osazené do tenkého maltového lože, včetně slepení dvou překladů vedle sebe po celé délce boční plochy, šířky překladu 150 mm, pro světlost otvoru přes 900 do 1000 mm</t>
  </si>
  <si>
    <t>-1723287947</t>
  </si>
  <si>
    <t xml:space="preserve">Poznámka k souboru cen:_x000d_
1. V cenách jsou započteny náklady na: a) dodání a uložení překladu předepsané délky, včetně podmazáním ložné plochy tenkovrstvou maltou, b) montážní podepření plochých překladů tak, aby světlá vzdálenost mezi podporou a okrajem otvoru nebo mezi podporami byla maximálně 1,25 m. 2. Množství jednotek se určuje v kusech překladů podle šířky a světlosti otvoru. </t>
  </si>
  <si>
    <t>9</t>
  </si>
  <si>
    <t>317141224</t>
  </si>
  <si>
    <t>Překlady ploché prefabrikované z pórobetonu YTONG osazené do tenkého maltového lože, včetně slepení dvou překladů vedle sebe po celé délce boční plochy, šířky překladu 150 mm, pro světlost otvoru přes 1100 do 1250 mm</t>
  </si>
  <si>
    <t>-1284815385</t>
  </si>
  <si>
    <t>317143412</t>
  </si>
  <si>
    <t>Překlady nosné prefabrikované z pórobetonu YTONG osazené do tenkého maltového lože, ve zdech tloušťky 200 mm, světlost otvoru do 900 mm</t>
  </si>
  <si>
    <t>1233084485</t>
  </si>
  <si>
    <t xml:space="preserve">Poznámka k souboru cen:_x000d_
1. V cenách jsou započteny náklady na dodání a uložení překladu předepsané délky, včetně podmazáním ložné plochy tenkovrstvou maltou. </t>
  </si>
  <si>
    <t>11</t>
  </si>
  <si>
    <t>317143422</t>
  </si>
  <si>
    <t>Překlady nosné prefabrikované z pórobetonu YTONG osazené do tenkého maltového lože, ve zdech tloušťky 200 mm, světlost otvoru přes 1100 do 1350 mm</t>
  </si>
  <si>
    <t>1941922101</t>
  </si>
  <si>
    <t>12</t>
  </si>
  <si>
    <t>317143712</t>
  </si>
  <si>
    <t>Překlady nosné prefabrikované z pórobetonu YTONG osazené do tenkého maltového lože, ve zdech tloušťky 375 mm, pro světlost otvoru do 900 mm</t>
  </si>
  <si>
    <t>1053584699</t>
  </si>
  <si>
    <t>13</t>
  </si>
  <si>
    <t>317234410</t>
  </si>
  <si>
    <t>Vyzdívka mezi nosníky cihlami pálenými na maltu cementovou</t>
  </si>
  <si>
    <t>1595516702</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</si>
  <si>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</si>
  <si>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0,545*1,06*0,12</t>
  </si>
  <si>
    <t>1,2*0,54*0,12</t>
  </si>
  <si>
    <t>0,9*0,325*0,12</t>
  </si>
  <si>
    <t>1,8*0,3*2*0,18</t>
  </si>
  <si>
    <t>5*0,3*0,16</t>
  </si>
  <si>
    <t>0,9*0,325*0,05</t>
  </si>
  <si>
    <t>2,632*0,3*0,18*4</t>
  </si>
  <si>
    <t>0,9*0,345*0,05</t>
  </si>
  <si>
    <t>14</t>
  </si>
  <si>
    <t>317941123</t>
  </si>
  <si>
    <t>Osazování ocelových válcovaných nosníků na zdivu I nebo IE nebo U nebo UE nebo L č. 14 až 22 nebo výšky do 220 mm</t>
  </si>
  <si>
    <t>t</t>
  </si>
  <si>
    <t>1250603822</t>
  </si>
  <si>
    <t xml:space="preserve">Poznámka k souboru cen:_x000d_
1. Ceny jsou určeny pro zednické osazování na cementovou maltu(min. MC 15). 2. Dodávka ocelových nosníků se oceňuje ve specifikaci. 3. Ztratné lze dohodnout ve směrné výši 8 % na krytí nákladů na řezání příslušných délek z hutních délek nosníků a na zbytkový odpad (prořez). </t>
  </si>
  <si>
    <t>21,9*1,1*(3,15*8+2,2*4+5*2)*0,001</t>
  </si>
  <si>
    <t>M</t>
  </si>
  <si>
    <t>130107200</t>
  </si>
  <si>
    <t>Ocel profilová v jakosti 11 375 ocel profilová I IPN h=180 mm</t>
  </si>
  <si>
    <t>-1037953180</t>
  </si>
  <si>
    <t>P</t>
  </si>
  <si>
    <t>Poznámka k položce:
Hmotnost: 21,90 kg/m</t>
  </si>
  <si>
    <t>1,06*1,08</t>
  </si>
  <si>
    <t>16</t>
  </si>
  <si>
    <t>317944321</t>
  </si>
  <si>
    <t>Válcované nosníky dodatečně osazované do připravených otvorů bez zazdění hlav do č. 12</t>
  </si>
  <si>
    <t>1577556480</t>
  </si>
  <si>
    <t xml:space="preserve">Poznámka k souboru cen:_x000d_
1. V cenách jsou zahrnuty náklady na dodávku a montáž válcovaných nosníků. 2. Ceny jsou určeny pouze pro ocenění konstrukce překladů nad otvory. </t>
  </si>
  <si>
    <t>"pro osazování ocel. překladů dodatečně vč. dodávky nosníků"</t>
  </si>
  <si>
    <t>3,77*1,1*0,001*(1,2*2+1,15*4) "L50/5"</t>
  </si>
  <si>
    <t>11,1*1,1*0,001*(1,36*4+1,5*3+1,1*3) "I120"</t>
  </si>
  <si>
    <t>12,2*1,1*0,001*(0,8*1) "L120/80/8"</t>
  </si>
  <si>
    <t>17</t>
  </si>
  <si>
    <t>331231116</t>
  </si>
  <si>
    <t>Pilíře volně stojící z cihel pálených čtyřhranné až osmihranné (průřezu čtverce, T nebo kříže) pravoúhlé pod omítku nebo režné, bez spárování z cihel plných dl. 290 mm P 7 až P 15 M I, na maltu MC-5 nebo MC-10</t>
  </si>
  <si>
    <t>1091040756</t>
  </si>
  <si>
    <t xml:space="preserve">Poznámka k souboru cen:_x000d_
1. V 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 </t>
  </si>
  <si>
    <t>2,9*0,3*0,3*2+2,9*0,6*0,3*3+2,9*0,45*0,3*2+2,9*0,45*1,025</t>
  </si>
  <si>
    <t>18</t>
  </si>
  <si>
    <t>342272148</t>
  </si>
  <si>
    <t>Příčky z pórobetonových přesných příčkovek (YTONG) hladkých, objemové hmotnosti 500 kg/m3 na tenké maltové lože, tloušťky příčky 50 mm</t>
  </si>
  <si>
    <t>-1894908962</t>
  </si>
  <si>
    <t>2,02*0,325*2+2,02*0,345*2+2,02*0,325*2"dozdívka ostění dveří, tl. upravit"</t>
  </si>
  <si>
    <t>19</t>
  </si>
  <si>
    <t>342273323</t>
  </si>
  <si>
    <t>Příčky z pórobetonových přesných příčkovek (YTONG) na pero a drážku (PD), objemové hmotnosti 500 kg/m3 na tenké maltové lože, tloušťky příčky 100 mm</t>
  </si>
  <si>
    <t>67967724</t>
  </si>
  <si>
    <t>3,05*(3,75+1,77+1,71)-(0,7*1,97+0,7*1,97+0,9*1,97)</t>
  </si>
  <si>
    <t>20</t>
  </si>
  <si>
    <t>342273523</t>
  </si>
  <si>
    <t>Příčky z pórobetonových přesných příčkovek (YTONG) na pero a drážku (PD), objemové hmotnosti 500 kg/m3 na tenké maltové lože, tloušťky příčky 150 mm</t>
  </si>
  <si>
    <t>533067036</t>
  </si>
  <si>
    <t>3,05*(2,3+0,1+1,4+2,24+1,75+1,85+1+0,15+2,5+4,71+0,15+1+3,16)</t>
  </si>
  <si>
    <t>1,3*(1,63+0,689)</t>
  </si>
  <si>
    <t>-(0,8*1,97+0,9*1,97+2*2,1+0,8*1,97)</t>
  </si>
  <si>
    <t>342291111</t>
  </si>
  <si>
    <t>Ukotvení příček polyuretanovou pěnou, tl. příčky do 100 mm</t>
  </si>
  <si>
    <t>m</t>
  </si>
  <si>
    <t>1167504539</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</si>
  <si>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Množství jednotek se určuje v m styku příčky s konstrukcí (výšky příčky). </t>
  </si>
  <si>
    <t>(3,75+1,77+1,71)</t>
  </si>
  <si>
    <t>22</t>
  </si>
  <si>
    <t>342291112</t>
  </si>
  <si>
    <t>Ukotvení příček polyuretanovou pěnou, tl. příčky přes 100 mm</t>
  </si>
  <si>
    <t>-906142154</t>
  </si>
  <si>
    <t>(2,3+0,1+1,4+2,24+1,75+1,85+1+0,15+2,5+4,71+0,15+1+3,16)</t>
  </si>
  <si>
    <t>23</t>
  </si>
  <si>
    <t>346244381</t>
  </si>
  <si>
    <t>Plentování ocelových válcovaných nosníků jednostranné cihlami na maltu, výška stojiny do 200 mm</t>
  </si>
  <si>
    <t>-1449234996</t>
  </si>
  <si>
    <t>0,2*(1,36*2+1,5*2+1,1*2+2,2*2+2,2*2+1,15*2+3,15*2*4+1,15*2)</t>
  </si>
  <si>
    <t>"1.n.p."</t>
  </si>
  <si>
    <t>0,2*(2,4*2+2,05)</t>
  </si>
  <si>
    <t>24</t>
  </si>
  <si>
    <t>346481111</t>
  </si>
  <si>
    <t>Zaplentování rýh, potrubí, válcovaných nosníků, výklenků nebo nik jakéhokoliv tvaru, na maltu ve stěnách nebo před stěnami rabicovým pletivem</t>
  </si>
  <si>
    <t>-1918570376</t>
  </si>
  <si>
    <t xml:space="preserve">Poznámka k souboru cen:_x000d_
1. Ceny jsou určeny pro uchycení pletiva na sousední konstrukci (zdivo apod.), kde není nutné tvarování ocelové podkladní kostry. 2. V cenách jsou započteny i náklady na potřebné vypnutí pletiva přetažením a zakotvením drátů a provedení postřiku maltou. 3. V cenách nejsou započteny náklady na omítku. </t>
  </si>
  <si>
    <t>(0,12*2+0,21+0,335)*1,36</t>
  </si>
  <si>
    <t>(0,05*2+0,1)*1,2</t>
  </si>
  <si>
    <t>(0,12+0,08)*0,8</t>
  </si>
  <si>
    <t>(0,12*2+0,54)*1,5</t>
  </si>
  <si>
    <t>(0,12*2+0,325)*1,1</t>
  </si>
  <si>
    <t>(0,18*2+0,3)*1,8*2</t>
  </si>
  <si>
    <t>(0,16*2+0,3)*5</t>
  </si>
  <si>
    <t>(0,05*2+0,325)*1,15</t>
  </si>
  <si>
    <t>(0,18*2+0,3)*3,15*4</t>
  </si>
  <si>
    <t>Vodorovné konstrukce</t>
  </si>
  <si>
    <t>25</t>
  </si>
  <si>
    <t>411386611</t>
  </si>
  <si>
    <t>Zabetonování prostupů v instalačních šachtách ve stropech železobetonových ze suchých směsí, včetně bednění, odbednění, výztuže a zajištění potrubí skelnou vatou s folií (materiál v ceně), plochy do 0,09 m2</t>
  </si>
  <si>
    <t>-1955566328</t>
  </si>
  <si>
    <t>26</t>
  </si>
  <si>
    <t>413232211</t>
  </si>
  <si>
    <t>Zazdívka zhlaví stropních trámů nebo válcovaných nosníků pálenými cihlami válcovaných nosníků, výšky do 150 mm</t>
  </si>
  <si>
    <t>1047883467</t>
  </si>
  <si>
    <t>2+2+2</t>
  </si>
  <si>
    <t>27</t>
  </si>
  <si>
    <t>434311113</t>
  </si>
  <si>
    <t>Stupně dusané z betonu prostého nebo prokládaného kamenem na terén nebo na desku bez potěru, se zahlazením povrchu tř. C 12/15</t>
  </si>
  <si>
    <t>298893092</t>
  </si>
  <si>
    <t>3*1</t>
  </si>
  <si>
    <t>28</t>
  </si>
  <si>
    <t>434351141</t>
  </si>
  <si>
    <t>Bednění stupňů betonovaných na podstupňové desce nebo na terénu půdorysně přímočarých zřízení</t>
  </si>
  <si>
    <t>-1699088852</t>
  </si>
  <si>
    <t xml:space="preserve">Poznámka k souboru cen:_x000d_
1. Množství měrných jednotek bednění stupňů se určuje v m2 plochy stupnic a podstupnic. </t>
  </si>
  <si>
    <t>0,18*1*3</t>
  </si>
  <si>
    <t>29</t>
  </si>
  <si>
    <t>434351142</t>
  </si>
  <si>
    <t>Bednění stupňů betonovaných na podstupňové desce nebo na terénu půdorysně přímočarých odstranění</t>
  </si>
  <si>
    <t>-364993321</t>
  </si>
  <si>
    <t>Úpravy povrchů, podlahy a osazování výplní</t>
  </si>
  <si>
    <t>30</t>
  </si>
  <si>
    <t>611325223</t>
  </si>
  <si>
    <t>Vápenocementová nebo vápenná omítka jednotlivých malých ploch štuková na stropech, plochy jednotlivě přes 0,25 do 1 m2</t>
  </si>
  <si>
    <t>-1389684042</t>
  </si>
  <si>
    <t>31</t>
  </si>
  <si>
    <t>612131101</t>
  </si>
  <si>
    <t>Podkladní a spojovací vrstva vnitřních omítaných ploch cementový postřik nanášený ručně celoplošně stěn</t>
  </si>
  <si>
    <t>1791869773</t>
  </si>
  <si>
    <t>0,96*2,05</t>
  </si>
  <si>
    <t>1*2,05*2</t>
  </si>
  <si>
    <t>2,1*1,42*3</t>
  </si>
  <si>
    <t>1,76*1,44</t>
  </si>
  <si>
    <t>1,81*1,42</t>
  </si>
  <si>
    <t>1,81*1,42+0,82*2,05*3</t>
  </si>
  <si>
    <t>3,03*(3,68+0,9+1,67)-(0,9*2,02)</t>
  </si>
  <si>
    <t>158,569*2</t>
  </si>
  <si>
    <t>32</t>
  </si>
  <si>
    <t>612181001</t>
  </si>
  <si>
    <t>Sádrová stěrka vnitřních povrchů tloušťky do 3 mm bez penetrace, včetně následného přebroušení svislých konstrukcí stěn v podlaží i na schodišti</t>
  </si>
  <si>
    <t>-674099264</t>
  </si>
  <si>
    <t xml:space="preserve">Poznámka k souboru cen:_x000d_
1. Ceny úprav stropů žebrových lze použít pro ocenění úprav nosníků nebo průvlaků. 2. V cenách nejsou započteny náklady na: a) spárování podkladu, tyto se ocení cenami souboru cen 61. 12-11.., tohoto katalogu. b) provedení podkladní a spojovací vrstvy, tyto se ocení cenami souboru cen 61. 13-1…, tohoto katalogu. </t>
  </si>
  <si>
    <t>3,05*(3,75+1,77+1,71)*2-(0,7*1,97+0,7*1,97+0,9*1,97)*2</t>
  </si>
  <si>
    <t>3,05*(2,3+0,1+1,4+2,24+1,75+1,85+1+0,15+2,5+4,71+0,15+1+3,16)*2</t>
  </si>
  <si>
    <t>1,3*(1,63+0,689)*2</t>
  </si>
  <si>
    <t>-(0,8*1,97+0,9*1,97+2*2,1+0,8*1,97)*2</t>
  </si>
  <si>
    <t>33</t>
  </si>
  <si>
    <t>612311141</t>
  </si>
  <si>
    <t>Omítka vápenná vnitřních ploch nanášená ručně dvouvrstvá štuková, tloušťky jádrové omítky do 10 mm a tloušťky štuku do 3 mm svislých konstrukcí stěn</t>
  </si>
  <si>
    <t>-648081681</t>
  </si>
  <si>
    <t xml:space="preserve">Poznámka k souboru cen:_x000d_
1. Pro ocenění nanášení omítek v tloušťce jádrové omítky přes 10 mm se použije příplatek k cenám za každých dalších i započatých 5 mm tlouštky. 2. Omítky stropních konstrukcí nanášené na pletivo se oceňují cenami omítek žebrových stropů nebo osamělých trámů. 3. Podkladní a spojovací vrstvy se oceňují cenami souboru cen 61.13-1... této části katalogu. </t>
  </si>
  <si>
    <t>2,96*(3,75+2,3+0,6+1,77+1,5+0,72+1+0,672+1+1,648+1,77++3,77+1,5+1,7+2,5*2+1,71*2)</t>
  </si>
  <si>
    <t>2,96*(3,95+1,2+0,56+1,27+2,5+3,92+8,1*2+5,585*1+5,71*2+0,6+2,1+1,25+2,1+1,25+2,1+0,27+3,68+0,9+1,67+0,3+3,12)</t>
  </si>
  <si>
    <t>2,96*(2,68*1+3,949+3,8)</t>
  </si>
  <si>
    <t>3,68*(0,54+1,221+2,68+1,76)</t>
  </si>
  <si>
    <t>2,96*(1,75+1,805+0,8+4,44+5,525+5+4,633+1,857+1,45+2,45+2,635+1,34+0,22+3,005)</t>
  </si>
  <si>
    <t>2,96*(3,005*2+5,475*6+12,93+3,46*2)</t>
  </si>
  <si>
    <t>Mezisoučet</t>
  </si>
  <si>
    <t>-(1,18*1,44+1*2,02*2+1,2*2,1+0,8*1,97+0,6*0,8+2,1*1,5*6+0,8*1,97+0,9*2,02*2+2,08*1,5*6+0,9*2,02*2)</t>
  </si>
  <si>
    <t>-2,1*(1,7+1,5+3,77+2*2,5+3,92+3,95+0,56+1,6)</t>
  </si>
  <si>
    <t>-1,5*1,6</t>
  </si>
  <si>
    <t>521,615*1,1</t>
  </si>
  <si>
    <t>34</t>
  </si>
  <si>
    <t>612325223</t>
  </si>
  <si>
    <t>Vápenocementová nebo vápenná omítka jednotlivých malých ploch štuková na stěnách, plochy jednotlivě přes 0,25 do 1 m2</t>
  </si>
  <si>
    <t>870106218</t>
  </si>
  <si>
    <t>35</t>
  </si>
  <si>
    <t>612331121</t>
  </si>
  <si>
    <t>Omítka cementová vnitřních ploch nanášená ručně jednovrstvá, tloušťky do 10 mm hladká svislých konstrukcí stěn</t>
  </si>
  <si>
    <t>-1237940019</t>
  </si>
  <si>
    <t xml:space="preserve">Poznámka k souboru cen:_x000d_
1. Pro ocenění nanášení omítky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</si>
  <si>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1,5*(2*1+2*2,5-0,8+0,75+0,75+1,75+1,75-0,7)</t>
  </si>
  <si>
    <t>2,1*(1,0+1,0+2,85+2,85+1,5+3,77+2,24+3,77-1,85-0,9)</t>
  </si>
  <si>
    <t>2,1*(3,92*2+4,71+0,15+1+0,56+3,95-2)</t>
  </si>
  <si>
    <t>0,8*1,8+1,15*0,9</t>
  </si>
  <si>
    <t>1,5*(2*2,5+2*1,71-0,9)</t>
  </si>
  <si>
    <t>97,629*1,1</t>
  </si>
  <si>
    <t>36</t>
  </si>
  <si>
    <t>613311141</t>
  </si>
  <si>
    <t>Omítka vápenná vnitřních ploch nanášená ručně dvouvrstvá štuková, tloušťky jádrové omítky do 10 mm a tloušťky štuku do 3 mm svislých konstrukcí pilířů nebo sloupů</t>
  </si>
  <si>
    <t>1600442281</t>
  </si>
  <si>
    <t>2,9*(0,45*2+0,3*2+1,025*2+0,45*2+0,45*2+0,3*2+0,3*8+0,6*2*6+0,3*2)</t>
  </si>
  <si>
    <t>37</t>
  </si>
  <si>
    <t>631319171</t>
  </si>
  <si>
    <t>Příplatek k cenám mazanin za stržení povrchu spodní vrstvy mazaniny latí před vložením výztuže nebo pletiva pro tl. obou vrstev mazaniny přes 50 do 80 mm</t>
  </si>
  <si>
    <t>201036075</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</si>
  <si>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</si>
  <si>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"cementový potěr tl. 50 mm"</t>
  </si>
  <si>
    <t>1,75*2,2*0,05</t>
  </si>
  <si>
    <t>(13,6+4,43+9,65+2,73+10,41+2,96+9,34+20,24+2,49+50,28+19,23+108,92+56+16,84+15,15)*0,05</t>
  </si>
  <si>
    <t>38</t>
  </si>
  <si>
    <t>631351111</t>
  </si>
  <si>
    <t>Bednění v podlahách otvorů a prostupů zřízení</t>
  </si>
  <si>
    <t>-1507813386</t>
  </si>
  <si>
    <t>39</t>
  </si>
  <si>
    <t>631351112</t>
  </si>
  <si>
    <t>Bednění v podlahách otvorů a prostupů odstranění</t>
  </si>
  <si>
    <t>2059991334</t>
  </si>
  <si>
    <t>40</t>
  </si>
  <si>
    <t>632450121</t>
  </si>
  <si>
    <t>Potěr cementový vyrovnávací ze suchých směsí v pásu o průměrné (střední) tl. od 10 do 20 mm</t>
  </si>
  <si>
    <t>1803391769</t>
  </si>
  <si>
    <t xml:space="preserve">Poznámka k souboru cen:_x000d_
1. Ceny –0121 až –0124 jsou určeny pro vyrovnávací potěr v pásu vodorovný nebo ve spádu do 15 st. na zdivu jako podklad pod izolaci, pod parapety z prefabrikovaných dílců, pod oplechování, jako podklad pro uložení ocelových profilů, překladů, stropních nosníků, apod.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 3. Ceny –0131 až –0134 lze použít i pro podlévání provizorně podklínovaných patek usazených strojů a technologických zařízení, s náležitým zatemováním hutné malty. 4. V cenách jsou započteny i náklady na základní stržení povrchu potěru s urovnáním vibrační lištou nebo dřevěným hladítkem. </t>
  </si>
  <si>
    <t>"pod nové parapety"</t>
  </si>
  <si>
    <t>2,1*0,18*6</t>
  </si>
  <si>
    <t>2,08*0,3*6+2,1*0,15*6+1,17*0,36*1</t>
  </si>
  <si>
    <t>41</t>
  </si>
  <si>
    <t>632451455</t>
  </si>
  <si>
    <t>Potěr pískocementový běžný tl. přes 40 do 50 mm tř. C 20</t>
  </si>
  <si>
    <t>594601471</t>
  </si>
  <si>
    <t xml:space="preserve">Poznámka k souboru cen:_x000d_
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 cenách -1491 a -1492 jsou započteny i náklady za přehlazení povrchu mazaniny ocelovým hladítkem, v ceně -1494 náklady na přehlazení povrchu hladičkou betonui.. </t>
  </si>
  <si>
    <t>1,75*2,2</t>
  </si>
  <si>
    <t>(13,6+4,43+9,65+2,73+10,41+2,96+9,34+20,24+2,49+50,28+19,23+108,92+56+16,84+15,15)</t>
  </si>
  <si>
    <t>42</t>
  </si>
  <si>
    <t>631362021</t>
  </si>
  <si>
    <t>Výztuž mazanin ze svařovaných sítí z drátů typu KARI</t>
  </si>
  <si>
    <t>344934830</t>
  </si>
  <si>
    <t>1,75*2,2*0,05*2,1*1,15*0,001</t>
  </si>
  <si>
    <t>(13,6+4,43+9,65+2,73+10,41+2,96+9,34+20,24+2,49+50,28+19,23+108,92+56+16,84+15,15)*0,05*2,1*1,15*0,001</t>
  </si>
  <si>
    <t>43</t>
  </si>
  <si>
    <t>634662111</t>
  </si>
  <si>
    <t>Výplň dilatačních spar mazanin akrylátovým tmelem, šířka spáry do 10 mm</t>
  </si>
  <si>
    <t>-800116883</t>
  </si>
  <si>
    <t xml:space="preserve">Poznámka k souboru cen:_x000d_
1. V cenách jsou započteny i náklady na ochranu okrajů spáry papírovou páskou. 2. V cenách 634 66-21.. a 634 66-31.. jsou započteny i náklady na těsnící provazec z pěnového polyetylénu. </t>
  </si>
  <si>
    <t>5,585+5,71</t>
  </si>
  <si>
    <t>44</t>
  </si>
  <si>
    <t>634911121</t>
  </si>
  <si>
    <t>Řezání dilatačních nebo smršťovacích spár v čerstvé betonové mazanině nebo potěru šířky přes 5 do 10 mm, hloubky do 10 mm</t>
  </si>
  <si>
    <t>-1971574405</t>
  </si>
  <si>
    <t xml:space="preserve">Poznámka k souboru cen:_x000d_
1. V cenách jsou započteny i náklady na vyčištění spár po řezání. </t>
  </si>
  <si>
    <t>45</t>
  </si>
  <si>
    <t>641941712</t>
  </si>
  <si>
    <t>Osazování rámů kovových okenních na montážní pěnu, o ploše bez sdružených dveří nebo se sdruženými dveřmi přes 1 do 4 m2</t>
  </si>
  <si>
    <t>-1903297485</t>
  </si>
  <si>
    <t xml:space="preserve">Poznámka k souboru cen:_x000d_
1. Ceny lze použít i pro osazování oken pevných bez křídel. 2. V cenách jsou započteny i náklady na kotvení rámů do zdiva. 3. V cenách nejsou započteny náklady na dodávku rámů, které se oceňují ve specifikaci. </t>
  </si>
  <si>
    <t>46</t>
  </si>
  <si>
    <t>641941812</t>
  </si>
  <si>
    <t>Osazování rámů kovových okenních na montážní pěnu, o ploše bez sdružených dveří nebo se sdruženými dveřmi přes 4 do 10 m2</t>
  </si>
  <si>
    <t>909113759</t>
  </si>
  <si>
    <t>47</t>
  </si>
  <si>
    <t>Z16R</t>
  </si>
  <si>
    <t>Okno pevné jednoduché hliníkové s povrch úpravou a s bezpečnostním zasklením a PO EI30DP3-C atypické 2080x1950 mm</t>
  </si>
  <si>
    <t>ks</t>
  </si>
  <si>
    <t>1421950875</t>
  </si>
  <si>
    <t>48</t>
  </si>
  <si>
    <t>Z16aR</t>
  </si>
  <si>
    <t>Okno pevné jednoduché hliníkové s povrch úpravou a s bezpečnostním zasklením a PO EI30DP3-C atypické 2080x1400 mm</t>
  </si>
  <si>
    <t>692803901</t>
  </si>
  <si>
    <t>49</t>
  </si>
  <si>
    <t>642942611</t>
  </si>
  <si>
    <t>Osazování zárubní nebo rámů kovových dveřních lisovaných nebo z úhelníků bez dveřních křídel, na montážní pěnu, o ploše otvoru do 2,5 m2</t>
  </si>
  <si>
    <t>1424181376</t>
  </si>
  <si>
    <t xml:space="preserve">Poznámka k souboru cen:_x000d_
1. Ceny lze použít i pro osazování zárubní a rámů do stěn z prefadílců např. pórobetono- vých (Siporex)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(Copilit, Vitrolit apod.)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 </t>
  </si>
  <si>
    <t>2+1+1+1+1</t>
  </si>
  <si>
    <t>50</t>
  </si>
  <si>
    <t>553313480</t>
  </si>
  <si>
    <t>Zárubně kovové zárubně ocelové pro pórobeton YH 100 700 L/P</t>
  </si>
  <si>
    <t>-1321254936</t>
  </si>
  <si>
    <t>51</t>
  </si>
  <si>
    <t>553313500</t>
  </si>
  <si>
    <t>Zárubně kovové zárubně ocelové pro pórobeton YH 100 800 L/P</t>
  </si>
  <si>
    <t>1615350444</t>
  </si>
  <si>
    <t>52</t>
  </si>
  <si>
    <t>553313520</t>
  </si>
  <si>
    <t>Zárubně kovové zárubně ocelové pro pórobeton YH 100 900 L/P</t>
  </si>
  <si>
    <t>-1921322261</t>
  </si>
  <si>
    <t>53</t>
  </si>
  <si>
    <t>642945111</t>
  </si>
  <si>
    <t>Osazování ocelových zárubní protipožárních nebo protiplynových dveří do vynechaného otvoru, s obetonováním, dveří jednokřídlových do 2,5 m2</t>
  </si>
  <si>
    <t>1838675696</t>
  </si>
  <si>
    <t xml:space="preserve">Poznámka k souboru cen:_x000d_
1. Ceny jsou určeny pro jakýkoliv způsob provedení, např. s uklínováním, s případným přivařením k obnažené výztuži, se zalitím, resp. zabetonováním, včetně bednění. 2. V cenách jsou započteny i náklady na manipulační dopravu, na kotvení zárubně do zdiva. 3. V cenách není započtena dodávka zárubní, která se oceňuje ve specifikaci. 4. Vyvěšení a zavěšení dveřního křídla (křídel) je započteno v cenách za osazení. 5. Ceny lze použít i pro osazení zárubně včetně křídla (křídel), které nelze vyvěsit. 6. Kompletace zárubně s křídlem (křídly) se ocení cenami katalogu PSV 800-767 Konstrukce zámečnické - montáž. </t>
  </si>
  <si>
    <t>1+1+1+1</t>
  </si>
  <si>
    <t>54</t>
  </si>
  <si>
    <t>55331389R</t>
  </si>
  <si>
    <t>zárubeň ocelová pro porobeton YH 150 800 L/P s PO odoslností EI30DP3-C</t>
  </si>
  <si>
    <t>382597240</t>
  </si>
  <si>
    <t>55</t>
  </si>
  <si>
    <t>642945112</t>
  </si>
  <si>
    <t>Osazování ocelových zárubní protipožárních nebo protiplynových dveří do vynechaného otvoru, s obetonováním, dveří dvoukřídlových přes 2,5 do 6,5 m2</t>
  </si>
  <si>
    <t>-1815914639</t>
  </si>
  <si>
    <t>1+1+1</t>
  </si>
  <si>
    <t>56</t>
  </si>
  <si>
    <t>642946212</t>
  </si>
  <si>
    <t>Osazení stavebního pouzdra posuvných dveří do zděné příčky se dvěma kapsami pro dvě dveřní křídla průchozí šířky přes 1650 do 2450 mm</t>
  </si>
  <si>
    <t>-912204760</t>
  </si>
  <si>
    <t xml:space="preserve">Poznámka k souboru cen:_x000d_
1. Pro volbu položky je rozhodující čistá průchozí šířka dveřního otvoru resp.dveřních křídel. 2. Ceny souboru cen -61 . . nelze použít pro montáž stavebního pouzdra posuvných dveří do sádrokartonové konstrukce. Tato montáž se oceňuje položkami 763 18-3… v části A01 katalogu 800-763 Konstrukce suché výstavby. 3. V cenách jsou započteny i náklady na sestavení stavebního pouzdra. 4. V cenách nejsou započteny náklady na potažení stavebního pouzdra tmelem a zaomítání, tyto se oceňují položkami příslušných souborů cen tohoto katalogu. </t>
  </si>
  <si>
    <t>57</t>
  </si>
  <si>
    <t>553316850</t>
  </si>
  <si>
    <t xml:space="preserve">Zárubně kovové pouzdra posuvných dveří pouzdra stavební síla pouzdra 175 mm atypické rozměry - čistý průchod 1980 - 2700 mm P730-221   2250 mm</t>
  </si>
  <si>
    <t>1528560084</t>
  </si>
  <si>
    <t>58</t>
  </si>
  <si>
    <t>644941112</t>
  </si>
  <si>
    <t>Montáž průvětrníků nebo mřížek odvětrávacích velikosti přes 150 x 200 do 300 x 300 mm</t>
  </si>
  <si>
    <t>-790507201</t>
  </si>
  <si>
    <t xml:space="preserve">Poznámka k souboru cen:_x000d_
1. V cenách nejsou započteny náklady na dodávku průvětrníku nebo mřížky, tyto se oceňují ve specifikaci. </t>
  </si>
  <si>
    <t>59</t>
  </si>
  <si>
    <t>55341429R</t>
  </si>
  <si>
    <t>Výplně otvorů staveb - kovové průvětrníky a větrací mřížky mřížky větrací nerezové 200x200 se síťovinou</t>
  </si>
  <si>
    <t>-1041235764</t>
  </si>
  <si>
    <t>60</t>
  </si>
  <si>
    <t>648922441</t>
  </si>
  <si>
    <t>Osazování parapetních desek železobetonových nebo teracových na cementovou maltu teracových různé délky</t>
  </si>
  <si>
    <t>400523831</t>
  </si>
  <si>
    <t xml:space="preserve">Poznámka k souboru cen:_x000d_
1. V cenách nejsou započteny náklady na dodávku desek, které se oceňují ve specifikaci 2. Ztratné lze stanovit ve směrné výši 2 %. </t>
  </si>
  <si>
    <t>2,08*6+2,1*6+1,17*1</t>
  </si>
  <si>
    <t>61</t>
  </si>
  <si>
    <t>01C01</t>
  </si>
  <si>
    <t xml:space="preserve">Vnitřní parapet  tl- 17 mm s krycím nosem šedý 2080x300 mm</t>
  </si>
  <si>
    <t>-582355813</t>
  </si>
  <si>
    <t>62</t>
  </si>
  <si>
    <t>01D02</t>
  </si>
  <si>
    <t xml:space="preserve">Vnitřní parapet  tl- 17 mm s krycím nosem bílý 2080x150 mm</t>
  </si>
  <si>
    <t>484918640</t>
  </si>
  <si>
    <t>63</t>
  </si>
  <si>
    <t>01E03</t>
  </si>
  <si>
    <t xml:space="preserve">Vnitřní parapet  tl- 17 mm s krycím nosem bílý 1170x360 mm</t>
  </si>
  <si>
    <t>853467561</t>
  </si>
  <si>
    <t>Ostatní konstrukce a práce, bourání</t>
  </si>
  <si>
    <t>64</t>
  </si>
  <si>
    <t>949101111</t>
  </si>
  <si>
    <t>Lešení pomocné pracovní pro objekty pozemních staveb pro zatížení do 150 kg/m2, o výšce lešeňové podlahy do 1,9 m</t>
  </si>
  <si>
    <t>-1045203097</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</si>
  <si>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</si>
  <si>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154,82+16,78+7,66+15,15+16,84+56+108,92+19,53+50,28+2,49+20,24+9,34+2,96+10,41+2,73+9,65+4,43+13,6</t>
  </si>
  <si>
    <t>65</t>
  </si>
  <si>
    <t>952901111</t>
  </si>
  <si>
    <t>Vyčištění budov nebo objektů před předáním do užívání budov bytové nebo občanské výstavby - zametení a umytí podlah, dlažeb, obkladů, schodů v místnostech, chodbách a schodištích, vyčištění a umytí oken, dveří s rámy, zárubněmi, umytí a vyčištění jiných zasklených a natíraných ploch a zařizovacích předmětů, při světlé výšce podlaží do 4 m</t>
  </si>
  <si>
    <t>-499397687</t>
  </si>
  <si>
    <t xml:space="preserve">Poznámka k souboru cen:_x000d_
1. Cena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t>
  </si>
  <si>
    <t>14,4*42*1</t>
  </si>
  <si>
    <t>66</t>
  </si>
  <si>
    <t>953941211</t>
  </si>
  <si>
    <t>Osazování drobných kovových předmětů se zalitím maltou cementovou, do vysekaných kapes nebo připravených otvorů konzol nebo kotev, např. pro schodišťová madla do zdí, radiátorové konzoly apod.</t>
  </si>
  <si>
    <t>-2089625096</t>
  </si>
  <si>
    <t xml:space="preserve">Poznámka k souboru cen:_x000d_
1. V 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 </t>
  </si>
  <si>
    <t>6+2</t>
  </si>
  <si>
    <t>67</t>
  </si>
  <si>
    <t>953943111</t>
  </si>
  <si>
    <t>Osazování drobných kovových předmětů výrobků ostatních jinde neuvedených do vynechaných či vysekaných kapes zdiva, se zajištěním polohy se zalitím maltou cementovou, hmotnosti do 1 kg/kus</t>
  </si>
  <si>
    <t>-166376911</t>
  </si>
  <si>
    <t>25"výztuž pro zavázání zdí a příček"</t>
  </si>
  <si>
    <t>68</t>
  </si>
  <si>
    <t>130210100</t>
  </si>
  <si>
    <t xml:space="preserve">Ocel betonářská a příslušenství tyče ocelové žebírkové značka oceli BSt 500S, tyče 6 a 12 m D  6 mm</t>
  </si>
  <si>
    <t>1418243704</t>
  </si>
  <si>
    <t>Poznámka k položce:
Hmotnost: 0,222 kg/m</t>
  </si>
  <si>
    <t>25*0,3*1,1*0,001*0,222</t>
  </si>
  <si>
    <t>69</t>
  </si>
  <si>
    <t>953943123</t>
  </si>
  <si>
    <t>Osazování drobných kovových předmětů výrobků ostatních jinde neuvedených do betonu se zajištěním polohy k bednění či k výztuži před zabetonováním hmotnosti přes 5 do 15 kg/kus</t>
  </si>
  <si>
    <t>-1252639838</t>
  </si>
  <si>
    <t>70</t>
  </si>
  <si>
    <t>962031132</t>
  </si>
  <si>
    <t>Bourání příček z cihel, tvárnic nebo příčkovek z cihel pálených, plných nebo dutých na maltu vápennou nebo vápenocementovou, tl. do 100 mm</t>
  </si>
  <si>
    <t>1462619917</t>
  </si>
  <si>
    <t>3,0*(2,49+0,98)-(0,6*1,97)</t>
  </si>
  <si>
    <t>3,0*1,48-(0,6*1,97)</t>
  </si>
  <si>
    <t>71</t>
  </si>
  <si>
    <t>962031133</t>
  </si>
  <si>
    <t>Bourání příček z cihel, tvárnic nebo příčkovek z cihel pálených, plných nebo dutých na maltu vápennou nebo vápenocementovou, tl. do 150 mm</t>
  </si>
  <si>
    <t>-94333086</t>
  </si>
  <si>
    <t>3,4*5,475+2,68*3,1+3,4*3,16-0,8*3+3*1,71-0,8*1,97+3*2,44+3*1,4-0,68*0,8</t>
  </si>
  <si>
    <t>72</t>
  </si>
  <si>
    <t>962032231</t>
  </si>
  <si>
    <t>Bourání zdiva nadzákladového z cihel nebo tvárnic z cihel pálených nebo vápenopískových, na maltu vápennou nebo vápenocementovou, objemu přes 1 m3</t>
  </si>
  <si>
    <t>168602084</t>
  </si>
  <si>
    <t xml:space="preserve">Poznámka k souboru cen:_x000d_
1. Bourání pilířů o průřezu přes 0,36 m2 se oceňuje příslušnými cenami -2230, -2231, -2240, -2241,-2253 a -2254 jako bourání zdiva nadzákladového cihelného. </t>
  </si>
  <si>
    <t>0,355*3,0*5,64</t>
  </si>
  <si>
    <t>0,21*3,0*5,67</t>
  </si>
  <si>
    <t>0,355*3*1,71-(0,89*2,05*0,355+1,17*0,8*0,2)</t>
  </si>
  <si>
    <t>0,29*3,1*5,711</t>
  </si>
  <si>
    <t>0,324*3,0*5,525-(0,324*0,9*2,05)</t>
  </si>
  <si>
    <t>0,3*3*5,71-(0,82*2,04*0,3)</t>
  </si>
  <si>
    <t>0,2*3*3,12</t>
  </si>
  <si>
    <t>0,22*3,8*2,68</t>
  </si>
  <si>
    <t>0,345*3,4*(3,34+0,22+2,94+0,18+2,84+0,34+3,07)</t>
  </si>
  <si>
    <t>-0,345*(0,93*2,06+0,93*2,06+0,97*2,06+0,94*2,08)</t>
  </si>
  <si>
    <t>0,34*3,4*5,475</t>
  </si>
  <si>
    <t>0,18*2,4*5,475</t>
  </si>
  <si>
    <t>0,22*3,4*5,475</t>
  </si>
  <si>
    <t>3,3*2,45*0,34-0,34*(0,6*1,94)</t>
  </si>
  <si>
    <t>73</t>
  </si>
  <si>
    <t>965042141</t>
  </si>
  <si>
    <t>Bourání podkladů pod dlažby nebo litých celistvých podlah a mazanin betonových nebo z litého asfaltu tl. do 100 mm, plochy přes 4 m2</t>
  </si>
  <si>
    <t>1170466075</t>
  </si>
  <si>
    <t>"výměra dle PD"</t>
  </si>
  <si>
    <t>0,06*(16,5+18,02+35,35+36,76+38,28+9,02+8,55+5,76+2,76+5,17+17,58+16,1+16,64+18,8+19,46+20,39+3,55+4,86+27,46+11,15+5,94)"2.n.p."</t>
  </si>
  <si>
    <t>74</t>
  </si>
  <si>
    <t>965049111</t>
  </si>
  <si>
    <t>Bourání podkladů pod dlažby nebo litých celistvých podlah a mazanin Příplatek k cenám za bourání mazanin betonových se svařovanou sítí, tl. do 100 mm</t>
  </si>
  <si>
    <t>804640072</t>
  </si>
  <si>
    <t>75</t>
  </si>
  <si>
    <t>967031132</t>
  </si>
  <si>
    <t>Přisekání (špicování) plošné nebo rovných ostění zdiva z cihel pálených rovných ostění, bez odstupu, po hrubém vybourání otvorů, na maltu vápennou nebo vápenocementovou</t>
  </si>
  <si>
    <t>197703964</t>
  </si>
  <si>
    <t>0,333*2,02*2</t>
  </si>
  <si>
    <t>0,54*2,1*2</t>
  </si>
  <si>
    <t>0,345*2,62*2</t>
  </si>
  <si>
    <t>0,3*3*6</t>
  </si>
  <si>
    <t>0,2*3*1+0,22*3,6*2</t>
  </si>
  <si>
    <t>0,22*3,3*1+0,18*3,3*1+0,29*3,3*1+0,355*3*1+0,355*3*1+0,16*3,1*2</t>
  </si>
  <si>
    <t>2,02*0,333*2</t>
  </si>
  <si>
    <t>76</t>
  </si>
  <si>
    <t>968062375</t>
  </si>
  <si>
    <t>Vybourání dřevěných rámů oken s křídly, dveřních zárubní, vrat, stěn, ostění nebo obkladů rámů oken s křídly zdvojených, plochy do 2 m2</t>
  </si>
  <si>
    <t>740743297</t>
  </si>
  <si>
    <t xml:space="preserve">Poznámka k souboru cen:_x000d_
1. V cenách -2244 až -2747 jsou započteny i náklady na vyvěšení křídel. </t>
  </si>
  <si>
    <t>2,13*0,6</t>
  </si>
  <si>
    <t>77</t>
  </si>
  <si>
    <t>971033231</t>
  </si>
  <si>
    <t>Vybourání otvorů ve zdivu základovém nebo nadzákladovém z cihel, tvárnic, příčkovek z cihel pálených na maltu vápennou nebo vápenocementovou plochy do 0,0225 m2, tl. do 150 mm</t>
  </si>
  <si>
    <t>1536177246</t>
  </si>
  <si>
    <t>78</t>
  </si>
  <si>
    <t>971033241</t>
  </si>
  <si>
    <t>Vybourání otvorů ve zdivu základovém nebo nadzákladovém z cihel, tvárnic, příčkovek z cihel pálených na maltu vápennou nebo vápenocementovou plochy do 0,0225 m2, tl. do 300 mm</t>
  </si>
  <si>
    <t>-809283960</t>
  </si>
  <si>
    <t>79</t>
  </si>
  <si>
    <t>971033351</t>
  </si>
  <si>
    <t>Vybourání otvorů ve zdivu základovém nebo nadzákladovém z cihel, tvárnic, příčkovek z cihel pálených na maltu vápennou nebo vápenocementovou plochy do 0,09 m2, tl. do 450 mm</t>
  </si>
  <si>
    <t>898032155</t>
  </si>
  <si>
    <t>80</t>
  </si>
  <si>
    <t>971033451</t>
  </si>
  <si>
    <t>Vybourání otvorů ve zdivu základovém nebo nadzákladovém z cihel, tvárnic, příčkovek z cihel pálených na maltu vápennou nebo vápenocementovou plochy do 0,25 m2, tl. do 450 mm</t>
  </si>
  <si>
    <t>1437442983</t>
  </si>
  <si>
    <t>81</t>
  </si>
  <si>
    <t>971033561</t>
  </si>
  <si>
    <t>Vybourání otvorů ve zdivu základovém nebo nadzákladovém z cihel, tvárnic, příčkovek z cihel pálených na maltu vápennou nebo vápenocementovou plochy do 1 m2, tl. do 600 mm</t>
  </si>
  <si>
    <t>2070243466</t>
  </si>
  <si>
    <t>"vzt"</t>
  </si>
  <si>
    <t>1,1*0,5*0,4+1,82*0,45*0,35+0,55*0,45*0,35+0,55*0,45*0,35+0,95*0,45*0,36+0,45*0,45*0,36+0,95*0,45*0,35+0,95*0,45*0,325+0,45*0,45*0,36+1,25*0,45*0,54</t>
  </si>
  <si>
    <t>0,45*0,45*0,345</t>
  </si>
  <si>
    <t>82</t>
  </si>
  <si>
    <t>972054141</t>
  </si>
  <si>
    <t>Vybourání otvorů ve stropech nebo klenbách železobetonových bez odstranění podlahy a násypu, plochy do 0,0225 m2, tl. do 150 mm</t>
  </si>
  <si>
    <t>536960819</t>
  </si>
  <si>
    <t>83</t>
  </si>
  <si>
    <t>972054341</t>
  </si>
  <si>
    <t>Vybourání otvorů ve stropech nebo klenbách železobetonových bez odstranění podlahy a násypu, plochy do 0,25 m2, tl. do 150 mm</t>
  </si>
  <si>
    <t>2078015754</t>
  </si>
  <si>
    <t>84</t>
  </si>
  <si>
    <t>973031335</t>
  </si>
  <si>
    <t>Vysekání výklenků nebo kapes ve zdivu z cihel na maltu vápennou nebo vápenocementovou kapes, plochy do 0,16 m2, hl. do 300 mm</t>
  </si>
  <si>
    <t>734822264</t>
  </si>
  <si>
    <t>85</t>
  </si>
  <si>
    <t>977151111</t>
  </si>
  <si>
    <t>Jádrové vrty diamantovými korunkami do stavebních materiálů (železobetonu, betonu, cihel, obkladů, dlažeb, kamene) průměru do 35 mm</t>
  </si>
  <si>
    <t>1865818501</t>
  </si>
  <si>
    <t xml:space="preserve">Poznámka k souboru cen:_x000d_
1. V cenách jsou započteny i náklady na rozměření, ukotvení vrtacího stroje, vrtání, opotřebení diamantových vrtacích korunek a spotřebu vody. 2. V cenách -1211 až -1233 pro dovrchní vrty jsou započteny i náklady na odsátí výplachové vody z vrtu. </t>
  </si>
  <si>
    <t>0,2*4</t>
  </si>
  <si>
    <t>86</t>
  </si>
  <si>
    <t>977151127</t>
  </si>
  <si>
    <t>Jádrové vrty diamantovými korunkami do stavebních materiálů (železobetonu, betonu, cihel, obkladů, dlažeb, kamene) průměru přes 225 do 250 mm</t>
  </si>
  <si>
    <t>-254523259</t>
  </si>
  <si>
    <t>0,54*2</t>
  </si>
  <si>
    <t>87</t>
  </si>
  <si>
    <t>977151129</t>
  </si>
  <si>
    <t>Jádrové vrty diamantovými korunkami do stavebních materiálů (železobetonu, betonu, cihel, obkladů, dlažeb, kamene) průměru přes 300 do 350 mm</t>
  </si>
  <si>
    <t>-1623861033</t>
  </si>
  <si>
    <t>(0,2+0,18)*2</t>
  </si>
  <si>
    <t>88</t>
  </si>
  <si>
    <t>977151132</t>
  </si>
  <si>
    <t>Jádrové vrty diamantovými korunkami do stavebních materiálů (železobetonu, betonu, cihel, obkladů, dlažeb, kamene) průměru přes 400 do 450 mm</t>
  </si>
  <si>
    <t>533737343</t>
  </si>
  <si>
    <t>0,35*1</t>
  </si>
  <si>
    <t>89</t>
  </si>
  <si>
    <t>978012191</t>
  </si>
  <si>
    <t>Otlučení vápenných nebo vápenocementových omítek vnitřních ploch stropů rákosovaných, v rozsahu přes 50 do 100 %</t>
  </si>
  <si>
    <t>-513954444</t>
  </si>
  <si>
    <t xml:space="preserve">Poznámka k souboru cen:_x000d_
1. Položky lze použít i pro ocenění otlučení sádrových, hliněných apod. vnitřních omítek. </t>
  </si>
  <si>
    <t>20,39+16,5+2,08+18,02+2,87+4,86</t>
  </si>
  <si>
    <t>90</t>
  </si>
  <si>
    <t>968062376</t>
  </si>
  <si>
    <t>Vybourání dřevěných rámů oken s křídly, dveřních zárubní, vrat, stěn, ostění nebo obkladů rámů oken s křídly zdvojených, plochy do 4 m2</t>
  </si>
  <si>
    <t>1849383075</t>
  </si>
  <si>
    <t>2,1*1,5*8</t>
  </si>
  <si>
    <t>2,08*1,5*6</t>
  </si>
  <si>
    <t>91</t>
  </si>
  <si>
    <t>968062456</t>
  </si>
  <si>
    <t>Vybourání dřevěných rámů oken s křídly, dveřních zárubní, vrat, stěn, ostění nebo obkladů dveřních zárubní, plochy přes 2 m2</t>
  </si>
  <si>
    <t>19725668</t>
  </si>
  <si>
    <t>1,70*2,19+1,75*2,26*2</t>
  </si>
  <si>
    <t>92</t>
  </si>
  <si>
    <t>968072455</t>
  </si>
  <si>
    <t>Vybourání kovových rámů oken s křídly, dveřních zárubní, vrat, stěn, ostění nebo obkladů dveřních zárubní, plochy do 2 m2</t>
  </si>
  <si>
    <t>381469003</t>
  </si>
  <si>
    <t xml:space="preserve">Poznámka k souboru cen:_x000d_
1. V cenách -2244 až -2559 jsou započteny i náklady na vyvěšení křídel. 2. Cenou -2641 se oceňuje i vybourání nosné ocelové konstrukce pro sádrokartonové příčky. </t>
  </si>
  <si>
    <t>0,9*2,03+0,7*2,03*2+0,8*2,03+0,9*2,03+0,8*2,03+0,9*2,03+0,9*2,032+0,9*2,03+0,7*2,03+0,9*2,03+0,7*2,03+0,9*2,03+0,7*2,03+0,9*2,03+0,9*2,03+0,9*2,03*6</t>
  </si>
  <si>
    <t>93</t>
  </si>
  <si>
    <t>968082017</t>
  </si>
  <si>
    <t>Vybourání plastových rámů oken s křídly, dveřních zárubní, vrat rámu oken s křídly zdvojenými, plochy přes 2 do 4 m2</t>
  </si>
  <si>
    <t>514753775</t>
  </si>
  <si>
    <t xml:space="preserve">Poznámka k souboru cen:_x000d_
1. Ceny neplatí pro oceňování vybourání kovových rámů s plastovým povrchem; tyto práce lze oceňovat např. cenami souboru cen 968 07-2 . Vybourání kovových rámů. 2. V cenách - 2015 až -2018 jsou započteny i náklady na vyvěšení křídel. </t>
  </si>
  <si>
    <t>1,76*1,44*1+1,81*1,42*1</t>
  </si>
  <si>
    <t>94</t>
  </si>
  <si>
    <t>971033541</t>
  </si>
  <si>
    <t>Vybourání otvorů ve zdivu základovém nebo nadzákladovém z cihel, tvárnic, příčkovek z cihel pálených na maltu vápennou nebo vápenocementovou plochy do 1 m2, tl. do 300 mm</t>
  </si>
  <si>
    <t>581050768</t>
  </si>
  <si>
    <t>0,7*0,7*0,25"nika pro hydrant"</t>
  </si>
  <si>
    <t>95</t>
  </si>
  <si>
    <t>971033641</t>
  </si>
  <si>
    <t>Vybourání otvorů ve zdivu základovém nebo nadzákladovém z cihel, tvárnic, příčkovek z cihel pálených na maltu vápennou nebo vápenocementovou plochy do 4 m2, tl. do 300 mm</t>
  </si>
  <si>
    <t>1167653214</t>
  </si>
  <si>
    <t>0,76*3*0,3+0,46*3*0,3</t>
  </si>
  <si>
    <t>0,8*2,02*0,333</t>
  </si>
  <si>
    <t>96</t>
  </si>
  <si>
    <t>971033651</t>
  </si>
  <si>
    <t>Vybourání otvorů ve zdivu základovém nebo nadzákladovém z cihel, tvárnic, příčkovek z cihel pálených na maltu vápennou nebo vápenocementovou plochy do 4 m2, tl. do 600 mm</t>
  </si>
  <si>
    <t>759110976</t>
  </si>
  <si>
    <t>0,49*2,08*0,5*5</t>
  </si>
  <si>
    <t>1,2*2,1*0,54</t>
  </si>
  <si>
    <t>97</t>
  </si>
  <si>
    <t>973031334</t>
  </si>
  <si>
    <t>Vysekání výklenků nebo kapes ve zdivu z cihel na maltu vápennou nebo vápenocementovou kapes, plochy do 0,16 m2, hl. do 150 mm</t>
  </si>
  <si>
    <t>1089967447</t>
  </si>
  <si>
    <t>2+2+4+2</t>
  </si>
  <si>
    <t>98</t>
  </si>
  <si>
    <t>973031812</t>
  </si>
  <si>
    <t>Vysekání výklenků nebo kapes ve zdivu z cihel na maltu vápennou nebo vápenocementovou kapes pro zavázání nových příček, tl. do 100 mm</t>
  </si>
  <si>
    <t>1116599166</t>
  </si>
  <si>
    <t>3,02*(1+1)</t>
  </si>
  <si>
    <t>99</t>
  </si>
  <si>
    <t>973031813</t>
  </si>
  <si>
    <t>Vysekání výklenků nebo kapes ve zdivu z cihel na maltu vápennou nebo vápenocementovou kapes pro zavázání nových příček, tl. do 150 mm</t>
  </si>
  <si>
    <t>1511135044</t>
  </si>
  <si>
    <t>3,03*(1+1+1+1+1+1+1+1)</t>
  </si>
  <si>
    <t>973031824</t>
  </si>
  <si>
    <t>Vysekání výklenků nebo kapes ve zdivu z cihel na maltu vápennou nebo vápenocementovou kapes pro zavázání nových zdí, tl. do 300 mm</t>
  </si>
  <si>
    <t>-749928223</t>
  </si>
  <si>
    <t>3,05*(4+4+3)</t>
  </si>
  <si>
    <t>101</t>
  </si>
  <si>
    <t>974031664</t>
  </si>
  <si>
    <t>Vysekání rýh ve zdivu cihelném na maltu vápennou nebo vápenocementovou pro vtahování nosníků do zdí, před vybouráním otvoru do hl. 150 mm, při v. nosníku do 150 mm</t>
  </si>
  <si>
    <t>-400098408</t>
  </si>
  <si>
    <t>1,1*2+1,2*2+1,36*2+1,15*2+1,1*2+1,5*2+1,15*2</t>
  </si>
  <si>
    <t>1,3*2+2,1*2+0,7*4+0,62*2+1,17*2+1,25*4+1,48*2+0,9*2+0,75*2</t>
  </si>
  <si>
    <t>102</t>
  </si>
  <si>
    <t>974031666</t>
  </si>
  <si>
    <t>Vysekání rýh ve zdivu cihelném na maltu vápennou nebo vápenocementovou pro vtahování nosníků do zdí, před vybouráním otvoru do hl. 150 mm, při v. nosníku do 250 mm</t>
  </si>
  <si>
    <t>-69178386</t>
  </si>
  <si>
    <t>5*2+2,45*2</t>
  </si>
  <si>
    <t>103</t>
  </si>
  <si>
    <t>976074131</t>
  </si>
  <si>
    <t>Vybourání kovových madel, zábradlí, dvířek, zděří, kotevních želez kotevních želez zapuštěných do 300 mm, ve zdivu nebo dlažbě z cihel na maltu cementovou</t>
  </si>
  <si>
    <t>-925375106</t>
  </si>
  <si>
    <t>104</t>
  </si>
  <si>
    <t>977312111</t>
  </si>
  <si>
    <t>Řezání stávajících betonových mazanin s vyztužením hloubky do 50 mm</t>
  </si>
  <si>
    <t>-1674674693</t>
  </si>
  <si>
    <t>1,75</t>
  </si>
  <si>
    <t>105</t>
  </si>
  <si>
    <t>978013191</t>
  </si>
  <si>
    <t>Otlučení vápenných nebo vápenocementových omítek vnitřních ploch stěn s vyškrabáním spar, s očištěním zdiva, v rozsahu přes 50 do 100 %</t>
  </si>
  <si>
    <t>-2072852010</t>
  </si>
  <si>
    <t>2,8*(2*5,67+2,34+0,87+3,12*2+3,575)-(1,18*1,44+1,76*1,44+1*2,05+2,1*1,42+0,9*2,02)</t>
  </si>
  <si>
    <t>2,8*(2,85*2)-(0,9*2,02+2,55*2,45+1,2*2,1)</t>
  </si>
  <si>
    <t>2,82*(6,16*1+5,71*2)-(0,8*2,02+1,2*2,1+2,1*1,5*2)</t>
  </si>
  <si>
    <t>2,97*(5,711*2+6,43*2)-(4,65*2,21+5,525*2,83+2,1*1,55*2)</t>
  </si>
  <si>
    <t>2,97*(6,25*1+5,96*1)-(4,65*2,21+2,1*1,5*2)</t>
  </si>
  <si>
    <t>3,0*(3,12*2+2,77*1+2,74*1+2*2,13+2,68*2+1,48*1)-(2,02*10+2,1*1,5*2+0,82*2,04+0,8*2,04+0,8*2,04)</t>
  </si>
  <si>
    <t>3,54*(2,68*1+1,761*2)-(0,86*2,04+0,8*2,05)</t>
  </si>
  <si>
    <t>3,28*(5,43*4+3,46*2+3,34+2,94+2,84+3,07)-(0,93*2,08+2,08*1,5*5)</t>
  </si>
  <si>
    <t>2,96*(14,897*2)-(0,8*2,08+0,8*2,02+5,525+6,25+0,97*2,08)</t>
  </si>
  <si>
    <t>404,215/100*5"5% na nespecifikované otlučení"</t>
  </si>
  <si>
    <t>106</t>
  </si>
  <si>
    <t>978021191</t>
  </si>
  <si>
    <t>Otlučení vnitřních cementových omítek stěn, stropů stěn, v rozsahu do 100 %</t>
  </si>
  <si>
    <t>-622040206</t>
  </si>
  <si>
    <t>2,87*(1,1949*2+1,71)-(1,71*1,42)</t>
  </si>
  <si>
    <t>2,02*10*1,05</t>
  </si>
  <si>
    <t>107</t>
  </si>
  <si>
    <t>978059541</t>
  </si>
  <si>
    <t>Odsekání obkladů stěn včetně otlučení podkladní omítky až na zdivo z obkládaček vnitřních, z jakýchkoliv materiálů, plochy přes 1 m2</t>
  </si>
  <si>
    <t>2093331995</t>
  </si>
  <si>
    <t xml:space="preserve">Poznámka k souboru cen:_x000d_
1. Odsekání soklíků se oceňuje cenami souboru cen 965 08. </t>
  </si>
  <si>
    <t>108</t>
  </si>
  <si>
    <t>98668109R</t>
  </si>
  <si>
    <t>Demontáž skládacích stěn jednodílných nebo dvoudílných typu Variant nebo Universal přes 7 m2 vč,. rámu</t>
  </si>
  <si>
    <t>1320892851</t>
  </si>
  <si>
    <t>3,43*2,39"v restauraci 2.n.p."</t>
  </si>
  <si>
    <t>997</t>
  </si>
  <si>
    <t>Přesun sutě</t>
  </si>
  <si>
    <t>109</t>
  </si>
  <si>
    <t>997013112</t>
  </si>
  <si>
    <t>Vnitrostaveništní doprava suti a vybouraných hmot vodorovně do 50 m svisle s použitím mechanizace pro budovy a haly výšky přes 6 do 9 m</t>
  </si>
  <si>
    <t>90937156</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</si>
  <si>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užije se pro ocenění dopravy suti cena -3111 (pro nejmenší výšku, tj. 6 m). 3. Montáž, demontáž a pronájem shozu se ocení cenami souboru cen 997 01-33 Shoz suti. </t>
  </si>
  <si>
    <t>110</t>
  </si>
  <si>
    <t>997013501</t>
  </si>
  <si>
    <t>Odvoz suti a vybouraných hmot na skládku nebo meziskládku se složením, na vzdálenost do 1 km</t>
  </si>
  <si>
    <t>1079876365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</si>
  <si>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</si>
  <si>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111</t>
  </si>
  <si>
    <t>997013509</t>
  </si>
  <si>
    <t>Odvoz suti a vybouraných hmot na skládku nebo meziskládku se složením, na vzdálenost Příplatek k ceně za každý další i započatý 1 km přes 1 km</t>
  </si>
  <si>
    <t>1109622321</t>
  </si>
  <si>
    <t>218,569*6</t>
  </si>
  <si>
    <t>112</t>
  </si>
  <si>
    <t>997013801</t>
  </si>
  <si>
    <t>Poplatek za uložení stavebního odpadu na skládce (skládkovné) betonového</t>
  </si>
  <si>
    <t>199558158</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</si>
  <si>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</si>
  <si>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44,626</t>
  </si>
  <si>
    <t>113</t>
  </si>
  <si>
    <t>997013802</t>
  </si>
  <si>
    <t>Poplatek za uložení stavebního odpadu na skládce (skládkovné) železobetonového</t>
  </si>
  <si>
    <t>1111642621</t>
  </si>
  <si>
    <t>0,893</t>
  </si>
  <si>
    <t>114</t>
  </si>
  <si>
    <t>997013803</t>
  </si>
  <si>
    <t>Poplatek za uložení stavebního odpadu na skládce (skládkovné) z keramických materiálů</t>
  </si>
  <si>
    <t>1581925540</t>
  </si>
  <si>
    <t>1,636+12,997+102,319+1,086+0,012+0,016+0,148+0,207+2,956+0,248+0,221+2,945+7,036+0,31+0,042+0,218+0,302+1,746+0,969"cihly"</t>
  </si>
  <si>
    <t>2,077</t>
  </si>
  <si>
    <t>115</t>
  </si>
  <si>
    <t>997013811</t>
  </si>
  <si>
    <t>Poplatek za uložení stavebního odpadu na skládce (skládkovné) dřevěného</t>
  </si>
  <si>
    <t>-519176191</t>
  </si>
  <si>
    <t>0,049+1,493+0,779+0,315+0,149+0,108+0,1+0,867+0,84</t>
  </si>
  <si>
    <t>116</t>
  </si>
  <si>
    <t>997013812</t>
  </si>
  <si>
    <t>Poplatek za uložení stavebního odpadu na skládce (skládkovné) z materiálů na bázi sádry</t>
  </si>
  <si>
    <t>-291574266</t>
  </si>
  <si>
    <t>0,608</t>
  </si>
  <si>
    <t>117</t>
  </si>
  <si>
    <t>997013813</t>
  </si>
  <si>
    <t>Poplatek za uložení stavebního odpadu na skládce (skládkovné) z plastických hmot</t>
  </si>
  <si>
    <t>-1204578369</t>
  </si>
  <si>
    <t>0,26+0,08+0,105+0,88</t>
  </si>
  <si>
    <t>118</t>
  </si>
  <si>
    <t>997013831</t>
  </si>
  <si>
    <t>Poplatek za uložení stavebního odpadu na skládce (skládkovné) směsného</t>
  </si>
  <si>
    <t>1231024669</t>
  </si>
  <si>
    <t>0,024+0,09+0,003+0,212+0,292+0,223+3,326+19,524+1,863+0,013+0,013</t>
  </si>
  <si>
    <t>119</t>
  </si>
  <si>
    <t>99700999R</t>
  </si>
  <si>
    <t>Kovový odpad - výtěžný materiál</t>
  </si>
  <si>
    <t>kg</t>
  </si>
  <si>
    <t>668349172</t>
  </si>
  <si>
    <t>-(2,87+0,016+0,065)*1000</t>
  </si>
  <si>
    <t>998</t>
  </si>
  <si>
    <t>Přesun hmot</t>
  </si>
  <si>
    <t>120</t>
  </si>
  <si>
    <t>998017002</t>
  </si>
  <si>
    <t>Přesun hmot pro budovy občanské výstavby, bydlení, výrobu a služby s omezením mechanizace vodorovná dopravní vzdálenost do 100 m pro budovy s jakoukoliv nosnou konstrukcí výšky přes 6 do 12 m</t>
  </si>
  <si>
    <t>-222452791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</si>
  <si>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</si>
  <si>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</si>
  <si>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</si>
  <si>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</si>
  <si>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</si>
  <si>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121</t>
  </si>
  <si>
    <t>711193121</t>
  </si>
  <si>
    <t>Izolace proti zemní vlhkosti ostatní SCHOMBURG těsnicí kaší AQUAFIN-2K na ploše vodorovné V</t>
  </si>
  <si>
    <t>-1253903440</t>
  </si>
  <si>
    <t>2,96+4,43+20,24</t>
  </si>
  <si>
    <t>122</t>
  </si>
  <si>
    <t>711193131</t>
  </si>
  <si>
    <t>Izolace proti zemní vlhkosti ostatní SCHOMBURG těsnicí kaší AQUAFIN-2K na ploše svislé S</t>
  </si>
  <si>
    <t>-394014525</t>
  </si>
  <si>
    <t>2,01*(3,95+1,2+0,44+0,56+1,27+1+0,15+2,5+0,15+7,71+3,92-2-1,2)</t>
  </si>
  <si>
    <t>123</t>
  </si>
  <si>
    <t>998711202</t>
  </si>
  <si>
    <t>Přesun hmot pro izolace proti vodě, vlhkosti a plynům stanovený procentní sazbou z ceny vodorovná dopravní vzdálenost do 50 m v objektech výšky přes 6 do 12 m</t>
  </si>
  <si>
    <t>%</t>
  </si>
  <si>
    <t>-1871826522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</si>
  <si>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</si>
  <si>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</si>
  <si>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</si>
  <si>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124</t>
  </si>
  <si>
    <t>713191132</t>
  </si>
  <si>
    <t>Montáž tepelné izolace stavebních konstrukcí - doplňky a konstrukční součásti podlah, stropů vrchem nebo střech překrytím fólií separační z PE</t>
  </si>
  <si>
    <t>1146705456</t>
  </si>
  <si>
    <t>125</t>
  </si>
  <si>
    <t>283231500</t>
  </si>
  <si>
    <t xml:space="preserve">Fólie z polyetylénu a jednoduché výrobky z nich separační fólie separační fólie CEMIX PE fólie pro lité podlahy   bal. 100 m2</t>
  </si>
  <si>
    <t>861615871</t>
  </si>
  <si>
    <t>Poznámka k položce:
oddělení betonových nebo samonivelačních vyrovnávacích vrstev</t>
  </si>
  <si>
    <t>346,12*1,1 'Přepočtené koeficientem množství</t>
  </si>
  <si>
    <t>126</t>
  </si>
  <si>
    <t>998713202</t>
  </si>
  <si>
    <t>Přesun hmot pro izolace tepelné stanovený procentní sazbou z ceny vodorovná dopravní vzdálenost do 50 m v objektech výšky přes 6 do 12 m</t>
  </si>
  <si>
    <t>-2066402788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</si>
  <si>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</si>
  <si>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725</t>
  </si>
  <si>
    <t>Zdravotechnika - zařizovací předměty</t>
  </si>
  <si>
    <t>127</t>
  </si>
  <si>
    <t>725291621</t>
  </si>
  <si>
    <t>Doplňky zařízení koupelen a záchodů nerezové zásobník toaletních papírů d=300 mm</t>
  </si>
  <si>
    <t>soubor</t>
  </si>
  <si>
    <t>12600364</t>
  </si>
  <si>
    <t>128</t>
  </si>
  <si>
    <t>725291631</t>
  </si>
  <si>
    <t>Doplňky zařízení koupelen a záchodů nerezové zásobník papírových ručníků</t>
  </si>
  <si>
    <t>378580835</t>
  </si>
  <si>
    <t>129</t>
  </si>
  <si>
    <t>725291641</t>
  </si>
  <si>
    <t>Doplňky zařízení koupelen a záchodů nerezové madlo sprchové 750 x 450 mm</t>
  </si>
  <si>
    <t>1049180339</t>
  </si>
  <si>
    <t>130</t>
  </si>
  <si>
    <t>725291706</t>
  </si>
  <si>
    <t>Doplňky zařízení koupelen a záchodů smaltované madla rovná, délky 800 mm</t>
  </si>
  <si>
    <t>368548553</t>
  </si>
  <si>
    <t>131</t>
  </si>
  <si>
    <t>725291722</t>
  </si>
  <si>
    <t>Doplňky zařízení koupelen a záchodů smaltované madla krakorcová sklopná, délky 834 mm</t>
  </si>
  <si>
    <t>-2104004755</t>
  </si>
  <si>
    <t>132</t>
  </si>
  <si>
    <t>998725202</t>
  </si>
  <si>
    <t>Přesun hmot pro zařizovací předměty stanovený procentní sazbou z ceny vodorovná dopravní vzdálenost do 50 m v objektech výšky přes 6 do 12 m</t>
  </si>
  <si>
    <t>625148172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</si>
  <si>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</si>
  <si>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763</t>
  </si>
  <si>
    <t>Konstrukce suché výstavby</t>
  </si>
  <si>
    <t>133</t>
  </si>
  <si>
    <t>763131451</t>
  </si>
  <si>
    <t>Podhled ze sádrokartonových desek dvouvrstvá zavěšená spodní konstrukce z ocelových profilů CD, UD jednoduše opláštěná deskou impregnovanou H2, tl. 12,5 mm, bez TI</t>
  </si>
  <si>
    <t>1013070072</t>
  </si>
  <si>
    <t xml:space="preserve">Poznámka k souboru cen:_x000d_
1. V cenách jsou započteny i náklady na tmelení a výztužnou pásku. 2. V cenách nejsou započteny náklady na základní penetrační nátěr; tyto se oceňují cenou -1714. 3. Ceny 763 13-13 lze použít i pro dvouvrstvou dřevěnou spodní konstrukci s nosnými latěmi 60 x 40 mm a montážnímu latěmi 48 x 24 mm. 4. Ceny -1611 až -1613 Montáž nosné konstrukce je stanoveny pro m2 plochy podhledu. 5. V ceně -1611 nejsou započteny náklady na dřevo a v cenách -2612 a -2613 náklady na profily; tyto se oceňují ve specifikaci. Doporučené množství na 1 m2 příčky je 3,0 m profilu CD a 0,9 m profilu UD. 6. V cenách -1621 až -1624 Montáž desek nejsou započteny náklady na desky; tato dodávka se oceňuje ve specifikaci. 7. V ceně -1763 Příplatek za průhyb nosného stropu přes 20 mm je započtena pouze montáž, atypický profil se oceňuje individuálně ve specifikaci. </t>
  </si>
  <si>
    <t>2,96+2,49</t>
  </si>
  <si>
    <t>134</t>
  </si>
  <si>
    <t>763131713</t>
  </si>
  <si>
    <t>Podhled ze sádrokartonových desek ostatní práce a konstrukce na podhledech ze sádrokartonových desek napojení na obvodové konstrukce profilem</t>
  </si>
  <si>
    <t>2011610340</t>
  </si>
  <si>
    <t>1,7*4+1*2+2,5*2</t>
  </si>
  <si>
    <t>135</t>
  </si>
  <si>
    <t>763131714</t>
  </si>
  <si>
    <t>Podhled ze sádrokartonových desek ostatní práce a konstrukce na podhledech ze sádrokartonových desek základní penetrační nátěr</t>
  </si>
  <si>
    <t>317118327</t>
  </si>
  <si>
    <t>5,45</t>
  </si>
  <si>
    <t>136</t>
  </si>
  <si>
    <t>763131761</t>
  </si>
  <si>
    <t>Podhled ze sádrokartonových desek Příplatek k cenám za plochu do 3 m2 jednotlivě</t>
  </si>
  <si>
    <t>-1987918800</t>
  </si>
  <si>
    <t>137</t>
  </si>
  <si>
    <t>763131771</t>
  </si>
  <si>
    <t>Podhled ze sádrokartonových desek Příplatek k cenám za rovinnost kvality Q3 – speciální tmelení</t>
  </si>
  <si>
    <t>-17561193</t>
  </si>
  <si>
    <t>138</t>
  </si>
  <si>
    <t>763131821</t>
  </si>
  <si>
    <t>Demontáž podhledu nebo samostatného požárního předělu ze sádrokartonových desek s nosnou konstrukcí dvouvrstvou z ocelových profilů, opláštění jednoduché</t>
  </si>
  <si>
    <t>1332746438</t>
  </si>
  <si>
    <t xml:space="preserve">Poznámka k souboru cen:_x000d_
1. Ceny -1811 a -1832 jsou stanoveny pro kompletní demontáž podhledu nebo samostatného požárního předělu, tj. nosné konstrukce, desek i tepelné izolace. 2. Ceny demontáže desek -2811 a -2812 jsou určeny pro odstranění pouze desek z nosné konstrukce podhledu. </t>
  </si>
  <si>
    <t>35,35</t>
  </si>
  <si>
    <t>139</t>
  </si>
  <si>
    <t>763431002</t>
  </si>
  <si>
    <t>Montáž podhledu minerálního včetně zavěšeného roštu viditelného s panely vyjímatelnými, velikosti panelů přes 0,36 m2 do 0,72 m2</t>
  </si>
  <si>
    <t>87469127</t>
  </si>
  <si>
    <t xml:space="preserve">Poznámka k souboru cen:_x000d_
1. V cenách montáže podhledu -1001 až -1201 jsou započteny náklady na montáž a dodávku nosné konstrukce. 2. V cenách nejsou započteny náklady na dodávku panelů; jejich dodávka se oceňuje ve specifikaci. 3. Ostatní práce a konstrukce na minerálních podhledech lze ocenit cenami 763 13-17. . . </t>
  </si>
  <si>
    <t>13,6+4,43+10,41+9,34+50,28+19,53+108,92+56+16,84+15,15+19,23</t>
  </si>
  <si>
    <t>140</t>
  </si>
  <si>
    <t>59036079R</t>
  </si>
  <si>
    <t>Minerální desky Thermatex tl. 15 mm+závěsná konstrukce</t>
  </si>
  <si>
    <t>458149358</t>
  </si>
  <si>
    <t>323,73*1,05 'Přepočtené koeficientem množství</t>
  </si>
  <si>
    <t>141</t>
  </si>
  <si>
    <t>998763402</t>
  </si>
  <si>
    <t>Přesun hmot pro konstrukce montované z desek stanovený procentní sazbou z ceny vodorovná dopravní vzdálenost do 50 m v objektech výšky přes 6 do 12 m</t>
  </si>
  <si>
    <t>-1686883006</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</si>
  <si>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</si>
  <si>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</si>
  <si>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</si>
  <si>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142</t>
  </si>
  <si>
    <t>764002851</t>
  </si>
  <si>
    <t>Demontáž klempířských konstrukcí oplechování parapetů do suti</t>
  </si>
  <si>
    <t>-441796545</t>
  </si>
  <si>
    <t>2,1*9+2,08*6+1,76+1,81+0,82</t>
  </si>
  <si>
    <t>1,81+1,2</t>
  </si>
  <si>
    <t>143</t>
  </si>
  <si>
    <t>764246402</t>
  </si>
  <si>
    <t>Oplechování parapetů z titanzinkového předzvětralého plechu rovných mechanicky kotvené, bez rohů rš 200 mm</t>
  </si>
  <si>
    <t>-1565780336</t>
  </si>
  <si>
    <t>2,1*6</t>
  </si>
  <si>
    <t>144</t>
  </si>
  <si>
    <t>998764202</t>
  </si>
  <si>
    <t>Přesun hmot pro konstrukce klempířské stanovený procentní sazbou z ceny vodorovná dopravní vzdálenost do 50 m v objektech výšky přes 6 do 12 m</t>
  </si>
  <si>
    <t>277736857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</si>
  <si>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</si>
  <si>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766</t>
  </si>
  <si>
    <t>Konstrukce truhlářské</t>
  </si>
  <si>
    <t>145</t>
  </si>
  <si>
    <t>766111820</t>
  </si>
  <si>
    <t>Demontáž dřevěných stěn plných</t>
  </si>
  <si>
    <t>664811195</t>
  </si>
  <si>
    <t xml:space="preserve">Poznámka k souboru cen:_x000d_
1. Demontáž stěn záchodových se oceňuje cenou -1820. 2. V cenách je započtena demontáž lišt i vysklení. </t>
  </si>
  <si>
    <t>2,97*6,25</t>
  </si>
  <si>
    <t>146</t>
  </si>
  <si>
    <t>766211100</t>
  </si>
  <si>
    <t>Montáž madel schodišťových dřevěných dílčích</t>
  </si>
  <si>
    <t>-1267866051</t>
  </si>
  <si>
    <t xml:space="preserve">Poznámka k souboru cen:_x000d_
1. Cenami -1400 až -1720 se oceňují madla o průřezu větším než 25 cm2. 2. V cenách -1400 až -1720 není započtena dodávka montážního materiálu; tato dodávka se oceňuje ve specifikaci. </t>
  </si>
  <si>
    <t>147</t>
  </si>
  <si>
    <t>T13R</t>
  </si>
  <si>
    <t xml:space="preserve">Zábradlí - dřevěné madlo buk  profil 42 mm ,masiv s povrch. úpravou dl. 800 mm s držákem madla na stěnu nerez a ukotvení D42,4/M8 mm-kompletní dodávka</t>
  </si>
  <si>
    <t>613300276</t>
  </si>
  <si>
    <t>148</t>
  </si>
  <si>
    <t>766660002</t>
  </si>
  <si>
    <t>Montáž dveřních křídel dřevěných nebo plastových otevíravých do ocelové zárubně povrchově upravených jednokřídlových, šířky přes 800 mm</t>
  </si>
  <si>
    <t>-461337807</t>
  </si>
  <si>
    <t xml:space="preserve">Poznámka k souboru cen:_x000d_
1. Cenami -0021 až -0031, -0161 až -0163, -0181 až -0183, se oceňují dveře s protipožární odolností do 30 min. 2. V cenách -0201 až -0272 je započtena i montáž okopného plechu, stavěče křídel a držadel kyvných dveří. 3. V cenách -0311 až -0324 jsou započtené i náklady na osazení kování, vodícího trnu, dorazů, seřízení pojezdů a následné vyrovnání a seřízení dveřních křídel. 4. V cenách -0351 až -0358 jsou započtené i náklady na osazení kování, vodícího trnu, dorazů, seřízení pojezdů na stěnu a následné vyrovnání a seřízení dveřních křídel. 5. V ceně -0722 je započtena montáž zámku, zámkové vložky a osazení štítku s klikou 6. V cenách -0311 až -0324 nejsou započtené náklady na sestavení a osazení stavebního pouzdra, tyto náklady se oceňují cenami souboru cen 642 94-6 . . . Osazení stavebního pouzdra posuvných dveří do zděné příčky, katalogu 801-1 Budovy a haly - zděné a monolitické. </t>
  </si>
  <si>
    <t>149</t>
  </si>
  <si>
    <t>766411821</t>
  </si>
  <si>
    <t>Demontáž obložení stěn palubkami</t>
  </si>
  <si>
    <t>-2082131438</t>
  </si>
  <si>
    <t xml:space="preserve">Poznámka k souboru cen:_x000d_
1. Cenami nelze oceňovat demontáž obložení stěn výšky přes 2,5 m; tyto práce se oceňují cenami souboru cen 766 42-18 Demontáž obložení podhledů. </t>
  </si>
  <si>
    <t>1,07*(6,325*2)</t>
  </si>
  <si>
    <t>150</t>
  </si>
  <si>
    <t>766411822</t>
  </si>
  <si>
    <t>Demontáž obložení stěn podkladových roštů</t>
  </si>
  <si>
    <t>1424654224</t>
  </si>
  <si>
    <t>151</t>
  </si>
  <si>
    <t>766441821</t>
  </si>
  <si>
    <t>Demontáž parapetních desek dřevěných nebo plastových šířky do 300 mm délky přes 1m</t>
  </si>
  <si>
    <t>2143196923</t>
  </si>
  <si>
    <t>152</t>
  </si>
  <si>
    <t>766622131</t>
  </si>
  <si>
    <t>Montáž oken plastových včetně montáže rámu na polyuretanovou pěnu plochy přes 1 m2 otevíravých nebo sklápěcích do zdiva, výšky do 1,5 m</t>
  </si>
  <si>
    <t>-1184072247</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</si>
  <si>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 2. Tepelnou izolaci mezi ostěním a rámem okna je možné ocenit položkami 766 62 - 9 . . Příplatek k cenám za tepelnou izolaci mezi ostěním a rámem okna jsou započteny náklady na izolaci vnější i vnitřní. 3. Délka izolace se určuje v metrech délky rámu okna. </t>
  </si>
  <si>
    <t>2,1*1,5*5</t>
  </si>
  <si>
    <t>2,1*0,6*1</t>
  </si>
  <si>
    <t>153</t>
  </si>
  <si>
    <t>PL06R</t>
  </si>
  <si>
    <t>Okno plastové trojdílné otevíravé a sklopné bílé, dvojsklo čiré Umin= 1,1W/m2K vč. kování a rámu 2100x1500 mm</t>
  </si>
  <si>
    <t>484936471</t>
  </si>
  <si>
    <t>154</t>
  </si>
  <si>
    <t>PL07R</t>
  </si>
  <si>
    <t>Okno plastové trojdílné otevíravé a sklopné bílé, dvojsklo čiré Umin= 1,1W/m2K vč. kování a rámu 2100x600 mm</t>
  </si>
  <si>
    <t>763524663</t>
  </si>
  <si>
    <t>155</t>
  </si>
  <si>
    <t>766660411</t>
  </si>
  <si>
    <t>Montáž dveřních křídel dřevěných nebo plastových vchodových dveří včetně rámu do zdiva jednokřídlových bez nadsvětlíku</t>
  </si>
  <si>
    <t>2064258677</t>
  </si>
  <si>
    <t>156</t>
  </si>
  <si>
    <t>766660461</t>
  </si>
  <si>
    <t>Montáž dveřních křídel dřevěných nebo plastových vchodových dveří včetně rámu do zdiva dvoukřídlových s nadsvětlíkem</t>
  </si>
  <si>
    <t>-1425930811</t>
  </si>
  <si>
    <t>157</t>
  </si>
  <si>
    <t>766664957</t>
  </si>
  <si>
    <t>Oprava dveřních křídel dřevěných výměna zámku</t>
  </si>
  <si>
    <t>-226799295</t>
  </si>
  <si>
    <t xml:space="preserve">Poznámka k souboru cen:_x000d_
1. V cenách -3915 a -3916 je započteno i začištění hoblíkem. </t>
  </si>
  <si>
    <t>1+1+4+2+1+1+1+1+1</t>
  </si>
  <si>
    <t>158</t>
  </si>
  <si>
    <t>549641100</t>
  </si>
  <si>
    <t>Vložky do zámků stavební cylindrické vložky oboustranná vložka + 4 klíče FAB 2015</t>
  </si>
  <si>
    <t>-596868878</t>
  </si>
  <si>
    <t>159</t>
  </si>
  <si>
    <t>766664958</t>
  </si>
  <si>
    <t>Oprava dveřních křídel dřevěných výměna klik se štítky</t>
  </si>
  <si>
    <t>sada</t>
  </si>
  <si>
    <t>1523891562</t>
  </si>
  <si>
    <t>160</t>
  </si>
  <si>
    <t>54914629R</t>
  </si>
  <si>
    <t>Kování vrchní okenní a dveřní kování AC-Tservis klika včetně rozet a montážního materiálu Ilsa R BB nerez PK</t>
  </si>
  <si>
    <t>1228015689</t>
  </si>
  <si>
    <t>Poznámka k položce:
č.zboží ACE00086 cena zahrnuje kování včetně rozet a montážního materiálu.</t>
  </si>
  <si>
    <t>161</t>
  </si>
  <si>
    <t>PL05/L-R</t>
  </si>
  <si>
    <t xml:space="preserve">Dveře plastové atypické jednokřídlové otevíravé bílé levé do plastového rámu, stavební otvor 1060x2400 mm,  s madlem pro vozíčkáře, izolač. dvojsklo, bezpečnostní zámek, klika/klika</t>
  </si>
  <si>
    <t>-933211062</t>
  </si>
  <si>
    <t>162</t>
  </si>
  <si>
    <t>766660001</t>
  </si>
  <si>
    <t>Montáž dveřních křídel dřevěných nebo plastových otevíravých do ocelové zárubně povrchově upravených jednokřídlových, šířky do 800 mm</t>
  </si>
  <si>
    <t>-2116800473</t>
  </si>
  <si>
    <t>2+1+1</t>
  </si>
  <si>
    <t>163</t>
  </si>
  <si>
    <t>611629320</t>
  </si>
  <si>
    <t>dveře vnitřní hladké laminované BŘÍZA plné 1křídlé 70x197 cm VČ. KOVÁNÍ</t>
  </si>
  <si>
    <t>-53664351</t>
  </si>
  <si>
    <t>164</t>
  </si>
  <si>
    <t>611629600</t>
  </si>
  <si>
    <t>dveře vnitřní hladké laminované BŘÍZA sklo 2/3 1křídlé 80x197 cm, VČ. KOVÁNÍ</t>
  </si>
  <si>
    <t>-1093348290</t>
  </si>
  <si>
    <t>165</t>
  </si>
  <si>
    <t>611629360</t>
  </si>
  <si>
    <t xml:space="preserve">dveře vnitřní hladké laminované  BŘÍZA plné 1křídlé 90x197 cm VČ. KOVÁNÍ</t>
  </si>
  <si>
    <t>-1618498297</t>
  </si>
  <si>
    <t>166</t>
  </si>
  <si>
    <t>766660021</t>
  </si>
  <si>
    <t>Montáž dveřních křídel dřevěných nebo plastových otevíravých do ocelové zárubně protipožárních jednokřídlových, šířky do 800 mm</t>
  </si>
  <si>
    <t>-2043711174</t>
  </si>
  <si>
    <t>167</t>
  </si>
  <si>
    <t>611653320</t>
  </si>
  <si>
    <t>Dveře dřevěné vnitřní profilované dveře plné dřevěné s požární odolností, El (EW)15/EI (EW)30/ - C DP3 (osazeny do ocelové nebo dřevěné protipožární obložkové zárubně) fóliované jednokřídlové 80 x 197 cm</t>
  </si>
  <si>
    <t>-488551271</t>
  </si>
  <si>
    <t>168</t>
  </si>
  <si>
    <t>766660171</t>
  </si>
  <si>
    <t>Montáž dveřních křídel dřevěných nebo plastových otevíravých do obložkové zárubně povrchově upravených jednokřídlových, šířky do 800 mm</t>
  </si>
  <si>
    <t>1439471956</t>
  </si>
  <si>
    <t>169</t>
  </si>
  <si>
    <t>766660172</t>
  </si>
  <si>
    <t>Montáž dveřních křídel dřevěných nebo plastových otevíravých do obložkové zárubně povrchově upravených jednokřídlových, šířky přes 800 mm</t>
  </si>
  <si>
    <t>-459723443</t>
  </si>
  <si>
    <t>170</t>
  </si>
  <si>
    <t>611628030</t>
  </si>
  <si>
    <t xml:space="preserve">dveře vnitřní hladké  dýhované BŘÍZA plné 1křídlové 90x197 cm, VČ. KOVÁNÍ</t>
  </si>
  <si>
    <t>-901145292</t>
  </si>
  <si>
    <t>171</t>
  </si>
  <si>
    <t>611628020</t>
  </si>
  <si>
    <t xml:space="preserve">dveře vnitřní hladké dýhované BŘÍZA  plné 1křídlové 80x197 cm, VČ. KOVÁNÍ</t>
  </si>
  <si>
    <t>-1629312974</t>
  </si>
  <si>
    <t>172</t>
  </si>
  <si>
    <t>766660322</t>
  </si>
  <si>
    <t>Montáž dveřních křídel dřevěných nebo plastových posuvných dveří do pouzdra zděné příčky se dvěma kapsami dvoukřídlových, průchozí šířky přes 1650 do 2450 mm</t>
  </si>
  <si>
    <t>-1431237128</t>
  </si>
  <si>
    <t>173</t>
  </si>
  <si>
    <t>T12R</t>
  </si>
  <si>
    <t xml:space="preserve">Dveře dýhované -bříza-posuvné,do  pouzdra, světlost dveří 2250x2100 mm, vč. zapuštěného kování</t>
  </si>
  <si>
    <t>-1573712966</t>
  </si>
  <si>
    <t>174</t>
  </si>
  <si>
    <t>766682111</t>
  </si>
  <si>
    <t>Montáž zárubní dřevěných, plastových nebo z lamina obložkových, pro dveře jednokřídlové, tloušťky stěny do 170 mm</t>
  </si>
  <si>
    <t>2100956154</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</si>
  <si>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 </t>
  </si>
  <si>
    <t>175</t>
  </si>
  <si>
    <t>611822580</t>
  </si>
  <si>
    <t>Zárubně dřevěné zárubně obložkové Normal pro dveře jednokřídlové 60, 70, 80 a 90/197 cm pro tl.stěny 6-17 cm BŘÍZA</t>
  </si>
  <si>
    <t>1146337645</t>
  </si>
  <si>
    <t>176</t>
  </si>
  <si>
    <t>766682112</t>
  </si>
  <si>
    <t>Montáž zárubní dřevěných, plastových nebo z lamina obložkových, pro dveře jednokřídlové, tloušťky stěny přes 170 do 350 mm</t>
  </si>
  <si>
    <t>-119603768</t>
  </si>
  <si>
    <t>1+4</t>
  </si>
  <si>
    <t>177</t>
  </si>
  <si>
    <t>611822700</t>
  </si>
  <si>
    <t>Zárubně dřevěné zárubně obložkové Normal pro tl.stěny 26-35 cm BŘÍZA</t>
  </si>
  <si>
    <t>84255475</t>
  </si>
  <si>
    <t>178</t>
  </si>
  <si>
    <t>61182289R</t>
  </si>
  <si>
    <t>zárubeň obložková atypická pro dveře 2křídlové 2250x2100 mm pro š. zdi 300 mm, bříza</t>
  </si>
  <si>
    <t>-1664576997</t>
  </si>
  <si>
    <t>179</t>
  </si>
  <si>
    <t>766691912</t>
  </si>
  <si>
    <t>Ostatní práce vyvěšení nebo zavěšení křídel s případným uložením a opětovným zavěšením po provedení stavebních změn dřevěných okenních, plochy přes 1,5 m2</t>
  </si>
  <si>
    <t>551371150</t>
  </si>
  <si>
    <t xml:space="preserve">Poznámka k souboru cen:_x000d_
1. Ceny -1931 a -1932 lze užít jen pro křídlo mající současně obě jmenované funkce. </t>
  </si>
  <si>
    <t>17*3</t>
  </si>
  <si>
    <t>180</t>
  </si>
  <si>
    <t>766691914</t>
  </si>
  <si>
    <t>Ostatní práce vyvěšení nebo zavěšení křídel s případným uložením a opětovným zavěšením po provedení stavebních změn dřevěných dveřních, plochy do 2 m2</t>
  </si>
  <si>
    <t>-1257943361</t>
  </si>
  <si>
    <t>181</t>
  </si>
  <si>
    <t>766691922</t>
  </si>
  <si>
    <t>Ostatní práce vyvěšení nebo zavěšení křídel s případným uložením a opětovným zavěšením po provedení stavebních změn plastových s křídly otevíravými, plochy přes 1,5 m2</t>
  </si>
  <si>
    <t>606799817</t>
  </si>
  <si>
    <t>182</t>
  </si>
  <si>
    <t>766811115</t>
  </si>
  <si>
    <t>Montáž kuchyňských linek korpusu spodních skříněk na nožičky (včetně vyrovnání), šířky jednoho dílu do 600 mm</t>
  </si>
  <si>
    <t>-450539970</t>
  </si>
  <si>
    <t xml:space="preserve">Poznámka k souboru cen:_x000d_
1. V cenách 766 81-1111 až -1116 Montáž korpusu spodních skříněk jsou zahrnuty i náklady na montáž soklové lišty. 2. V cenách 766 81-1141 až -1144 a -1222 Příplatek za usazení vestavěných spotřebičů nejsou zahrnuty náklady na jejich zapojení. Tyto se oceňují individuálně. 3. V cenách 766 81-1431 až -1453 Montáž světelné rampy nejsou zahrnuty náklady na montáž osvětlení, tyto se oceňují cenami části A08 Osvětlovací zařízení a svítidla katalogu 741 Elektromontážní práce. 4. V cenách souboru cen 766 81-1 . Montáž kuchyňských linek nejsou zahrnuty náklady na dodání spojovacího materiálu. Není-li tento materiál zahrnut v ceně dodávky kuchyňské linky, oceňuje se samostatně ve specifikaci. </t>
  </si>
  <si>
    <t>183</t>
  </si>
  <si>
    <t>766811116</t>
  </si>
  <si>
    <t>Montáž kuchyňských linek korpusu spodních skříněk na nožičky (včetně vyrovnání), šířky jednoho dílu přes 600 do 1200 mm</t>
  </si>
  <si>
    <t>-1225238025</t>
  </si>
  <si>
    <t>184</t>
  </si>
  <si>
    <t>766811151</t>
  </si>
  <si>
    <t>Montáž kuchyňských linek korpusu horních skříněk šroubovaných na stěnu, šířky jednoho dílu do 600 mm</t>
  </si>
  <si>
    <t>-1867800865</t>
  </si>
  <si>
    <t>185</t>
  </si>
  <si>
    <t>766811152</t>
  </si>
  <si>
    <t>Montáž kuchyňských linek korpusu horních skříněk šroubovaných na stěnu, šířky jednoho dílu přes 600 do 1200 mm</t>
  </si>
  <si>
    <t>-1565168662</t>
  </si>
  <si>
    <t>186</t>
  </si>
  <si>
    <t>766811212</t>
  </si>
  <si>
    <t>Montáž kuchyňských linek pracovní desky bez výřezu, délky jednoho dílu přes 1000 do 2000 mm</t>
  </si>
  <si>
    <t>788611603</t>
  </si>
  <si>
    <t>187</t>
  </si>
  <si>
    <t>766811221</t>
  </si>
  <si>
    <t>Montáž kuchyňských linek pracovní desky Příplatek k ceně za vyřezání otvoru (včetně zaměření)</t>
  </si>
  <si>
    <t>927919938</t>
  </si>
  <si>
    <t>188</t>
  </si>
  <si>
    <t>766811223</t>
  </si>
  <si>
    <t>Montáž kuchyňských linek pracovní desky Příplatek k ceně za usazení dřezu (včetně silikonu)</t>
  </si>
  <si>
    <t>1150277115</t>
  </si>
  <si>
    <t>189</t>
  </si>
  <si>
    <t>766811232</t>
  </si>
  <si>
    <t>Montáž kuchyňských linek zádové desky bez výřezu, délky jednoho dílu přes 1000 do 2000 mm</t>
  </si>
  <si>
    <t>-1820816576</t>
  </si>
  <si>
    <t>190</t>
  </si>
  <si>
    <t>766811239</t>
  </si>
  <si>
    <t>Montáž kuchyňských linek zádové desky Příplatek k ceně za vyřezání otvoru (včetně zaměření) např. na zásuvku</t>
  </si>
  <si>
    <t>-1238001858</t>
  </si>
  <si>
    <t>191</t>
  </si>
  <si>
    <t>766811251</t>
  </si>
  <si>
    <t>Montáž kuchyňských linek poliček do předvrtaných dírek spodních skříněk</t>
  </si>
  <si>
    <t>-803169754</t>
  </si>
  <si>
    <t>192</t>
  </si>
  <si>
    <t>766811252</t>
  </si>
  <si>
    <t>Montáž kuchyňských linek poliček do předvrtaných dírek horních skříněk</t>
  </si>
  <si>
    <t>70432997</t>
  </si>
  <si>
    <t>193</t>
  </si>
  <si>
    <t>766811311</t>
  </si>
  <si>
    <t>Montáž kuchyňských linek dvířek spodních skříněk plných</t>
  </si>
  <si>
    <t>-164249261</t>
  </si>
  <si>
    <t>194</t>
  </si>
  <si>
    <t>766811351</t>
  </si>
  <si>
    <t>Montáž kuchyňských linek dvířek horních skříněk plných</t>
  </si>
  <si>
    <t>-1315439832</t>
  </si>
  <si>
    <t>195</t>
  </si>
  <si>
    <t>766811411</t>
  </si>
  <si>
    <t>Montáž kuchyňských linek úchytů dvířek spodních skříněk</t>
  </si>
  <si>
    <t>-1367207009</t>
  </si>
  <si>
    <t>196</t>
  </si>
  <si>
    <t>766811412</t>
  </si>
  <si>
    <t>Montáž kuchyňských linek úchytů dvířek horních skříněk</t>
  </si>
  <si>
    <t>-604694002</t>
  </si>
  <si>
    <t>197</t>
  </si>
  <si>
    <t>76600009R</t>
  </si>
  <si>
    <t>Kuchyňská linka typová dřevěná dl. 1800 mm s dřezem-kompletní dodávka</t>
  </si>
  <si>
    <t>777581514</t>
  </si>
  <si>
    <t>198</t>
  </si>
  <si>
    <t>766825821</t>
  </si>
  <si>
    <t>Demontáž nábytku vestavěného skříní dvoukřídlových</t>
  </si>
  <si>
    <t>-2105900779</t>
  </si>
  <si>
    <t>"zabudovaný nábytek"</t>
  </si>
  <si>
    <t>199</t>
  </si>
  <si>
    <t>76600999R</t>
  </si>
  <si>
    <t xml:space="preserve">Montáž a dodávka atypického dřevěného  obkladu stáv. odvětrání-design dle zařízení baru-kompetní dodávka</t>
  </si>
  <si>
    <t>327724016</t>
  </si>
  <si>
    <t>200</t>
  </si>
  <si>
    <t>998766202</t>
  </si>
  <si>
    <t>Přesun hmot pro konstrukce truhlářské stanovený procentní sazbou z ceny vodorovná dopravní vzdálenost do 50 m v objektech výšky přes 6 do 12 m</t>
  </si>
  <si>
    <t>385415792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</si>
  <si>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</si>
  <si>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767</t>
  </si>
  <si>
    <t>Konstrukce zámečnické</t>
  </si>
  <si>
    <t>201</t>
  </si>
  <si>
    <t>767640222</t>
  </si>
  <si>
    <t>Montáž dveří ocelových vchodových dvoukřídlové s nadsvětlíkem</t>
  </si>
  <si>
    <t>523520783</t>
  </si>
  <si>
    <t xml:space="preserve">Poznámka k souboru cen:_x000d_
1. Cenami nelze oceňovat montáž kompletu dveří s rámem charakteru stěny; tyto práce se oceňují cenami souborů cen 767 11- . . Montáž stěn a příček pro zasklení, 767 12- . . Montáž stěn a příček s výplní drátěnou sítí a 767 13- . . Montáž stěn a příček z 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-6103 Montáž těsnění oken. 3. V 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 </t>
  </si>
  <si>
    <t>202</t>
  </si>
  <si>
    <t>Z15/L-R</t>
  </si>
  <si>
    <t>Dveře dvoukřídlové otočné asymetrické pravé prosklené hliníkové s nadsvětlíkem vč. rámu s povrch. úpravou, sklo čiré bezpečnostní s PO EI30DP3-C, vč. kování klika/klika a zámku Fab - do stavebního otvoru 1750x2670 mm, dveře 1. křídlo 900x2100 mm</t>
  </si>
  <si>
    <t>1453635933</t>
  </si>
  <si>
    <t>203</t>
  </si>
  <si>
    <t>767649191</t>
  </si>
  <si>
    <t>Montáž dveří ocelových doplňků dveří samozavírače hydraulického</t>
  </si>
  <si>
    <t>1940162023</t>
  </si>
  <si>
    <t>204</t>
  </si>
  <si>
    <t>549172550</t>
  </si>
  <si>
    <t xml:space="preserve">Samozavírače dveří hydraulické samozavírač hydraulický    zlatá bronz</t>
  </si>
  <si>
    <t>902595846</t>
  </si>
  <si>
    <t>205</t>
  </si>
  <si>
    <t>767691823</t>
  </si>
  <si>
    <t>Vyvěšení nebo zavěšení kovových křídel – ostatní práce s případným uložením a opětovným zavěšením po provedení stavebních změn dveří, plochy přes 2 m2</t>
  </si>
  <si>
    <t>1470083038</t>
  </si>
  <si>
    <t>206</t>
  </si>
  <si>
    <t>767810112</t>
  </si>
  <si>
    <t>Montáž větracích mřížek ocelových čtyřhranných, průřezu přes 0,01 do 0,04 m2</t>
  </si>
  <si>
    <t>-657640590</t>
  </si>
  <si>
    <t xml:space="preserve">Poznámka k souboru cen:_x000d_
1. Ceny jsou kalkulovány pro osazení větracích mřížek do předem připravené konstrukce. </t>
  </si>
  <si>
    <t>Poznámka k položce:
Dodávka a zednické osazení viz HSV</t>
  </si>
  <si>
    <t>207</t>
  </si>
  <si>
    <t>0019R</t>
  </si>
  <si>
    <t>Kovová šatní skříň třídveřová 900x500x1700 mm</t>
  </si>
  <si>
    <t>-1184355062</t>
  </si>
  <si>
    <t>208</t>
  </si>
  <si>
    <t>998767202</t>
  </si>
  <si>
    <t>Přesun hmot pro zámečnické konstrukce stanovený procentní sazbou z ceny vodorovná dopravní vzdálenost do 50 m v objektech výšky přes 6 do 12 m</t>
  </si>
  <si>
    <t>1073338745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</si>
  <si>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</si>
  <si>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</si>
  <si>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</si>
  <si>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209</t>
  </si>
  <si>
    <t>771474112</t>
  </si>
  <si>
    <t>Montáž soklíků z dlaždic keramických lepených flexibilním lepidlem rovných výšky přes 65 do 90 mm</t>
  </si>
  <si>
    <t>1597894339</t>
  </si>
  <si>
    <t>2*3,75+2*2,9-0,8-0,7+2*1,77+2*5,04+1,77*2+1,5*2-0,7+2*8,81+2*5,71-2-2,25-1,8*2+0,3*2+0,45*2+5,71*2+9,67*2-0,9-2,25</t>
  </si>
  <si>
    <t>2*5,71+2*2,68+1,63*2+0,54-0,86+2*0,14+2,2*2+24,06*2+1,71-1-0,9-1,8*2-0,9-0,9-2,632*4-0,9-2,45-0,9+0,3*8+12,93*2+5,475*2-2,633*4+0,2*7</t>
  </si>
  <si>
    <t>5,431+2,985*2-2,45-1,06+2*0,315+0,34*2</t>
  </si>
  <si>
    <t>210</t>
  </si>
  <si>
    <t>597613380</t>
  </si>
  <si>
    <t xml:space="preserve">Obkládačky a dlaždice keramické doplňky  k podlahám podlahy -  SANDSTONE PLUS I.j. sokl 44,5 x 8,5 x 1    barevný (cen.skup. 56)</t>
  </si>
  <si>
    <t>-1097137874</t>
  </si>
  <si>
    <t>649-245</t>
  </si>
  <si>
    <t>211</t>
  </si>
  <si>
    <t>771574131</t>
  </si>
  <si>
    <t>Montáž podlah z dlaždic keramických lepených flexibilním lepidlem režných nebo glazovaných protiskluzných nebo reliefovaných do 50 ks/ m2</t>
  </si>
  <si>
    <t>-1097889839</t>
  </si>
  <si>
    <t>"300x300"</t>
  </si>
  <si>
    <t>20,24</t>
  </si>
  <si>
    <t>"333x333"</t>
  </si>
  <si>
    <t>4,43+2,96+9,34+2,49+15,15</t>
  </si>
  <si>
    <t>"600x600"</t>
  </si>
  <si>
    <t>13,6+9,65+2,73+10,41+50,28+108,92+56+16,47+12,93</t>
  </si>
  <si>
    <t>1,8*1,5*2</t>
  </si>
  <si>
    <t>212</t>
  </si>
  <si>
    <t>597611160</t>
  </si>
  <si>
    <t xml:space="preserve">Obkládačky a dlaždice keramické koupelny -  dlaždice formát 33,3 x 33,3 x  0,8 cm  (bílé i barevné) SAMBA                    I.j.     (cen.skup. 76)</t>
  </si>
  <si>
    <t>-1709795175</t>
  </si>
  <si>
    <t>(4,43+2,96+9,34+2,49+15,15)*1,1</t>
  </si>
  <si>
    <t>213</t>
  </si>
  <si>
    <t>597614110</t>
  </si>
  <si>
    <t xml:space="preserve">Obkládačky a dlaždice keramické TAURUS dlaždice keramické vysoce slinuté neglazované mrazuvzdorné S-hladké  SL- zdrsněné Color - hladké rozměr  29,5 x 29,5 x 0,8 Light Grey   SL     (cen.skup. 88)</t>
  </si>
  <si>
    <t>1148031508</t>
  </si>
  <si>
    <t>(20,24)*1,1</t>
  </si>
  <si>
    <t>214</t>
  </si>
  <si>
    <t>597611371</t>
  </si>
  <si>
    <t>Obkládačky a dlaždice keramické koupelny - dlaždice formát 60x60x1 cm</t>
  </si>
  <si>
    <t>75450715</t>
  </si>
  <si>
    <t>(13,6+9,65+2,73+10,41+50,28+108,92+56+16,47+12,93)*1,1</t>
  </si>
  <si>
    <t>1,8*1,5*2*1,1</t>
  </si>
  <si>
    <t>37,4*0,176*1,1+37,4*0,278*1,1</t>
  </si>
  <si>
    <t>9,212*0,12*1,1</t>
  </si>
  <si>
    <t>215</t>
  </si>
  <si>
    <t>771579191</t>
  </si>
  <si>
    <t>Montáž podlah z dlaždic keramických Příplatek k cenám za plochu do 5 m2 jednotlivě</t>
  </si>
  <si>
    <t>596534021</t>
  </si>
  <si>
    <t>4,43+2,73+2,96+2,49</t>
  </si>
  <si>
    <t>216</t>
  </si>
  <si>
    <t>771579196</t>
  </si>
  <si>
    <t>Montáž podlah z dlaždic keramických Příplatek k cenám za dvousložkový spárovací tmel</t>
  </si>
  <si>
    <t>199721617</t>
  </si>
  <si>
    <t>334,923</t>
  </si>
  <si>
    <t>217</t>
  </si>
  <si>
    <t>771591111</t>
  </si>
  <si>
    <t>Podlahy - ostatní práce penetrace podkladu</t>
  </si>
  <si>
    <t>-1061650690</t>
  </si>
  <si>
    <t xml:space="preserve">Poznámka k souboru cen:_x000d_
1. Množství měrných jednotek u ceny -1185 se stanoví podle počtu řezaných dlaždic, nezávisle na jejich velikosti. 2. Položkou -1185 lze ocenit provádění více řezů na jednom kusu dlažby. </t>
  </si>
  <si>
    <t>(20,24)</t>
  </si>
  <si>
    <t>(13,6+9,65+2,73+10,41+50,28+108,92+56+16,47+12,93)</t>
  </si>
  <si>
    <t>37,4*0,176+37,4*0,278</t>
  </si>
  <si>
    <t>9,212*0,12</t>
  </si>
  <si>
    <t>(4,43+2,96+9,34+2,49+15,15)</t>
  </si>
  <si>
    <t>218</t>
  </si>
  <si>
    <t>771591115</t>
  </si>
  <si>
    <t>Podlahy - ostatní práce spárování silikonem</t>
  </si>
  <si>
    <t>398606785</t>
  </si>
  <si>
    <t>348,418</t>
  </si>
  <si>
    <t>219</t>
  </si>
  <si>
    <t>771591161</t>
  </si>
  <si>
    <t>Podlahy - ostatní práce montáž profilu dilatační spáry v rovině dlažby</t>
  </si>
  <si>
    <t>330644378</t>
  </si>
  <si>
    <t>5,71*2</t>
  </si>
  <si>
    <t>220</t>
  </si>
  <si>
    <t>590541530</t>
  </si>
  <si>
    <t xml:space="preserve">Systémy podlahové a stěnové systém Schlüter - dilatační a odlehčovací spáry  profil dilatační, materiál: hliník, L= 2,5 m typ  (*barva)      výška x délka   …*      10 x 2500 mm</t>
  </si>
  <si>
    <t>-1950836931</t>
  </si>
  <si>
    <t>11,42*1,1 'Přepočtené koeficientem množství</t>
  </si>
  <si>
    <t>221</t>
  </si>
  <si>
    <t>998771202</t>
  </si>
  <si>
    <t>Přesun hmot pro podlahy z dlaždic stanovený procentní sazbou z ceny vodorovná dopravní vzdálenost do 50 m v objektech výšky přes 6 do 12 m</t>
  </si>
  <si>
    <t>1210822512</t>
  </si>
  <si>
    <t>776</t>
  </si>
  <si>
    <t>Podlahy povlakové</t>
  </si>
  <si>
    <t>222</t>
  </si>
  <si>
    <t>776111311</t>
  </si>
  <si>
    <t>Příprava podkladu vysátí podlah</t>
  </si>
  <si>
    <t>1344623271</t>
  </si>
  <si>
    <t xml:space="preserve">Poznámka k souboru cen:_x000d_
1. V ceně 776 12-1511 zábrana proti vlhkosti jsou započteny i náklady na 2 vrstvy penetrace a zasypání křemičitým pískem. 2. V ceně 776 13-2111 vyztužení pletivem jsou započteny i náklady na dodávku pletiva. 3. V cenách 776 14-1111 až 776 14-4111 jsou započteny i náklady na dodání stěrky. </t>
  </si>
  <si>
    <t>19,53+7,66</t>
  </si>
  <si>
    <t>16,84+16,78</t>
  </si>
  <si>
    <t>223</t>
  </si>
  <si>
    <t>776121311</t>
  </si>
  <si>
    <t>Příprava podkladu penetrace vodou ředitelná na savý podklad (válečkováním) ředěná v poměru 1:1 podlah</t>
  </si>
  <si>
    <t>-1703885099</t>
  </si>
  <si>
    <t>224</t>
  </si>
  <si>
    <t>776141112</t>
  </si>
  <si>
    <t>Příprava podkladu vyrovnání samonivelační stěrkou podlah min.pevnosti 20 MPa, tloušťky přes 3 do 5 mm</t>
  </si>
  <si>
    <t>-1030563162</t>
  </si>
  <si>
    <t>225</t>
  </si>
  <si>
    <t>776201811</t>
  </si>
  <si>
    <t>Demontáž povlakových podlahovin lepených ručně bez podložky</t>
  </si>
  <si>
    <t>-1835800319</t>
  </si>
  <si>
    <t>38,28+36,76+35,35+18,02+16,5+4,86+20,39+27,46+11,15+5,94+17,02+17,58+16,1+16,64+18,8+19,46+13,8</t>
  </si>
  <si>
    <t>17,78</t>
  </si>
  <si>
    <t>226</t>
  </si>
  <si>
    <t>776211111</t>
  </si>
  <si>
    <t>Montáž textilních podlahovin lepením pásů standardních</t>
  </si>
  <si>
    <t>-1920126836</t>
  </si>
  <si>
    <t xml:space="preserve">Poznámka k souboru cen:_x000d_
1. V cenách 776 21-2111 a 776 21-2121 montáž volným položením jsou započteny i náklady na dodávku pásky. </t>
  </si>
  <si>
    <t>227</t>
  </si>
  <si>
    <t>697510510</t>
  </si>
  <si>
    <t>Textilie podlahové zátěžové koberce podlahy povlakové textilní v pásech všívaná smyčka - šíře 4 m Tempra, tl. 4,50 mm, vlákno 580g/m2</t>
  </si>
  <si>
    <t>1470776627</t>
  </si>
  <si>
    <t>Poznámka k položce:
vlákno 580g/m2 Polyamide 6 Piece dyed, zátěž 33, útlum 22dB, Bfl S1</t>
  </si>
  <si>
    <t>19,53</t>
  </si>
  <si>
    <t>(2*5,43+2*3,46-0,9+2*0,2)*0,1</t>
  </si>
  <si>
    <t>21,258*1,1 'Přepočtené koeficientem množství</t>
  </si>
  <si>
    <t>228</t>
  </si>
  <si>
    <t>776221111</t>
  </si>
  <si>
    <t>Montáž podlahovin z PVC lepením standardním lepidlem z pásů standardních</t>
  </si>
  <si>
    <t>-586186909</t>
  </si>
  <si>
    <t>16,84+7,66+16,78</t>
  </si>
  <si>
    <t>229</t>
  </si>
  <si>
    <t>284110130</t>
  </si>
  <si>
    <t>Podlahoviny z polyvinylchloridu bez podkladu heterogenní podlahová krytina pásy povlakové z PVC, role 2 m heterogenní protiskluzné PVC Safestep R11, tl. 2,00 mm</t>
  </si>
  <si>
    <t>2062434585</t>
  </si>
  <si>
    <t>Poznámka k položce:
nášlapná vrstva 0,70 mm, R 11, zátěž 34/43, otlak do 0,05 mm, hořlavost Bfl S1</t>
  </si>
  <si>
    <t>41,28</t>
  </si>
  <si>
    <t>(2*3,005+2*5,43+0,2*2-0,9+4*3,16+2*3,71+2*1,85-0,8*2-0,6)*0,1</t>
  </si>
  <si>
    <t>45,073*1,1 'Přepočtené koeficientem množství</t>
  </si>
  <si>
    <t>230</t>
  </si>
  <si>
    <t>776411112</t>
  </si>
  <si>
    <t>Montáž soklíků lepením obvodových, výšky přes 80 do 100 mm</t>
  </si>
  <si>
    <t>351570320</t>
  </si>
  <si>
    <t>2*5,43+2*3,46-0,9+2*0,2</t>
  </si>
  <si>
    <t>2*3,005+2*5,43+0,2*2-0,9+4*3,16+2*3,71+2*1,85-0,8*2-0,6</t>
  </si>
  <si>
    <t>231</t>
  </si>
  <si>
    <t>998776202</t>
  </si>
  <si>
    <t>Přesun hmot pro podlahy povlakové stanovený procentní sazbou z ceny vodorovná dopravní vzdálenost do 50 m v objektech výšky přes 6 do 12 m</t>
  </si>
  <si>
    <t>-1201211324</t>
  </si>
  <si>
    <t>781</t>
  </si>
  <si>
    <t>Dokončovací práce - obklady</t>
  </si>
  <si>
    <t>232</t>
  </si>
  <si>
    <t>781474113</t>
  </si>
  <si>
    <t>Montáž obkladů vnitřních stěn z dlaždic keramických lepených flexibilním lepidlem režných nebo glazovaných hladkých přes 12 do 19 ks/m2</t>
  </si>
  <si>
    <t>-1310031644</t>
  </si>
  <si>
    <t>233</t>
  </si>
  <si>
    <t>597610200</t>
  </si>
  <si>
    <t xml:space="preserve">Obkládačky a dlaždice keramické koupelny -  obkládačky formát 25 x 33 x  0,7 cm (bílé i barevné) SAMBA                I.j.   (cen.skup. 68)</t>
  </si>
  <si>
    <t>-1787029818</t>
  </si>
  <si>
    <t>205,021*1,1 'Přepočtené koeficientem množství</t>
  </si>
  <si>
    <t>234</t>
  </si>
  <si>
    <t>59761179R</t>
  </si>
  <si>
    <t xml:space="preserve">Obkládačky a dlaždice keramické doplňky  k obkladům koupelny -   I.j. listela barevná    25 x 4,8 x 0,7</t>
  </si>
  <si>
    <t>-553101940</t>
  </si>
  <si>
    <t>235</t>
  </si>
  <si>
    <t>781479194</t>
  </si>
  <si>
    <t>Montáž obkladů vnitřních stěn z dlaždic keramických Příplatek k cenám za vyrovnání nerovného povrchu</t>
  </si>
  <si>
    <t>-489173377</t>
  </si>
  <si>
    <t>236</t>
  </si>
  <si>
    <t>781479195</t>
  </si>
  <si>
    <t>Montáž obkladů vnitřních stěn z dlaždic keramických Příplatek k cenám za spárování cement bílý</t>
  </si>
  <si>
    <t>-1100639331</t>
  </si>
  <si>
    <t>237</t>
  </si>
  <si>
    <t>781491021</t>
  </si>
  <si>
    <t>Montáž zrcadel lepených silikonovým tmelem na keramický obklad, plochy do 1 m2</t>
  </si>
  <si>
    <t>697782408</t>
  </si>
  <si>
    <t>238</t>
  </si>
  <si>
    <t>634651220</t>
  </si>
  <si>
    <t xml:space="preserve">Zrcadla nemontovaná čirá, max rozměr tabule 3210 x 2250 mm tl.  3 mm</t>
  </si>
  <si>
    <t>-2088623558</t>
  </si>
  <si>
    <t>2*1,1 'Přepočtené koeficientem množství</t>
  </si>
  <si>
    <t>239</t>
  </si>
  <si>
    <t>781494111</t>
  </si>
  <si>
    <t>Ostatní prvky plastové profily ukončovací a dilatační lepené flexibilním lepidlem rohové</t>
  </si>
  <si>
    <t>-1166079992</t>
  </si>
  <si>
    <t xml:space="preserve">Poznámka k souboru cen:_x000d_
1. Množství měrných jednotek u ceny -5185 se stanoví podle počtu řezaných obkladaček, nezávisle na jejich velikosti. 2. Položkou -5185 lze ocenit provádění více řezů na jednom kusu obkladu. </t>
  </si>
  <si>
    <t>2,1*8</t>
  </si>
  <si>
    <t>240</t>
  </si>
  <si>
    <t>781494511</t>
  </si>
  <si>
    <t>Ostatní prvky plastové profily ukončovací a dilatační lepené flexibilním lepidlem ukončovací</t>
  </si>
  <si>
    <t>-992406962</t>
  </si>
  <si>
    <t>4*1,7-0,7+2*3,64+2*3,77-0,9+2,5*2+1,71*2-0,9+0,7+1,8+2,5*2+1*2-0,8</t>
  </si>
  <si>
    <t>241</t>
  </si>
  <si>
    <t>781495111</t>
  </si>
  <si>
    <t>Ostatní prvky ostatní práce penetrace podkladu</t>
  </si>
  <si>
    <t>-1494612428</t>
  </si>
  <si>
    <t>242</t>
  </si>
  <si>
    <t>998781202</t>
  </si>
  <si>
    <t>Přesun hmot pro obklady keramické stanovený procentní sazbou z ceny vodorovná dopravní vzdálenost do 50 m v objektech výšky přes 6 do 12 m</t>
  </si>
  <si>
    <t>341508826</t>
  </si>
  <si>
    <t>783</t>
  </si>
  <si>
    <t>Dokončovací práce - nátěry</t>
  </si>
  <si>
    <t>243</t>
  </si>
  <si>
    <t>783301311</t>
  </si>
  <si>
    <t>Příprava podkladu zámečnických konstrukcí před provedením nátěru odmaštění odmašťovačem vodou ředitelným</t>
  </si>
  <si>
    <t>43447220</t>
  </si>
  <si>
    <t>244</t>
  </si>
  <si>
    <t>783324201</t>
  </si>
  <si>
    <t>Základní antikorozní nátěr zámečnických konstrukcí jednonásobný syntetický akrylátový</t>
  </si>
  <si>
    <t>1152662654</t>
  </si>
  <si>
    <t>245</t>
  </si>
  <si>
    <t>783327101</t>
  </si>
  <si>
    <t>Krycí nátěr (email) zámečnických konstrukcí jednonásobný syntetický akrylátový</t>
  </si>
  <si>
    <t>-84766299</t>
  </si>
  <si>
    <t>784</t>
  </si>
  <si>
    <t>Dokončovací práce - malby a tapety</t>
  </si>
  <si>
    <t>246</t>
  </si>
  <si>
    <t>784181101</t>
  </si>
  <si>
    <t>Penetrace podkladu jednonásobná základní akrylátová v místnostech výšky do 3,80 m</t>
  </si>
  <si>
    <t>2060698975</t>
  </si>
  <si>
    <t>3*(3,75*2+2,9*2+1,77*2+1,5*2+5,04*2+1,77*2+1,7*4+3,64*2+3,77*2+2,5*2+1,71*2+24,06*2+1,75*2+5,71*2+3,92*2+1*2+2,5*2+5,71*2+2,68*3+3,16*4+5,71*2+2,2*2)</t>
  </si>
  <si>
    <t>3*(1,75+5,43*2+3,46*2)</t>
  </si>
  <si>
    <t>3*(8,81*2+5,585*2+9,67*2+5,71*2+12,93*2+5,475*2)"barva"</t>
  </si>
  <si>
    <t>2,8*(7,84*2+1,73*2)</t>
  </si>
  <si>
    <t>3,73*(14,61*2+7,805*2)</t>
  </si>
  <si>
    <t>8,73+12,93+4,9</t>
  </si>
  <si>
    <t>2,73+2,96+20,24+2,49+7,66+16,78+114,02</t>
  </si>
  <si>
    <t>-205,021</t>
  </si>
  <si>
    <t>247</t>
  </si>
  <si>
    <t>784181103</t>
  </si>
  <si>
    <t>Penetrace podkladu jednonásobná základní akrylátová v místnostech výšky přes 3,80 do 5,00 m</t>
  </si>
  <si>
    <t>48345294</t>
  </si>
  <si>
    <t>3,83*(3,08*2+2,835*2)</t>
  </si>
  <si>
    <t>248</t>
  </si>
  <si>
    <t>784211101</t>
  </si>
  <si>
    <t>Malby z malířských směsí otěruvzdorných za mokra dvojnásobné, bílé za mokra otěruvzdorné výborně v místnostech výšky do 3,80 m</t>
  </si>
  <si>
    <t>-1033143987</t>
  </si>
  <si>
    <t>1124,797</t>
  </si>
  <si>
    <t>249</t>
  </si>
  <si>
    <t>784211103</t>
  </si>
  <si>
    <t>Malby z malířských směsí otěruvzdorných za mokra dvojnásobné, bílé za mokra otěruvzdorné výborně v místnostech výšky přes 3,80 do 5,00 m</t>
  </si>
  <si>
    <t>643179512</t>
  </si>
  <si>
    <t>250</t>
  </si>
  <si>
    <t>784211163</t>
  </si>
  <si>
    <t>Malby z malířských směsí otěruvzdorných za mokra Příplatek k cenám dvojnásobných maleb za provádění barevné malby tónované na tónovacích automatech, v odstínu středně sytém</t>
  </si>
  <si>
    <t>12489364</t>
  </si>
  <si>
    <t>01/A1-D.2.1 - Soupis prací-D2.1-Konstrukční část-Sportovní hala-NEUZNATELNÉ VÝDAJE</t>
  </si>
  <si>
    <t xml:space="preserve">Pokud jsou v zadávací dokumentaci odkazy na výrobky a zařízení, jedná se pouze o vymezení a definování technických, konstrukčních a kvalitativních standardů požadovaných projektem. Zadavatel připouští obdobné výrobky při zachování základních funkčních a normových parametrů. Uchazeč je oprávněn nabídnout výrobky a obdobná zařízení stejných nebo lepších parametrů. Použití těchto obdobných výrobků je podmíněno odsouhlasením zadavatelem stavby a zpracovatelem projektu jednotlivých objektů této PD. V případě obdobných výrobků a zařízení je nutno doložit jejich technické listy. Soupis prací je sestaven za využití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jsou individuálně kalkulované položky a nepochází z Cenové soustavy ÚRS. Uchazeč o VZ je povinen si prověřit soulad mezi projektovou dokumentací a výkazy výměr. Na pozdější reklamaci v případě úspěšného získání zakázky, nebude na případný  nesoulad mezi  PD a VV , brán zřetel. V tomto oddíle jsou rozpočty přeneseny z originálních rozpočtů, které nejsou kompatibilní s programem ÚRS, mohou se tedy lišit v popisu položky a celkového sestavení. </t>
  </si>
  <si>
    <t xml:space="preserve">    789 - Povrchové úpravy ocelových konstrukcí a technologických zařízení</t>
  </si>
  <si>
    <t>310321111</t>
  </si>
  <si>
    <t>Zabetonování otvorů ve zdivu nadzákladovém včetně bednění, odbednění a výztuže (materiál v ceně) plochy do 1 m2</t>
  </si>
  <si>
    <t>-260247986</t>
  </si>
  <si>
    <t>0,2*0,35*0,3*4+0,2*0,25*0,3*2+0,2*0,745*0,35*1+0,2*0,5*0,35*1</t>
  </si>
  <si>
    <t>953961213</t>
  </si>
  <si>
    <t>Kotvy chemické s vyvrtáním otvoru do betonu, železobetonu nebo tvrdého kamene chemická patrona, velikost M 12, hloubka 110 mm</t>
  </si>
  <si>
    <t>-1891820073</t>
  </si>
  <si>
    <t xml:space="preserve">Poznámka k souboru cen:_x000d_
1. V cenách 953 96-11 a 953 96-12 jsou započteny i náklady na: a) rozměření, vrtání a spotřebu vrtáků. Pro velikost M 8 až M 30 jsou započteny náklady na vrtání příklepovými vrtáky, pro velikost M 33 až M 39 diamantovými korunkami, b) vyfoukání otvoru, přípravu kotev k uložení do otvorů, vyplnění kotevních otvorů tmelem nebo chemickou patronou včetně dodávky materiálu. 2. V cenách 953 96-51.. jsou započteny i náklady na dodání a zasunutí kotevního šroubu do otvoru vyplněného chemickým tmelem nebo patronou a dotažení matice. </t>
  </si>
  <si>
    <t>311971030</t>
  </si>
  <si>
    <t>Materiál spojovací speciální tyče závitové DIN 975 ocel třídy 4.6 pozinkované M12x 1000 mm</t>
  </si>
  <si>
    <t>400401952</t>
  </si>
  <si>
    <t>21"ks po cca 1000 m"</t>
  </si>
  <si>
    <t>-1213434733</t>
  </si>
  <si>
    <t>0,2*0,745*0,35*1</t>
  </si>
  <si>
    <t>0,3*0,74*0,1*1</t>
  </si>
  <si>
    <t>997013213</t>
  </si>
  <si>
    <t>Vnitrostaveništní doprava suti a vybouraných hmot vodorovně do 50 m svisle ručně (nošením po schodech) pro budovy a haly výšky přes 9 do 12 m</t>
  </si>
  <si>
    <t>1632722972</t>
  </si>
  <si>
    <t>-418249433</t>
  </si>
  <si>
    <t>1539149504</t>
  </si>
  <si>
    <t>0,133*6"do 7 km"</t>
  </si>
  <si>
    <t>1805071011</t>
  </si>
  <si>
    <t>998018002</t>
  </si>
  <si>
    <t>Přesun hmot pro budovy občanské výstavby, bydlení, výrobu a služby ruční - bez užití mechanizace vodorovná dopravní vzdálenost do 100 m pro budovy s jakoukoliv nosnou konstrukcí výšky přes 6 do 12 m</t>
  </si>
  <si>
    <t>1329644345</t>
  </si>
  <si>
    <t>767995111</t>
  </si>
  <si>
    <t>Montáž ostatních atypických zámečnických konstrukcí hmotnosti do 5 kg</t>
  </si>
  <si>
    <t>-2072345038</t>
  </si>
  <si>
    <t xml:space="preserve">Poznámka k souboru cen:_x000d_
1. Určení cen se řídí hmotností jednotlivě montovaného dílu konstrukce. </t>
  </si>
  <si>
    <t>28,8+13,10+3,25+3,8+72,72+7,68+10,56+12,24+15,36+12,48+10,84+7,2+4+50+2,4+0,39+2,17</t>
  </si>
  <si>
    <t>767995112</t>
  </si>
  <si>
    <t>Montáž ostatních atypických zámečnických konstrukcí hmotnosti přes 5 do 10 kg</t>
  </si>
  <si>
    <t>669146266</t>
  </si>
  <si>
    <t>7,2+13,36+12,24+15,36+12,48+32</t>
  </si>
  <si>
    <t>767995114</t>
  </si>
  <si>
    <t>Montáž ostatních atypických zámečnických konstrukcí hmotnosti přes 20 do 50 kg</t>
  </si>
  <si>
    <t>1802056128</t>
  </si>
  <si>
    <t>62,96+84,59+81,83+30+31,59</t>
  </si>
  <si>
    <t>767995115</t>
  </si>
  <si>
    <t>Montáž ostatních atypických zámečnických konstrukcí hmotnosti přes 50 do 100 kg</t>
  </si>
  <si>
    <t>-92205882</t>
  </si>
  <si>
    <t>99,23+56,13+85,86+84,48+83,10+61,48</t>
  </si>
  <si>
    <t>767995116</t>
  </si>
  <si>
    <t>Montáž ostatních atypických zámečnických konstrukcí hmotnosti přes 100 do 250 kg</t>
  </si>
  <si>
    <t>-1545384845</t>
  </si>
  <si>
    <t>306,75+102,63+215,08+103,01+206,77+107,54+102,44+112,27+113,59+221,51</t>
  </si>
  <si>
    <t>130104240</t>
  </si>
  <si>
    <t>Ocel profilová v jakosti 11 375 ocel profilová L úhelníky rovnostranné 60 x 60 x 6 mm</t>
  </si>
  <si>
    <t>460850403</t>
  </si>
  <si>
    <t>Poznámka k položce:
Hmotnost: 5,47 kg/m</t>
  </si>
  <si>
    <t>(10,84+2,17)*1,05*0,001</t>
  </si>
  <si>
    <t>130108220</t>
  </si>
  <si>
    <t>Ocel profilová v jakosti 11 375 ocel profilová U UPN h=160 mm</t>
  </si>
  <si>
    <t>1506410454</t>
  </si>
  <si>
    <t>Poznámka k položce:
Hmotnost: 18,80 kg/m</t>
  </si>
  <si>
    <t>(306,75+102,63+215,08+103,01+99,23+206,77+107,54+102,44+112,27+113,59+114,16+221,51+56,13)*1,05*0,001</t>
  </si>
  <si>
    <t>130108160</t>
  </si>
  <si>
    <t>Ocel profilová v jakosti 11 375 ocel profilová U UPN h=100 mm</t>
  </si>
  <si>
    <t>-972042217</t>
  </si>
  <si>
    <t>Poznámka k položce:
Hmotnost: 10,60 kg/m</t>
  </si>
  <si>
    <t>(62,96+85,86+84,48+83,1+61,48+84,59+81,83+30+31,59)*1,05*0,001</t>
  </si>
  <si>
    <t>136112100</t>
  </si>
  <si>
    <t xml:space="preserve">Plechy tlusté hladké - tabule jakost oceli S 235JR  (11 375.1) 3  x 1000 x 2000 mm</t>
  </si>
  <si>
    <t>-527104246</t>
  </si>
  <si>
    <t>Poznámka k položce:
Hmotnost 48 kg/kus</t>
  </si>
  <si>
    <t>136112280</t>
  </si>
  <si>
    <t xml:space="preserve">Plechy tlusté hladké - tabule jakost oceli S 235JR  (11 375.1) 10  x 1000 x 2000 mm</t>
  </si>
  <si>
    <t>651003844</t>
  </si>
  <si>
    <t>Poznámka k položce:
Hmotnost 160 kg/kus</t>
  </si>
  <si>
    <t>(13,1+3,25+3,8+72,72+7,68+10,56+12,24+15,36+12,48+12,24+15,36+12,48+7,2+4+50+32+2,4)*1,05*0,001</t>
  </si>
  <si>
    <t>136112380</t>
  </si>
  <si>
    <t xml:space="preserve">Plechy tlusté hladké - tabule jakost oceli S 235JR  (11 375.1) 15  x 2000 x 3000 mm</t>
  </si>
  <si>
    <t>1824174664</t>
  </si>
  <si>
    <t>Poznámka k položce:
Hmotnost 720 kg/kus</t>
  </si>
  <si>
    <t>(28,8+7,2)*1,05*0,001</t>
  </si>
  <si>
    <t>998767201</t>
  </si>
  <si>
    <t>Přesun hmot pro zámečnické konstrukce stanovený procentní sazbou z ceny vodorovná dopravní vzdálenost do 50 m v objektech výšky do 6 m</t>
  </si>
  <si>
    <t>-1650596563</t>
  </si>
  <si>
    <t>789</t>
  </si>
  <si>
    <t>Povrchové úpravy ocelových konstrukcí a technologických zařízení</t>
  </si>
  <si>
    <t>789421231</t>
  </si>
  <si>
    <t>Žárové stříkání ocelových konstrukcí vyjma ocelových konstrukcí uzavřených nádob zinkem, tloušťky 120 μm, třídy I (2,220 kg Zn/m2)</t>
  </si>
  <si>
    <t>1570977455</t>
  </si>
  <si>
    <t>(0,05*4+0,1*2+0,006*2)*(5,94*2+8,1+7,97+7,84+5,8+7,98*2+7,72*2+2,83+2,98)</t>
  </si>
  <si>
    <t>(0,065*4+0,16*2+0,0075*2)*(16,23*3+5,43+11,38*2+5,45+5,25+10,94*2+5,69+5,42+5,94+6,01+6,04+11,72*2+2,97)</t>
  </si>
  <si>
    <t>(0,09*4+0,26*2+0,01*2)*(6,13+5,62+3,04)</t>
  </si>
  <si>
    <t>(0,2*2+0,4*2+0,015*2)*4</t>
  </si>
  <si>
    <t>(0,07*2+0,39*2+0,01*2)*6</t>
  </si>
  <si>
    <t>(0,07*2+0,29*2+0,001*2)*2</t>
  </si>
  <si>
    <t>(0,095*2+0,25*2+0,01*2)*2</t>
  </si>
  <si>
    <t>(0,01*2+0,505*2+0,01*2)*18</t>
  </si>
  <si>
    <t>(0,01*2*5+0,32*2+0,44*2+0,51*2+0,64*2+0,52*2+0,01*2*5)*3</t>
  </si>
  <si>
    <t>(0,15*2*4+0,51*2+0,64*2+0,52*2+0,45*2+0,01*2*4)*2</t>
  </si>
  <si>
    <t>(0,1*2+0,5*2+0,01*2)*1</t>
  </si>
  <si>
    <t>(0,25*2+0,25*2+0,01*2)*10</t>
  </si>
  <si>
    <t>(0,25*2+0,4*2+0,01*2)*4</t>
  </si>
  <si>
    <t>(0,15*2+0,2*2+0,01*2)*1</t>
  </si>
  <si>
    <t>(0,09*2+0,09*2+0,003*2)*2</t>
  </si>
  <si>
    <t>(0,06*4+0,006*2)*0,4*4</t>
  </si>
  <si>
    <t>(0,06*4+0,006*2)*2*20</t>
  </si>
  <si>
    <t>01/A1-D.3 - D.3-Soupis prací-PBŘ-NEUZNATELNÉ VÝDAJE</t>
  </si>
  <si>
    <t>44901R</t>
  </si>
  <si>
    <t xml:space="preserve">Dodávka a montáž hasicího přístroje PHP s hasicí schopností  21A práškový</t>
  </si>
  <si>
    <t>708606876</t>
  </si>
  <si>
    <t>44902R</t>
  </si>
  <si>
    <t>Dodávka a montáž hasicího přístroje PHP s hasicí schopností 55B CO2</t>
  </si>
  <si>
    <t>840800766</t>
  </si>
  <si>
    <t>01/A1-D.4 - D.4-Soupis prací-Technické prostředí staveb-NEUZNATELNÉ VÝDAJE</t>
  </si>
  <si>
    <t>Úroveň 3:</t>
  </si>
  <si>
    <t>D.4.1.1 - Soupis prací ZTI-hala-NEUZNATELNÉ VÝDAJE</t>
  </si>
  <si>
    <t xml:space="preserve">    721 -  Zdravotechnika</t>
  </si>
  <si>
    <t xml:space="preserve">    722 -  Zdravotechnika</t>
  </si>
  <si>
    <t xml:space="preserve">    723 -  Zdravotechnika</t>
  </si>
  <si>
    <t xml:space="preserve">    725 -  Zdravotechnika</t>
  </si>
  <si>
    <t>721</t>
  </si>
  <si>
    <t xml:space="preserve"> Zdravotechnika</t>
  </si>
  <si>
    <t>721110952</t>
  </si>
  <si>
    <t>Opravy odpadního potrubí kameninového vsazení odbočky do potrubí DN 125</t>
  </si>
  <si>
    <t>-465618884</t>
  </si>
  <si>
    <t>721110962</t>
  </si>
  <si>
    <t>Opravy odpadního potrubí kameninového propojení dosavadního potrubí DN 125</t>
  </si>
  <si>
    <t>1829369549</t>
  </si>
  <si>
    <t>721140903</t>
  </si>
  <si>
    <t>Opravy odpadního potrubí litinového vsazení odbočky do potrubí DN 70</t>
  </si>
  <si>
    <t>410835496</t>
  </si>
  <si>
    <t>721140905</t>
  </si>
  <si>
    <t>Opravy odpadního potrubí litinového vsazení odbočky do potrubí DN 100</t>
  </si>
  <si>
    <t>567604857</t>
  </si>
  <si>
    <t>721140913</t>
  </si>
  <si>
    <t>Opravy odpadního potrubí litinového propojení dosavadního potrubí DN 70</t>
  </si>
  <si>
    <t>-237147902</t>
  </si>
  <si>
    <t>721140915</t>
  </si>
  <si>
    <t>Opravy odpadního potrubí litinového propojení dosavadního potrubí DN 100</t>
  </si>
  <si>
    <t>-664909154</t>
  </si>
  <si>
    <t>721171803</t>
  </si>
  <si>
    <t>Demontáž potrubí z novodurových trub odpadních nebo připojovacích do D 75</t>
  </si>
  <si>
    <t>1265403047</t>
  </si>
  <si>
    <t xml:space="preserve">Poznámka k souboru cen:_x000d_
1. Demontáž plstěných pásů se oceňuje cenami souboru cen 722 18-18 Demontáž plstěných pásů z trub, části B 02. </t>
  </si>
  <si>
    <t>721171808</t>
  </si>
  <si>
    <t>Demontáž potrubí z novodurových trub odpadních nebo připojovacích přes 75 do D 114</t>
  </si>
  <si>
    <t>-1100073971</t>
  </si>
  <si>
    <t>721173402</t>
  </si>
  <si>
    <t>Potrubí z plastových trub KG Systém (SN4) svodné (ležaté) DN 125</t>
  </si>
  <si>
    <t>11308914</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</si>
  <si>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3. V cenách potrubí z polyetylenových trub jsou započteny náklady na montáž kotevních prvků, jejich dodání se oceňuje ve specifikaci. </t>
  </si>
  <si>
    <t>0,50+1,50+1,0+0,5</t>
  </si>
  <si>
    <t>721174024</t>
  </si>
  <si>
    <t>Potrubí z plastových trub HT Systém (polypropylenové PPs) odpadní (svislé) DN 70</t>
  </si>
  <si>
    <t>-779179947</t>
  </si>
  <si>
    <t>1,30+6,00+1,30+3,70+3,70+2,0+3,50</t>
  </si>
  <si>
    <t>721174025</t>
  </si>
  <si>
    <t>Potrubí z plastových trub HT Systém (polypropylenové PPs) odpadní (svislé) DN 100</t>
  </si>
  <si>
    <t>-1577599330</t>
  </si>
  <si>
    <t>4,40+1,00+7,70+0,50+4,00+2,40</t>
  </si>
  <si>
    <t>721174041</t>
  </si>
  <si>
    <t>připojovací kanalizační hrdlové potrubí HT d 32 mm</t>
  </si>
  <si>
    <t>-2102095919</t>
  </si>
  <si>
    <t>2,10+0,9</t>
  </si>
  <si>
    <t>721174042</t>
  </si>
  <si>
    <t>Potrubí z plastových trub HT Systém (polypropylenové PPs) připojovací DN 40</t>
  </si>
  <si>
    <t>144448395</t>
  </si>
  <si>
    <t>2,0+1,70+3,50+1,30</t>
  </si>
  <si>
    <t>721174043</t>
  </si>
  <si>
    <t>Potrubí z plastových trub HT Systém (polypropylenové PPs) připojovací DN 50</t>
  </si>
  <si>
    <t>1953779003</t>
  </si>
  <si>
    <t>1,20+1,25+1,40+4,60+0,6+2,70+1,80+0,50+2,0+1,45+3,50</t>
  </si>
  <si>
    <t>721194105</t>
  </si>
  <si>
    <t>Vyměření přípojek na potrubí vyvedení a upevnění odpadních výpustek DN 50</t>
  </si>
  <si>
    <t>2022767222</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</si>
  <si>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</si>
  <si>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721194107</t>
  </si>
  <si>
    <t>Vyměření přípojek na potrubí vyvedení a upevnění odpadních výpustek DN 70</t>
  </si>
  <si>
    <t>121890345</t>
  </si>
  <si>
    <t>721194109</t>
  </si>
  <si>
    <t>Vyměření přípojek na potrubí vyvedení a upevnění odpadních výpustek DN 100</t>
  </si>
  <si>
    <t>911585812</t>
  </si>
  <si>
    <t>721210813R</t>
  </si>
  <si>
    <t>Demontáž vpustí podlahových DN 100</t>
  </si>
  <si>
    <t>-2011679551</t>
  </si>
  <si>
    <t>721211421</t>
  </si>
  <si>
    <t>Podlahové vpusti se svislým odtokem DN 50/75/110 (HL 310N) mřížka nerez 115x115</t>
  </si>
  <si>
    <t>-999893798</t>
  </si>
  <si>
    <t>721211912</t>
  </si>
  <si>
    <t>Podlahové vpusti montáž podlahových vpustí DN 50/75</t>
  </si>
  <si>
    <t>-1079397454</t>
  </si>
  <si>
    <t>7212265212</t>
  </si>
  <si>
    <t>Vodní zápachová uzávěrka DN 40 pro odvod kondenzátu s příd.mech.zápach.uz.</t>
  </si>
  <si>
    <t>329587181</t>
  </si>
  <si>
    <t>7212265213</t>
  </si>
  <si>
    <t>Podomítková zápachová uzávěrka pro odvod kondenzátu DN 32</t>
  </si>
  <si>
    <t>-381532877</t>
  </si>
  <si>
    <t>7212265215</t>
  </si>
  <si>
    <t>Kalich pro úkapy se zápachovou uzávěrkou DN 32</t>
  </si>
  <si>
    <t>1293971845</t>
  </si>
  <si>
    <t>721274123</t>
  </si>
  <si>
    <t>Ventily přivzdušňovací odpadních potrubí vnitřní DN 100</t>
  </si>
  <si>
    <t>1631892129</t>
  </si>
  <si>
    <t>721290111</t>
  </si>
  <si>
    <t>Zkouška těsnosti kanalizace v objektech vodou do DN 125</t>
  </si>
  <si>
    <t>-731681592</t>
  </si>
  <si>
    <t xml:space="preserve">Poznámka k souboru cen:_x000d_
1. V ceně -0123 není započteno dodání média; jeho dodávka se oceňuje ve specifikaci. </t>
  </si>
  <si>
    <t>3,5+20,0+18+17,50+8,5+3,0+3,5+3,5</t>
  </si>
  <si>
    <t>721290126</t>
  </si>
  <si>
    <t>závěsy pro kanal. potrubí</t>
  </si>
  <si>
    <t>511466716</t>
  </si>
  <si>
    <t>721290822</t>
  </si>
  <si>
    <t>Vnitrostaveništní přemístění vybouraných (demontovaných) hmot vnitřní kanalizace vodorovně do 100 m v objektech výšky přes 6 do 12 m</t>
  </si>
  <si>
    <t>1672733886</t>
  </si>
  <si>
    <t>721300922</t>
  </si>
  <si>
    <t>Pročištění ležatých svodů do DN 300</t>
  </si>
  <si>
    <t>1752439981</t>
  </si>
  <si>
    <t>998721202</t>
  </si>
  <si>
    <t>Přesun hmot pro vnitřní kanalizace stanovený procentní sazbou z ceny vodorovná dopravní vzdálenost do 50 m v objektech výšky přes 6 do 12 m</t>
  </si>
  <si>
    <t>273892848</t>
  </si>
  <si>
    <t>722</t>
  </si>
  <si>
    <t>722130236</t>
  </si>
  <si>
    <t>Potrubí z ocelových trubek pozinkovaných závitových svařovaných běžných DN 50</t>
  </si>
  <si>
    <t>1732787719</t>
  </si>
  <si>
    <t>7,70+5,70+2,40+12,00+1,00+3,20</t>
  </si>
  <si>
    <t>722130240</t>
  </si>
  <si>
    <t>Nátěry vodovodního potrubí (1xzákladní, 2x email)</t>
  </si>
  <si>
    <t>-363187475</t>
  </si>
  <si>
    <t>722131936</t>
  </si>
  <si>
    <t>Opravy vodovodního potrubí z ocelových trubek pozinkovaných závitových propojení dosavadního potrubí DN 50</t>
  </si>
  <si>
    <t>2005062509</t>
  </si>
  <si>
    <t xml:space="preserve">Poznámka k souboru cen:_x000d_
1. Množství zpětné montáže závitového potrubí (ceny -1921 až -1929) se určí podle ustanovení kapitol 351 a 352 Všeobecných podmínek části A 02. 2. Ceny položek -0991 až -0996, -1942 až -1969 platí i pro opravy vodovodního potrubí z plastových trub. </t>
  </si>
  <si>
    <t>722170801</t>
  </si>
  <si>
    <t>Demontáž rozvodů vody z plastů do D 25 mm</t>
  </si>
  <si>
    <t>-1647797476</t>
  </si>
  <si>
    <t>722170804</t>
  </si>
  <si>
    <t>Demontáž rozvodů vody z plastů přes 25 do D 50 mm</t>
  </si>
  <si>
    <t>2019850860</t>
  </si>
  <si>
    <t>722170958</t>
  </si>
  <si>
    <t xml:space="preserve">Připojení rozvodů TV + CTV na modul ohřehu vP.S.T. (vstupní a výstupní armatury = součást PST) </t>
  </si>
  <si>
    <t>kpl</t>
  </si>
  <si>
    <t>2025996798</t>
  </si>
  <si>
    <t>722171932</t>
  </si>
  <si>
    <t>Výměna trubky, tvarovky, vsazení odbočky na rozvodech vody z plastů D přes 16 do 20 mm</t>
  </si>
  <si>
    <t>1499431835</t>
  </si>
  <si>
    <t xml:space="preserve">Poznámka k souboru cen:_x000d_
1. V cenách -1931 až -1940 nejsou započteny náklady na dodání hlavního materiálu; tento se oceňuje ve specifikaci. Ztratné lze stanovit: a) u potrubí 3%, b) u tvarovek se nestanoví. </t>
  </si>
  <si>
    <t>722171933</t>
  </si>
  <si>
    <t>Výměna trubky, tvarovky, vsazení odbočky na rozvodech vody z plastů D přes 20 do 25 mm</t>
  </si>
  <si>
    <t>-1470880814</t>
  </si>
  <si>
    <t>722171934</t>
  </si>
  <si>
    <t>Výměna trubky, tvarovky, vsazení odbočky na rozvodech vody z plastů D přes 25 do 32 mm</t>
  </si>
  <si>
    <t>-528305008</t>
  </si>
  <si>
    <t>722171937</t>
  </si>
  <si>
    <t>Výměna trubky, tvarovky, vsazení odbočky na rozvodech vody z plastů D přes 50 do 63 mm</t>
  </si>
  <si>
    <t>-2067011955</t>
  </si>
  <si>
    <t>722171939</t>
  </si>
  <si>
    <t>Výměna trubky, tvarovky, vsazení odbočky na rozvodech vody z plastů D přes 75 do 90 mm</t>
  </si>
  <si>
    <t>-662534608</t>
  </si>
  <si>
    <t>722174002</t>
  </si>
  <si>
    <t>Potrubí z plastových trubek z polypropylenu (PPR) svařovaných polyfuzně PN 16 (SDR 7,4) D 20 x 2,8</t>
  </si>
  <si>
    <t>1673925094</t>
  </si>
  <si>
    <t xml:space="preserve">Poznámka k souboru cen:_x000d_
1. V cenách -4001 až -4088 jsou započteny náklady na montáž a dodávku potrubí a tvarovek. </t>
  </si>
  <si>
    <t>3,80+3,30+0,60+2,50+4,60+0,40+3,20+2,90+2,70+0,50+2,50+3,0+1,0</t>
  </si>
  <si>
    <t>722174003</t>
  </si>
  <si>
    <t>Potrubí z plastových trubek z polypropylenu (PPR) svařovaných polyfuzně PN 16 (SDR 7,4) D 25 x 3,5</t>
  </si>
  <si>
    <t>364673830</t>
  </si>
  <si>
    <t>5,0+5,00+5,20+3,80+3,40+4,20+1,30+3,10+6,50</t>
  </si>
  <si>
    <t>722174004</t>
  </si>
  <si>
    <t>Potrubí z plastových trubek z polypropylenu (PPR) svařovaných polyfuzně PN 16 (SDR 7,4) D 32 x 4,4</t>
  </si>
  <si>
    <t>-1355382488</t>
  </si>
  <si>
    <t>4,00+3,00+1,00</t>
  </si>
  <si>
    <t>722174007</t>
  </si>
  <si>
    <t>Potrubí z plastových trubek z polypropylenu (PPR) svařovaných polyfuzně PN 16 (SDR 7,4) D 63 x 8,6</t>
  </si>
  <si>
    <t>1288853831</t>
  </si>
  <si>
    <t>4,00+1,90+5,00+1,10</t>
  </si>
  <si>
    <t>722174022</t>
  </si>
  <si>
    <t>Potrubí z plastových trubek z polypropylenu (PPR) svařovaných polyfuzně PN 20 (SDR 6) D 20 x 3,4</t>
  </si>
  <si>
    <t>-798745825</t>
  </si>
  <si>
    <t>3,30+2,50+5,0+4,60+3,20+3,80+2,90+1,0+2,50+2,20+1,0</t>
  </si>
  <si>
    <t>722174023</t>
  </si>
  <si>
    <t>Potrubí z plastových trubek z polypropylenu (PPR) svařovaných polyfuzně PN 20 (SDR 6) D 25 x 4,2</t>
  </si>
  <si>
    <t>1355990766</t>
  </si>
  <si>
    <t>5,0+5,0+5,20+3,80+4,00+3,40+4,20+3,0+4,4+6,5</t>
  </si>
  <si>
    <t>722174024</t>
  </si>
  <si>
    <t>Potrubí z plastových trubek z polypropylenu (PPR) svařovaných polyfuzně PN 20 (SDR 6) D 32 x 5,4</t>
  </si>
  <si>
    <t>689981680</t>
  </si>
  <si>
    <t>4,00+ 4,0+3,00+4,50+2,0</t>
  </si>
  <si>
    <t>722174027</t>
  </si>
  <si>
    <t>Potrubí z plastových trubek z polypropylenu (PPR) svařovaných polyfuzně PN 20 (SDR 6) D 63 x 10,5</t>
  </si>
  <si>
    <t>921952036</t>
  </si>
  <si>
    <t>4,00+3,80+1,20</t>
  </si>
  <si>
    <t>722181221</t>
  </si>
  <si>
    <t>Ochrana potrubí tepelně izolačními trubicemi z pěnového polyetylenu PE přilepenými v příčných a podélných spojích, tloušťky izolace přes 6 do 10 mm, vnitřního průměru DN do 22 mm</t>
  </si>
  <si>
    <t>-1681037014</t>
  </si>
  <si>
    <t xml:space="preserve">Poznámka k souboru cen:_x000d_
1. V cenách -1211 až -1255 jsou započteny i náklady na dodání tepelně izolačních trubic. </t>
  </si>
  <si>
    <t>722181222</t>
  </si>
  <si>
    <t>Ochrana potrubí tepelně izolačními trubicemi z pěnového polyetylenu PE přilepenými v příčných a podélných spojích, tloušťky izolace přes 6 do 10 mm, vnitřního průměru DN přes 22 do 42 mm</t>
  </si>
  <si>
    <t>-999483591</t>
  </si>
  <si>
    <t>722181223</t>
  </si>
  <si>
    <t>Ochrana potrubí tepelně izolačními trubicemi z pěnového polyetylenu PE přilepenými v příčných a podélných spojích, tloušťky izolace přes 6 do 10 mm, vnitřního průměru DN přes 42 do 62mm</t>
  </si>
  <si>
    <t>-2016638104</t>
  </si>
  <si>
    <t>7221812553</t>
  </si>
  <si>
    <t>ochrana vodovod.potrubí přilep.tepelně izol. trubicem tl.30 mm vnitř.průměru D 20-25 mm</t>
  </si>
  <si>
    <t>358119098</t>
  </si>
  <si>
    <t>32+44</t>
  </si>
  <si>
    <t>7221812554</t>
  </si>
  <si>
    <t>ochrana vodovod.potrubí přilep.tepelně izol.trubicemi tl.40 mm vnitř.průměru DN 32</t>
  </si>
  <si>
    <t>-167960422</t>
  </si>
  <si>
    <t>17,50</t>
  </si>
  <si>
    <t>7221812555</t>
  </si>
  <si>
    <t>ochrana vodovod.potrubí přilep.tepelně izol.trubicemi tl.50 mm vitř.průměrD 40,50,63 mm</t>
  </si>
  <si>
    <t>1592983508</t>
  </si>
  <si>
    <t>9,0</t>
  </si>
  <si>
    <t>722190401</t>
  </si>
  <si>
    <t>Zřízení přípojek na potrubí vyvedení a upevnění výpustek do DN 25</t>
  </si>
  <si>
    <t>-982350816</t>
  </si>
  <si>
    <t xml:space="preserve">Poznámka k souboru cen:_x000d_
1. Cenami -0401 až -0403 se oceňuje vyvedení a upevnění výpustek zařizovacích předmětů a výtokových armatur. 2. Potrubí vodovodních přípojek k zařizovacím předmětům, výtokovým armaturám, případně strojům a zařízením se oceňuje příslušnými cenami potrubí jako rozvod. </t>
  </si>
  <si>
    <t>722220152</t>
  </si>
  <si>
    <t>Armatury s jedním závitem plastové (PPR) PN 20 (SDR 6) DN 20 x G 1/2</t>
  </si>
  <si>
    <t>-576438043</t>
  </si>
  <si>
    <t xml:space="preserve">Poznámka k souboru cen:_x000d_
1. Cenami -9101 až -9106 nelze oceňovat montáž nástěnek. 2. V cenách –0111 až -0122 je započteno i vyvedení a upevnění výpustek. </t>
  </si>
  <si>
    <t>722220161</t>
  </si>
  <si>
    <t>Armatury s jedním závitem plastové (PPR) PN 20 (SDR 6) DN 20 x G 1/2 (nástěnný komplet)</t>
  </si>
  <si>
    <t>471227030</t>
  </si>
  <si>
    <t>722221134</t>
  </si>
  <si>
    <t>Armatury s jedním závitem ventily výtokové G 1/2 (1 Ke3T)</t>
  </si>
  <si>
    <t>-2049046166</t>
  </si>
  <si>
    <t>722232043</t>
  </si>
  <si>
    <t>Armatury se dvěma závity kulové kohouty PN 42 do 185 st.C přímé vnitřní závit (R 250 D Giacomini) G 1/2</t>
  </si>
  <si>
    <t>1529534164</t>
  </si>
  <si>
    <t>722232048</t>
  </si>
  <si>
    <t>Armatury se dvěma závity kulové kohouty PN 42 do 185 st.C přímé vnitřní závit (R 250 D Giacomini) G 2</t>
  </si>
  <si>
    <t>1098222379</t>
  </si>
  <si>
    <t>722232062</t>
  </si>
  <si>
    <t>Armatury se dvěma závity kulové kohouty PN 42 do 185 st.C přímé vnitřní závit s vypouštěním (R 250 DS Giacomini) G 3/4</t>
  </si>
  <si>
    <t>-201909550</t>
  </si>
  <si>
    <t>722232063</t>
  </si>
  <si>
    <t>Armatury se dvěma závity kulové kohouty PN 42 do 185 st.C přímé vnitřní závit s vypouštěním (R 250 DS Giacomini) G 1</t>
  </si>
  <si>
    <t>-394598356</t>
  </si>
  <si>
    <t>7222591150</t>
  </si>
  <si>
    <t>Demontáž a zpětná montáž stávajícího hydrantu</t>
  </si>
  <si>
    <t>kpl.</t>
  </si>
  <si>
    <t>-354367789</t>
  </si>
  <si>
    <t>722290226</t>
  </si>
  <si>
    <t>Zkoušky, proplach a desinfekce vodovodního potrubí zkoušky těsnosti vodovodního potrubí závitového do DN 50</t>
  </si>
  <si>
    <t>-451083681</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</si>
  <si>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</si>
  <si>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32+31+37,5+8,0+12,0+32,0+44,5+17,5+1,0+9,0</t>
  </si>
  <si>
    <t>722290234</t>
  </si>
  <si>
    <t>Zkoušky, proplach a desinfekce vodovodního potrubí proplach a desinfekce vodovodního potrubí do DN 80</t>
  </si>
  <si>
    <t>-1110095711</t>
  </si>
  <si>
    <t>722290239</t>
  </si>
  <si>
    <t>Náklady na lešení pro montáž vod. potrubí v hale(mobilní lešení)</t>
  </si>
  <si>
    <t>kompl</t>
  </si>
  <si>
    <t>1482763415</t>
  </si>
  <si>
    <t>722290242</t>
  </si>
  <si>
    <t>závěsy+ žlabynebo rošty pro sdruženou ležatou trasu potrubí SV+TV+CTV(š.350-400mm</t>
  </si>
  <si>
    <t>376227340</t>
  </si>
  <si>
    <t>722290822</t>
  </si>
  <si>
    <t>Vnitrostaveništní přemístění vybouraných (demontovaných) hmot vnitřní vodovod vodorovně do 100 m v objektech výšky přes 6 do 12 m</t>
  </si>
  <si>
    <t>715562014</t>
  </si>
  <si>
    <t>998722202</t>
  </si>
  <si>
    <t>Přesun hmot pro vnitřní vodovod stanovený procentní sazbou z ceny vodorovná dopravní vzdálenost do 50 m v objektech výšky přes 6 do 12 m</t>
  </si>
  <si>
    <t>-44118504</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</si>
  <si>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</si>
  <si>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723</t>
  </si>
  <si>
    <t>723120804</t>
  </si>
  <si>
    <t>Demontáž potrubí svařovaného z ocelových trubek závitových do DN 25</t>
  </si>
  <si>
    <t>-1972544530</t>
  </si>
  <si>
    <t>723120805</t>
  </si>
  <si>
    <t>Demontáž potrubí svařovaného z ocelových trubek závitových přes 25 do DN 50</t>
  </si>
  <si>
    <t>1215887543</t>
  </si>
  <si>
    <t>723260816</t>
  </si>
  <si>
    <t>Demontáž plynoměrů PS 50, PS 60</t>
  </si>
  <si>
    <t>1908180021</t>
  </si>
  <si>
    <t>723290822</t>
  </si>
  <si>
    <t>Vnitrostaveništní přemítění vybouraných (demontovaných) hmot vnitřní plynovod vodorovně do 100 m v objektech výšky přes 6 do 12 m</t>
  </si>
  <si>
    <t>-454370916</t>
  </si>
  <si>
    <t>725110811</t>
  </si>
  <si>
    <t>Demontáž klozetů splachovacích s nádrží nebo tlakovým splachovačem</t>
  </si>
  <si>
    <t>457212603</t>
  </si>
  <si>
    <t>725112024</t>
  </si>
  <si>
    <t>Oddálené pneumatické splachování WC i</t>
  </si>
  <si>
    <t>-1969255194</t>
  </si>
  <si>
    <t>725112171</t>
  </si>
  <si>
    <t>Zařízení záchodů kombi klozety s hlubokým splachováním odpad vodorovný</t>
  </si>
  <si>
    <t>1589944361</t>
  </si>
  <si>
    <t xml:space="preserve">Poznámka k souboru cen:_x000d_
1. V cenách -1351, -1361, -3124 není započten napájecí zdroj. 2. V cenách jsou započtená klozetová sedátka. </t>
  </si>
  <si>
    <t>725112173</t>
  </si>
  <si>
    <t>Zařízení záchodů kombi klozety s hlubokým splachováním zvýšený 50 cm s odpadem svislým</t>
  </si>
  <si>
    <t>-1866197422</t>
  </si>
  <si>
    <t>725210821</t>
  </si>
  <si>
    <t>Demontáž umyvadel bez výtokových armatur umyvadel</t>
  </si>
  <si>
    <t>1443968158</t>
  </si>
  <si>
    <t>725219102</t>
  </si>
  <si>
    <t>Umyvadla montáž umyvadel ostatních typů na šrouby do zdiva</t>
  </si>
  <si>
    <t>-1659886913</t>
  </si>
  <si>
    <t xml:space="preserve">Poznámka k souboru cen:_x000d_
1. V cenách -2101 a -2102 je započteno i dodání zápachové uzávěrky. 2. V cenách –4112-14, -4141-43, -4151-56, -4161-63, -4211, 21, 31, není započten napájecí zdroj 3. V cenách -1651, -1656 a -1661, -1666 není započteno dodání skříňky. </t>
  </si>
  <si>
    <t>642210200</t>
  </si>
  <si>
    <t xml:space="preserve">Umývátka keramická stěnová produktová série  bílá, rozměry 45 x 36 cm</t>
  </si>
  <si>
    <t>CS ÚRS 2015 02</t>
  </si>
  <si>
    <t>-618217658</t>
  </si>
  <si>
    <t>725310823</t>
  </si>
  <si>
    <t>Demontáž dřezů jednodílných bez výtokových armatur vestavěných v kuchyňských sestavách</t>
  </si>
  <si>
    <t>697052325</t>
  </si>
  <si>
    <t>725310828</t>
  </si>
  <si>
    <t>Demontáž dřezů jednodílných bez výtokových armatur velkokuchyňských</t>
  </si>
  <si>
    <t>3640403</t>
  </si>
  <si>
    <t>725319111</t>
  </si>
  <si>
    <t>Dřezy bez výtokových armatur montáž dřezů ostatních typů</t>
  </si>
  <si>
    <t>834628687</t>
  </si>
  <si>
    <t xml:space="preserve">Poznámka k souboru cen:_x000d_
1. V cenách -1113-14 není započtena lemovka z PVC. 2. V ceně -1131 není započtena úhelníková příchytka. 3. V cenách -1141, -2112 není započten napájecí zdroj. </t>
  </si>
  <si>
    <t>725331221</t>
  </si>
  <si>
    <t>Výlevky bez výtokových armatur a splachovací nádrže nerezové na stojanu 450 x 550 x 300 mm</t>
  </si>
  <si>
    <t>601639725</t>
  </si>
  <si>
    <t>725339111</t>
  </si>
  <si>
    <t>Výlevky montáž výlevky</t>
  </si>
  <si>
    <t>1604859008</t>
  </si>
  <si>
    <t>725510801</t>
  </si>
  <si>
    <t>Demontáž plynových ohřívačů cirkulačních zásobníkových ohřívačů vody 1000 l</t>
  </si>
  <si>
    <t>-1416645934</t>
  </si>
  <si>
    <t>725514801</t>
  </si>
  <si>
    <t>Demontáž plynových ohřívačů cirkulačních průtokových do 5 l/min</t>
  </si>
  <si>
    <t>-947679792</t>
  </si>
  <si>
    <t>725535211</t>
  </si>
  <si>
    <t>Elektrické ohřívače zásobníkové pojistné armatury pojistný ventil G 1/2</t>
  </si>
  <si>
    <t>-334597045</t>
  </si>
  <si>
    <t xml:space="preserve">Poznámka k souboru cen:_x000d_
1. V cenách -1101 až -2220 a -9201 až -9206 je započteno upevnění zásobníků na příčky tl. 15 cm, na zdi a na nosné konstrukce. Osazení nosné konstrukce se oceňuje cenami katalogu 800-767 Konstrukce zámečnické. </t>
  </si>
  <si>
    <t>725590812</t>
  </si>
  <si>
    <t>Vnitrostaveništní přemístění vybouraných (demontovaných) hmot zařizovacích předmětů vodorovně do 100 m v objektech výšky přes 6 do 12 m</t>
  </si>
  <si>
    <t>-1630812004</t>
  </si>
  <si>
    <t>725610810</t>
  </si>
  <si>
    <t>Demontáž plynových sporáků normálních nebo kombinovaných</t>
  </si>
  <si>
    <t>-149957222</t>
  </si>
  <si>
    <t>725819401</t>
  </si>
  <si>
    <t>Ventily montáž ventilů ostatních typů rohových s připojovací trubičkou G 1/2</t>
  </si>
  <si>
    <t>-246691377</t>
  </si>
  <si>
    <t>551456271</t>
  </si>
  <si>
    <t>přístrojový ventil1/2" se zpětným ventilem a had. nátrubkem a filtrem</t>
  </si>
  <si>
    <t>1697232571</t>
  </si>
  <si>
    <t>5514104001</t>
  </si>
  <si>
    <t>rohový ventil DN 15 s filtrem</t>
  </si>
  <si>
    <t>-1195478883</t>
  </si>
  <si>
    <t>725820801</t>
  </si>
  <si>
    <t>Demontáž baterií nástěnných do G 3/4</t>
  </si>
  <si>
    <t>-2141756108</t>
  </si>
  <si>
    <t>725821311</t>
  </si>
  <si>
    <t>Baterie dřezové nástěnné pákové s otáčivým kulatým ústím a délkou ramínka 200 mm</t>
  </si>
  <si>
    <t>411103467</t>
  </si>
  <si>
    <t xml:space="preserve">Poznámka k souboru cen:_x000d_
1. V ceně -1422 není započten napájecí zdroj. </t>
  </si>
  <si>
    <t>725821325</t>
  </si>
  <si>
    <t>Baterie dřezové stojánkové pákové s otáčivým ústím a délkou ramínka 240 mm</t>
  </si>
  <si>
    <t>536064743</t>
  </si>
  <si>
    <t>725822611</t>
  </si>
  <si>
    <t>Baterie umyvadlové stojánkové pákové bez výpusti</t>
  </si>
  <si>
    <t>817665240</t>
  </si>
  <si>
    <t xml:space="preserve">Poznámka k souboru cen:_x000d_
1. V cenách –2654, 56, -9101-9202 není započten napájecí zdroj. </t>
  </si>
  <si>
    <t>725840850</t>
  </si>
  <si>
    <t>Demontáž baterií sprchových diferenciálních T 1954 do G 3/4 x 1</t>
  </si>
  <si>
    <t>-652383560</t>
  </si>
  <si>
    <t>7259911221</t>
  </si>
  <si>
    <t xml:space="preserve">Zednické výpomoci </t>
  </si>
  <si>
    <t>soub.</t>
  </si>
  <si>
    <t>683946577</t>
  </si>
  <si>
    <t>725991131</t>
  </si>
  <si>
    <t>Demnotáže rozvodů vody,kanalizace a zař.předmětů,hydrantu a rozvodů plynu (2 pracovníci)</t>
  </si>
  <si>
    <t>hod.</t>
  </si>
  <si>
    <t>-1721363033</t>
  </si>
  <si>
    <t>-1055188671</t>
  </si>
  <si>
    <t>D.4.2.2.1 - Soupis prací VZT-hala-NEUZNATELNÉ VÝDAJE</t>
  </si>
  <si>
    <t>D1 - Zařízení</t>
  </si>
  <si>
    <t xml:space="preserve">    D2 - PODSTROPNÍ VZDUCH. JEDNOTKA ,</t>
  </si>
  <si>
    <t xml:space="preserve">    D3 - DVOJITÝ DESK. REKUPERÁTOR</t>
  </si>
  <si>
    <t xml:space="preserve">    D4 - S OBTOKEM,</t>
  </si>
  <si>
    <t xml:space="preserve">    D5 - KAPSOVÉ  FILTRY, UZAV. KLAPKY,</t>
  </si>
  <si>
    <t xml:space="preserve">    D6 - U=400V, Q=1140 M3/HOD,</t>
  </si>
  <si>
    <t xml:space="preserve">    D7 - rychlost v jednotce 1,3 m/s</t>
  </si>
  <si>
    <t xml:space="preserve">    D8 - splňuje požadavky směrnice ErP 2016/2018</t>
  </si>
  <si>
    <t xml:space="preserve">    D9 - (1253/2014 pro VZT jednotky)</t>
  </si>
  <si>
    <t xml:space="preserve">    D10 - příkon motorů 0,22 kW a 0,22 kW</t>
  </si>
  <si>
    <t xml:space="preserve">    D11 - SFP 322 W/m3/s</t>
  </si>
  <si>
    <t xml:space="preserve">    D12 - dvojitý deskový rekuperátor = účinnost 92%</t>
  </si>
  <si>
    <t xml:space="preserve">    D13 - EC motory (0-10V)</t>
  </si>
  <si>
    <t xml:space="preserve">    D14 - vnější plášť jednotky povrstven RAL 9002</t>
  </si>
  <si>
    <t xml:space="preserve">    D15 - prostup tepla panelem U=0,57 W/m2K</t>
  </si>
  <si>
    <t xml:space="preserve">    D16 - certifikát ISO 9001</t>
  </si>
  <si>
    <t xml:space="preserve">    D17 - certifikát EUROVENT</t>
  </si>
  <si>
    <t xml:space="preserve">    D18 - el. ohřvač 3 kW</t>
  </si>
  <si>
    <t xml:space="preserve">    D19 - PANEL.  FILTRY, UZAV. KLAPKY,</t>
  </si>
  <si>
    <t xml:space="preserve">    D20 - U=400V, Q=2500 M3/HOD,</t>
  </si>
  <si>
    <t xml:space="preserve">    D21 - rychlost v jednotce 1,9 m/s</t>
  </si>
  <si>
    <t xml:space="preserve">    D22 - příkon motorů 0,95 kW a 0,95 kW</t>
  </si>
  <si>
    <t xml:space="preserve">    D23 - SFP 677 W/m3/s</t>
  </si>
  <si>
    <t xml:space="preserve">    D24 - vodní ohřívač  6,7  kW</t>
  </si>
  <si>
    <t xml:space="preserve">    D25 - KULISOVÝ TLUMIČ HLUKU v kašírovaném provedení</t>
  </si>
  <si>
    <t xml:space="preserve">    D26 - GKK 100x245x1000.3 s náběhem i s výběhem</t>
  </si>
  <si>
    <t xml:space="preserve">    D27 - GKK 100x310x1000.3 s náběhem i s výběhem</t>
  </si>
  <si>
    <t xml:space="preserve">    D29 - KLAPKA JEDNOLISTÁ DO KRUHOVÉHO POTRUBÍ</t>
  </si>
  <si>
    <t xml:space="preserve">    D30 - 315</t>
  </si>
  <si>
    <t xml:space="preserve">    D31 - PROTIDEŠŤOVÁ ŽALUZIE  HLINÍKOVÁ</t>
  </si>
  <si>
    <t xml:space="preserve">    D32 - PZB-K II. 600x300 TPJ 38-12-98</t>
  </si>
  <si>
    <t xml:space="preserve">    D33 - LAKOVANÝ TALÍŘOVÝ VENTIL PŘÍVODNÍ</t>
  </si>
  <si>
    <t xml:space="preserve">    D34 - KE 100  tal.ventil kov.přívod</t>
  </si>
  <si>
    <t xml:space="preserve">    D35 - VYÚSTKA</t>
  </si>
  <si>
    <t xml:space="preserve">    D36 - VK-2.0-R1 400x200 TPJ 68-12-76</t>
  </si>
  <si>
    <t xml:space="preserve">    D37 - OHEBNÁ HLINÍKOVÁ HADICE SEMIFLEX</t>
  </si>
  <si>
    <t xml:space="preserve">    D38 - SEMIFLEX 160  PROFI  Al hadice</t>
  </si>
  <si>
    <t xml:space="preserve">    D43 - LAKOVANÝ TALÍŘOVÝ VENTIL ODVODNÍ</t>
  </si>
  <si>
    <t xml:space="preserve">    D44 - KK 100  tal.ventil kov.odvod</t>
  </si>
  <si>
    <t xml:space="preserve">    D45 - NÁSTĚNNÁ NEREZ. DIGESTOŘ S TUK. FILTRY</t>
  </si>
  <si>
    <t xml:space="preserve">    D46 - 2000x1000/500, 2x HORNÍ VÝVOD PR. 200</t>
  </si>
  <si>
    <t xml:space="preserve">    D47 - PZA-K II. 1000x400 TPJ 38-12-98</t>
  </si>
  <si>
    <t xml:space="preserve">    D48 - KV-K2-325 x 125 R1 TPJ 48-12-95</t>
  </si>
  <si>
    <t xml:space="preserve">    D49 - KV-K2-825 x 75  R1 TPJ 48-12-95</t>
  </si>
  <si>
    <t xml:space="preserve">    D50 - KV-K2-225 x 75 R1 TPJ 48-12-95</t>
  </si>
  <si>
    <t xml:space="preserve">    D51 - KV-K2-525 x 75 R1 TPJ 48-12-95</t>
  </si>
  <si>
    <t xml:space="preserve">    D52 - KV-K1-525 x 125  R1 TPJ 48-12-95</t>
  </si>
  <si>
    <t xml:space="preserve">    D53 - KV-K1-225 x 75 R1 TPJ 48-12-95</t>
  </si>
  <si>
    <t xml:space="preserve">    D54 - KV-K1-825 x 75 R1 TPJ 48-12-95</t>
  </si>
  <si>
    <t xml:space="preserve">    D55 - ČTYŘHRANNÉ POTRUBÍ SKUPINY I. MATERIÁL POZINKOVANÝ PLECH</t>
  </si>
  <si>
    <t xml:space="preserve">    D56 - do obvodu 1050 20% tvarovek</t>
  </si>
  <si>
    <t xml:space="preserve">    D57 - do obvodu 1500 40% tvarovek</t>
  </si>
  <si>
    <t xml:space="preserve">    D58 - do obvodu 1890 100% tvarovek</t>
  </si>
  <si>
    <t xml:space="preserve">    D59 - do obvodu 2630 50% tvarovek</t>
  </si>
  <si>
    <t xml:space="preserve">    D60 - do obvodu 3500 100% tvarovek</t>
  </si>
  <si>
    <t xml:space="preserve">    D61 - ZASLEPENÍ ČTYŘHRANNÉ TROUBY SKUPINY I. Z POZINKOVANÉHO PLECHU</t>
  </si>
  <si>
    <t xml:space="preserve">    D62 - do obvodu 1050</t>
  </si>
  <si>
    <t xml:space="preserve">    D63 - KRUHOVÉ POTRUBÍ SPIRO</t>
  </si>
  <si>
    <t xml:space="preserve">    D64 - do průměru100 40% tvarovek</t>
  </si>
  <si>
    <t xml:space="preserve">    D65 - do průměru200 20% tvarovek</t>
  </si>
  <si>
    <t xml:space="preserve">    D66 - do průměru280 10% tvarovek</t>
  </si>
  <si>
    <t xml:space="preserve">    D67 - do průměru400 10% tvarovek</t>
  </si>
  <si>
    <t xml:space="preserve">    D68 - ZASLEPENÍ KRUHOVÉ TROUBY SPIRO</t>
  </si>
  <si>
    <t xml:space="preserve">    D69 - do průměru100</t>
  </si>
  <si>
    <t xml:space="preserve">    D70 - do průměru280</t>
  </si>
  <si>
    <t xml:space="preserve">    D71 - KRUHOVÉ POTRUBÍ SKUPINY I. NEREZ</t>
  </si>
  <si>
    <t xml:space="preserve">    D72 - do průměru280 30% tvarovek</t>
  </si>
  <si>
    <t xml:space="preserve">    D73 - do průměru400 40% tvarovek</t>
  </si>
  <si>
    <t xml:space="preserve">    D74 - ZÁVĚSY, ZÁVĚSNÉ LIŠTY, ZÁVITOVÉ TYČE,ZÁVĚSY, KRUHOVÉ ZÁVĚSY,HMOŽDINKY</t>
  </si>
  <si>
    <t xml:space="preserve">    D75 - ( 2,6% z dodávky potrubí)</t>
  </si>
  <si>
    <t xml:space="preserve">    D76 - SPOJOVACÍ MATERIÁL</t>
  </si>
  <si>
    <t xml:space="preserve">    D77 - šrouby, matice , podložky</t>
  </si>
  <si>
    <t xml:space="preserve">    D78 - SORTIMENT NA ZHOTOVENÍ ZÁVĚSŮ A PODPĚR/pouze materiál/</t>
  </si>
  <si>
    <t>D81 - HODINOVÉ ZÚČTOVACÍ SAZBY</t>
  </si>
  <si>
    <t>D83 - Izolace tepelné</t>
  </si>
  <si>
    <t xml:space="preserve">    D84 - TEPELNÉ IZOLACE POTRUBÍ DLE OZNAČENÍ NA VÝKRESU: IZOLACE POTRUBÍ DESKOU Z MINERÁLNÍ PLSTI  1x POLEP </t>
  </si>
  <si>
    <t xml:space="preserve">    D85 - tl 40mm</t>
  </si>
  <si>
    <t>D87 - Izolace protipožární</t>
  </si>
  <si>
    <t xml:space="preserve">    D88 - PROTIPOŽ.IZOLACE POTRUBÍ DLE OZNAČENÍ NA VÝKRESU: IZOLACE DESKOU Z MIN.PLSTI 1x POLEP. AL FOLIÍ</t>
  </si>
  <si>
    <t xml:space="preserve">    D89 - tl. 40 mm odolnost 30 min</t>
  </si>
  <si>
    <t>D91 - Nátěry vzduchotechnických zařízení</t>
  </si>
  <si>
    <t xml:space="preserve">    D92 - NÁTĚR  ZAŘÍZENÍ Z POZINKOVANÉHO MATERIÁLU: - příprava povrchu - 1x základní reaktivní - 2x email</t>
  </si>
  <si>
    <t xml:space="preserve">    D93 - odstín: …-dle určení stavby</t>
  </si>
  <si>
    <t>D1</t>
  </si>
  <si>
    <t>Zařízení</t>
  </si>
  <si>
    <t>D2</t>
  </si>
  <si>
    <t>PODSTROPNÍ VZDUCH. JEDNOTKA ,</t>
  </si>
  <si>
    <t>D3</t>
  </si>
  <si>
    <t>DVOJITÝ DESK. REKUPERÁTOR</t>
  </si>
  <si>
    <t>D4</t>
  </si>
  <si>
    <t>S OBTOKEM,</t>
  </si>
  <si>
    <t>D5</t>
  </si>
  <si>
    <t xml:space="preserve">KAPSOVÉ  FILTRY, UZAV. KLAPKY,</t>
  </si>
  <si>
    <t>D6</t>
  </si>
  <si>
    <t>U=400V, Q=1140 M3/HOD,</t>
  </si>
  <si>
    <t>D7</t>
  </si>
  <si>
    <t>rychlost v jednotce 1,3 m/s</t>
  </si>
  <si>
    <t>D8</t>
  </si>
  <si>
    <t>splňuje požadavky směrnice ErP 2016/2018</t>
  </si>
  <si>
    <t>D9</t>
  </si>
  <si>
    <t>(1253/2014 pro VZT jednotky)</t>
  </si>
  <si>
    <t>D10</t>
  </si>
  <si>
    <t>příkon motorů 0,22 kW a 0,22 kW</t>
  </si>
  <si>
    <t>D11</t>
  </si>
  <si>
    <t>SFP 322 W/m3/s</t>
  </si>
  <si>
    <t>D12</t>
  </si>
  <si>
    <t>dvojitý deskový rekuperátor = účinnost 92%</t>
  </si>
  <si>
    <t>D13</t>
  </si>
  <si>
    <t>EC motory (0-10V)</t>
  </si>
  <si>
    <t>D14</t>
  </si>
  <si>
    <t>vnější plášť jednotky povrstven RAL 9002</t>
  </si>
  <si>
    <t>D15</t>
  </si>
  <si>
    <t>prostup tepla panelem U=0,57 W/m2K</t>
  </si>
  <si>
    <t>D16</t>
  </si>
  <si>
    <t>certifikát ISO 9001</t>
  </si>
  <si>
    <t>D17</t>
  </si>
  <si>
    <t>certifikát EUROVENT</t>
  </si>
  <si>
    <t>D18</t>
  </si>
  <si>
    <t>el. ohřvač 3 kW</t>
  </si>
  <si>
    <t>Pol1</t>
  </si>
  <si>
    <t>dodávka</t>
  </si>
  <si>
    <t>sb</t>
  </si>
  <si>
    <t>Pol2</t>
  </si>
  <si>
    <t>montáž</t>
  </si>
  <si>
    <t>D19</t>
  </si>
  <si>
    <t xml:space="preserve">PANEL.  FILTRY, UZAV. KLAPKY,</t>
  </si>
  <si>
    <t>D20</t>
  </si>
  <si>
    <t>U=400V, Q=2500 M3/HOD,</t>
  </si>
  <si>
    <t>D21</t>
  </si>
  <si>
    <t>rychlost v jednotce 1,9 m/s</t>
  </si>
  <si>
    <t>D22</t>
  </si>
  <si>
    <t>příkon motorů 0,95 kW a 0,95 kW</t>
  </si>
  <si>
    <t>D23</t>
  </si>
  <si>
    <t>SFP 677 W/m3/s</t>
  </si>
  <si>
    <t>D24</t>
  </si>
  <si>
    <t xml:space="preserve">vodní ohřívač  6,7  kW</t>
  </si>
  <si>
    <t>Pol3</t>
  </si>
  <si>
    <t>D25</t>
  </si>
  <si>
    <t>KULISOVÝ TLUMIČ HLUKU v kašírovaném provedení</t>
  </si>
  <si>
    <t>D26</t>
  </si>
  <si>
    <t>GKK 100x245x1000.3 s náběhem i s výběhem</t>
  </si>
  <si>
    <t>Pol4</t>
  </si>
  <si>
    <t>Pol5</t>
  </si>
  <si>
    <t>D27</t>
  </si>
  <si>
    <t>GKK 100x310x1000.3 s náběhem i s výběhem</t>
  </si>
  <si>
    <t>1473593545</t>
  </si>
  <si>
    <t>D29</t>
  </si>
  <si>
    <t>KLAPKA JEDNOLISTÁ DO KRUHOVÉHO POTRUBÍ</t>
  </si>
  <si>
    <t>D30</t>
  </si>
  <si>
    <t>315</t>
  </si>
  <si>
    <t>Pol6</t>
  </si>
  <si>
    <t>D31</t>
  </si>
  <si>
    <t xml:space="preserve">PROTIDEŠŤOVÁ ŽALUZIE  HLINÍKOVÁ</t>
  </si>
  <si>
    <t>D32</t>
  </si>
  <si>
    <t>PZB-K II. 600x300 TPJ 38-12-98</t>
  </si>
  <si>
    <t>D33</t>
  </si>
  <si>
    <t>LAKOVANÝ TALÍŘOVÝ VENTIL PŘÍVODNÍ</t>
  </si>
  <si>
    <t>D34</t>
  </si>
  <si>
    <t xml:space="preserve">KE 100  tal.ventil kov.přívod</t>
  </si>
  <si>
    <t>Pol7</t>
  </si>
  <si>
    <t>D35</t>
  </si>
  <si>
    <t>VYÚSTKA</t>
  </si>
  <si>
    <t>D36</t>
  </si>
  <si>
    <t>VK-2.0-R1 400x200 TPJ 68-12-76</t>
  </si>
  <si>
    <t>Pol8</t>
  </si>
  <si>
    <t>D37</t>
  </si>
  <si>
    <t>OHEBNÁ HLINÍKOVÁ HADICE SEMIFLEX</t>
  </si>
  <si>
    <t>D38</t>
  </si>
  <si>
    <t xml:space="preserve">SEMIFLEX 160  PROFI  Al hadice</t>
  </si>
  <si>
    <t>Pol9</t>
  </si>
  <si>
    <t>bm</t>
  </si>
  <si>
    <t>Pol10</t>
  </si>
  <si>
    <t>D43</t>
  </si>
  <si>
    <t>LAKOVANÝ TALÍŘOVÝ VENTIL ODVODNÍ</t>
  </si>
  <si>
    <t>D44</t>
  </si>
  <si>
    <t xml:space="preserve">KK 100  tal.ventil kov.odvod</t>
  </si>
  <si>
    <t>Pol12</t>
  </si>
  <si>
    <t>D45</t>
  </si>
  <si>
    <t>NÁSTĚNNÁ NEREZ. DIGESTOŘ S TUK. FILTRY</t>
  </si>
  <si>
    <t>D46</t>
  </si>
  <si>
    <t>2000x1000/500, 2x HORNÍ VÝVOD PR. 200</t>
  </si>
  <si>
    <t>Pol13</t>
  </si>
  <si>
    <t>D47</t>
  </si>
  <si>
    <t>PZA-K II. 1000x400 TPJ 38-12-98</t>
  </si>
  <si>
    <t>Pol14</t>
  </si>
  <si>
    <t>D48</t>
  </si>
  <si>
    <t>KV-K2-325 x 125 R1 TPJ 48-12-95</t>
  </si>
  <si>
    <t>Pol15</t>
  </si>
  <si>
    <t>D49</t>
  </si>
  <si>
    <t xml:space="preserve">KV-K2-825 x 75  R1 TPJ 48-12-95</t>
  </si>
  <si>
    <t>Pol16</t>
  </si>
  <si>
    <t>D50</t>
  </si>
  <si>
    <t>KV-K2-225 x 75 R1 TPJ 48-12-95</t>
  </si>
  <si>
    <t>Pol17</t>
  </si>
  <si>
    <t>D51</t>
  </si>
  <si>
    <t>KV-K2-525 x 75 R1 TPJ 48-12-95</t>
  </si>
  <si>
    <t>D52</t>
  </si>
  <si>
    <t xml:space="preserve">KV-K1-525 x 125  R1 TPJ 48-12-95</t>
  </si>
  <si>
    <t>D53</t>
  </si>
  <si>
    <t>KV-K1-225 x 75 R1 TPJ 48-12-95</t>
  </si>
  <si>
    <t>D54</t>
  </si>
  <si>
    <t>KV-K1-825 x 75 R1 TPJ 48-12-95</t>
  </si>
  <si>
    <t>D55</t>
  </si>
  <si>
    <t>ČTYŘHRANNÉ POTRUBÍ SKUPINY I. MATERIÁL POZINKOVANÝ PLECH</t>
  </si>
  <si>
    <t>D56</t>
  </si>
  <si>
    <t>do obvodu 1050 20% tvarovek</t>
  </si>
  <si>
    <t>Pol18</t>
  </si>
  <si>
    <t>D57</t>
  </si>
  <si>
    <t>do obvodu 1500 40% tvarovek</t>
  </si>
  <si>
    <t>Pol19</t>
  </si>
  <si>
    <t>D58</t>
  </si>
  <si>
    <t>do obvodu 1890 100% tvarovek</t>
  </si>
  <si>
    <t>D59</t>
  </si>
  <si>
    <t>do obvodu 2630 50% tvarovek</t>
  </si>
  <si>
    <t>Pol20</t>
  </si>
  <si>
    <t>D60</t>
  </si>
  <si>
    <t>do obvodu 3500 100% tvarovek</t>
  </si>
  <si>
    <t>Pol21</t>
  </si>
  <si>
    <t>D61</t>
  </si>
  <si>
    <t>ZASLEPENÍ ČTYŘHRANNÉ TROUBY SKUPINY I. Z POZINKOVANÉHO PLECHU</t>
  </si>
  <si>
    <t>D62</t>
  </si>
  <si>
    <t>do obvodu 1050</t>
  </si>
  <si>
    <t>Pol22</t>
  </si>
  <si>
    <t>D63</t>
  </si>
  <si>
    <t>KRUHOVÉ POTRUBÍ SPIRO</t>
  </si>
  <si>
    <t>D64</t>
  </si>
  <si>
    <t>do průměru100 40% tvarovek</t>
  </si>
  <si>
    <t>Pol23</t>
  </si>
  <si>
    <t>D65</t>
  </si>
  <si>
    <t>do průměru200 20% tvarovek</t>
  </si>
  <si>
    <t>Pol24</t>
  </si>
  <si>
    <t>D66</t>
  </si>
  <si>
    <t>do průměru280 10% tvarovek</t>
  </si>
  <si>
    <t>Pol25</t>
  </si>
  <si>
    <t>D67</t>
  </si>
  <si>
    <t>do průměru400 10% tvarovek</t>
  </si>
  <si>
    <t>Pol26</t>
  </si>
  <si>
    <t>D68</t>
  </si>
  <si>
    <t>ZASLEPENÍ KRUHOVÉ TROUBY SPIRO</t>
  </si>
  <si>
    <t>D69</t>
  </si>
  <si>
    <t>do průměru100</t>
  </si>
  <si>
    <t>Pol27</t>
  </si>
  <si>
    <t>D70</t>
  </si>
  <si>
    <t>do průměru280</t>
  </si>
  <si>
    <t>Pol28</t>
  </si>
  <si>
    <t>D71</t>
  </si>
  <si>
    <t>KRUHOVÉ POTRUBÍ SKUPINY I. NEREZ</t>
  </si>
  <si>
    <t>D72</t>
  </si>
  <si>
    <t>do průměru280 30% tvarovek</t>
  </si>
  <si>
    <t>Pol29</t>
  </si>
  <si>
    <t>D73</t>
  </si>
  <si>
    <t>do průměru400 40% tvarovek</t>
  </si>
  <si>
    <t>D74</t>
  </si>
  <si>
    <t>ZÁVĚSY, ZÁVĚSNÉ LIŠTY, ZÁVITOVÉ TYČE,ZÁVĚSY, KRUHOVÉ ZÁVĚSY,HMOŽDINKY</t>
  </si>
  <si>
    <t>D75</t>
  </si>
  <si>
    <t>( 2,6% z dodávky potrubí)</t>
  </si>
  <si>
    <t>D76</t>
  </si>
  <si>
    <t>SPOJOVACÍ MATERIÁL</t>
  </si>
  <si>
    <t>D77</t>
  </si>
  <si>
    <t>šrouby, matice , podložky</t>
  </si>
  <si>
    <t>D78</t>
  </si>
  <si>
    <t>SORTIMENT NA ZHOTOVENÍ ZÁVĚSŮ A PODPĚR/pouze materiál/</t>
  </si>
  <si>
    <t>Pol30</t>
  </si>
  <si>
    <t>materiál celkem: dodávka</t>
  </si>
  <si>
    <t>D81</t>
  </si>
  <si>
    <t>HODINOVÉ ZÚČTOVACÍ SAZBY</t>
  </si>
  <si>
    <t>Pol31</t>
  </si>
  <si>
    <t>komplexní vyzkoušení zařízení</t>
  </si>
  <si>
    <t>hod</t>
  </si>
  <si>
    <t>Pol32</t>
  </si>
  <si>
    <t>příprava ke koplexnímu vyzkoušení, oživení a vyregolování zařízení</t>
  </si>
  <si>
    <t>D83</t>
  </si>
  <si>
    <t>D84</t>
  </si>
  <si>
    <t xml:space="preserve">TEPELNÉ IZOLACE POTRUBÍ DLE OZNAČENÍ NA VÝKRESU: IZOLACE POTRUBÍ DESKOU Z MINERÁLNÍ PLSTI  1x POLEP </t>
  </si>
  <si>
    <t>D85</t>
  </si>
  <si>
    <t>tl 40mm</t>
  </si>
  <si>
    <t>Pol33</t>
  </si>
  <si>
    <t>Pol34</t>
  </si>
  <si>
    <t>D87</t>
  </si>
  <si>
    <t>Izolace protipožární</t>
  </si>
  <si>
    <t>D88</t>
  </si>
  <si>
    <t>PROTIPOŽ.IZOLACE POTRUBÍ DLE OZNAČENÍ NA VÝKRESU: IZOLACE DESKOU Z MIN.PLSTI 1x POLEP. AL FOLIÍ</t>
  </si>
  <si>
    <t>D89</t>
  </si>
  <si>
    <t>tl. 40 mm odolnost 30 min</t>
  </si>
  <si>
    <t>Pol35</t>
  </si>
  <si>
    <t>D91</t>
  </si>
  <si>
    <t>Nátěry vzduchotechnických zařízení</t>
  </si>
  <si>
    <t>D92</t>
  </si>
  <si>
    <t xml:space="preserve">NÁTĚR  ZAŘÍZENÍ Z POZINKOVANÉHO MATERIÁLU: - příprava povrchu - 1x základní reaktivní - 2x email</t>
  </si>
  <si>
    <t>D93</t>
  </si>
  <si>
    <t>odstín: …-dle určení stavby</t>
  </si>
  <si>
    <t>Pol36</t>
  </si>
  <si>
    <t>VZT01</t>
  </si>
  <si>
    <t>DOPRAVA</t>
  </si>
  <si>
    <t>KČ</t>
  </si>
  <si>
    <t>152190346</t>
  </si>
  <si>
    <t>VZT02</t>
  </si>
  <si>
    <t>PŘESUN HMOT</t>
  </si>
  <si>
    <t>1070629236</t>
  </si>
  <si>
    <t>VZT03</t>
  </si>
  <si>
    <t>PVV MONTÁŽE A NÁTĚRY ZAŘÍZENÍ</t>
  </si>
  <si>
    <t>866615</t>
  </si>
  <si>
    <t>VZT04</t>
  </si>
  <si>
    <t>ZEDNICKÉ VÝPOMOCI</t>
  </si>
  <si>
    <t>2087063306</t>
  </si>
  <si>
    <t>D.4.2.1. - Soupis prací ÚT-Hala-NEUZNATELNÉ VÝDAJE</t>
  </si>
  <si>
    <t>1265</t>
  </si>
  <si>
    <t>Město Cheb</t>
  </si>
  <si>
    <t xml:space="preserve">Jaroslav  Janda</t>
  </si>
  <si>
    <t>713 - Izolace tepelné</t>
  </si>
  <si>
    <t>732 - Ústřední vytápění - strojovny</t>
  </si>
  <si>
    <t>733 - Ústřední vytápění - rozvodné potrubí</t>
  </si>
  <si>
    <t>734 - Ústřední vytápění - armatury</t>
  </si>
  <si>
    <t>735 - Ústřední vytápění - otopná tělesa</t>
  </si>
  <si>
    <t>783 - Dokončovací práce - nátěry</t>
  </si>
  <si>
    <t>58-M - Revize vyhrazených technických zařízení</t>
  </si>
  <si>
    <t>713460811</t>
  </si>
  <si>
    <t>Odstranění tepelné izolace potrubí, ohybů a armatur tvarovkami nebo deskami skružemi z lehčených hmot připevněnými na tmel potrubí a ohybů, tloušťka izolace do 50 mm</t>
  </si>
  <si>
    <t>CS ÚRS 2018 01</t>
  </si>
  <si>
    <t>95282811</t>
  </si>
  <si>
    <t>713463211</t>
  </si>
  <si>
    <t>Montáž izolace tepelné potrubí a ohybů tvarovkami nebo deskami potrubními pouzdry s povrchovou úpravou hliníkovou fólií (izolační materiál ve specifikaci) přelepenými samolepící hliníkovou páskou potrubí jednovrstvá D do 50 mm</t>
  </si>
  <si>
    <t>819462499</t>
  </si>
  <si>
    <t xml:space="preserve">Poznámka k souboru cen:_x000d_
1. Ceny -1121 až -1173 slouží pro skladebné ocenění oprav tepelných izolací potrubí skružemi připevněnými na tmel v části C01 Opravy a údržba tepelných izolací. 2. Cenami -1121 až -1173 lze oceňovat izolace skružemi o obvodu izolace do 1 570 mm včetně (tj. do vnějšího průměru skruže 500 mm). Izolace většího obvodu lze oceňovat cenami souboru cen 713 36-112 Montáž izolace tepelné těles ploch tvarových v části A 03. 3. Množství měrných jednotek u položek 713 46-3111 až -3411 se určuje podle článku 3521 Všeobecných podmínek části A04 tohoto katalogu. </t>
  </si>
  <si>
    <t>spe1631670395</t>
  </si>
  <si>
    <t xml:space="preserve">Páska ALS  šířka 50 mm/ 50 m</t>
  </si>
  <si>
    <t>-1559200075</t>
  </si>
  <si>
    <t>63154806</t>
  </si>
  <si>
    <t>pouzdro izolační potrubní ohebné s jednostrannou Al fólií max. 400/100 °C 48/20 mm</t>
  </si>
  <si>
    <t>-1828603877</t>
  </si>
  <si>
    <t>63154804</t>
  </si>
  <si>
    <t>pouzdro izolační potrubní ohebné s jednostrannou Al fólií max. 400/100 °C 35/20 mm</t>
  </si>
  <si>
    <t>-978861279</t>
  </si>
  <si>
    <t>63154803</t>
  </si>
  <si>
    <t>pouzdro izolační potrubní ohebné s jednostrannou Al fólií max. 400/100 °C 28/20 mm</t>
  </si>
  <si>
    <t>2116569983</t>
  </si>
  <si>
    <t>63154805</t>
  </si>
  <si>
    <t>pouzdro izolační potrubní ohebné s jednostrannou Al fólií max. 400/100 °C 42/20 mm</t>
  </si>
  <si>
    <t>1583835251</t>
  </si>
  <si>
    <t>63154839</t>
  </si>
  <si>
    <t>pouzdro izolační potrubní ohebné s jednostrannou Al fólií max. 400/100 °C 42/30 mm</t>
  </si>
  <si>
    <t>367411478</t>
  </si>
  <si>
    <t>713463411</t>
  </si>
  <si>
    <t>Montáž izolace tepelné potrubí a ohybů tvarovkami nebo deskami potrubními pouzdry návlekovými izolačními hadicemi potrubí a ohybů</t>
  </si>
  <si>
    <t>1158674521</t>
  </si>
  <si>
    <t>28377095</t>
  </si>
  <si>
    <t>izolace tepelná potrubí z pěnového polyetylenu 15 x 13 mm</t>
  </si>
  <si>
    <t>-1738214118</t>
  </si>
  <si>
    <t>998713203</t>
  </si>
  <si>
    <t>Přesun hmot pro izolace tepelné stanovený procentní sazbou (%) z ceny vodorovná dopravní vzdálenost do 50 m v objektech výšky přes 12 do 24 m</t>
  </si>
  <si>
    <t>1008795028</t>
  </si>
  <si>
    <t>732</t>
  </si>
  <si>
    <t>Ústřední vytápění - strojovny</t>
  </si>
  <si>
    <t>732420811</t>
  </si>
  <si>
    <t>Demontáž čerpadel oběhových spirálních (do potrubí) DN 25</t>
  </si>
  <si>
    <t>-132622165</t>
  </si>
  <si>
    <t>732421402</t>
  </si>
  <si>
    <t>Čerpadla teplovodní závitová mokroběžná oběhová pro teplovodní vytápění (elektronicky řízená) PN 10, do 110°C DN přípojky/dopravní výška H (m) - čerpací výkon Q (m3/h) DN 25 / do 4,0 m / 2,2 m3/h</t>
  </si>
  <si>
    <t>1530787323</t>
  </si>
  <si>
    <t>732421404</t>
  </si>
  <si>
    <t>Čerpadla teplovodní závitová mokroběžná oběhová pro teplovodní vytápění (elektronicky řízená) PN 10, do 110°C DN přípojky/dopravní výška H (m) - čerpací výkon Q (m3/h) DN 25 / do 4,0 m / 2,5 m3/h</t>
  </si>
  <si>
    <t>1357550541</t>
  </si>
  <si>
    <t>998732202</t>
  </si>
  <si>
    <t>Přesun hmot pro strojovny stanovený procentní sazbou (%) z ceny vodorovná dopravní vzdálenost do 50 m v objektech výšky přes 6 do 12 m</t>
  </si>
  <si>
    <t>-914686098</t>
  </si>
  <si>
    <t>733</t>
  </si>
  <si>
    <t>Ústřední vytápění - rozvodné potrubí</t>
  </si>
  <si>
    <t>733110803</t>
  </si>
  <si>
    <t>Demontáž potrubí z trubek ocelových závitových DN do 15</t>
  </si>
  <si>
    <t>1518767199</t>
  </si>
  <si>
    <t>733110806</t>
  </si>
  <si>
    <t>Demontáž potrubí z trubek ocelových závitových DN přes 15 do 32</t>
  </si>
  <si>
    <t>-556841979</t>
  </si>
  <si>
    <t>733111122</t>
  </si>
  <si>
    <t>Potrubí z trubek ocelových závitových bezešvých běžných nízkotlakých a středotlakých DN 10</t>
  </si>
  <si>
    <t>-2123489940</t>
  </si>
  <si>
    <t>733111123</t>
  </si>
  <si>
    <t>Potrubí z trubek ocelových závitových bezešvých běžných nízkotlakých a středotlakých DN 15</t>
  </si>
  <si>
    <t>1175000226</t>
  </si>
  <si>
    <t>733111124</t>
  </si>
  <si>
    <t>Potrubí z trubek ocelových závitových bezešvých běžných nízkotlakých a středotlakých DN 20</t>
  </si>
  <si>
    <t>625399999</t>
  </si>
  <si>
    <t>733113112</t>
  </si>
  <si>
    <t>Potrubí z trubek ocelových závitových Příplatek k ceně za zhotovení přípojky z ocelových trubek závitových DN 10</t>
  </si>
  <si>
    <t>299084070</t>
  </si>
  <si>
    <t>733120826</t>
  </si>
  <si>
    <t>Demontáž potrubí z trubek ocelových hladkých Ø přes 60,3 do 89</t>
  </si>
  <si>
    <t>1853731875</t>
  </si>
  <si>
    <t>733190107</t>
  </si>
  <si>
    <t>Zkoušky těsnosti potrubí, manžety prostupové z trubek ocelových zkoušky těsnosti potrubí (za provozu) z trubek ocelových závitových DN do 40</t>
  </si>
  <si>
    <t>-840071512</t>
  </si>
  <si>
    <t xml:space="preserve">Poznámka k souboru cen:_x000d_
1. Zkouškami těsnosti potrubí se rozumí běžné přezkoušení za provozu (např. při výměně částí potrubí nebo armatury). </t>
  </si>
  <si>
    <t>733191914</t>
  </si>
  <si>
    <t>Opravy rozvodů potrubí z trubek ocelových závitových normálních i zesílených zaslepení skováním a zavařením DN 20</t>
  </si>
  <si>
    <t>1909270438</t>
  </si>
  <si>
    <t>733191915</t>
  </si>
  <si>
    <t>Opravy rozvodů potrubí z trubek ocelových závitových normálních i zesílených zaslepení skováním a zavařením DN 25</t>
  </si>
  <si>
    <t>185294474</t>
  </si>
  <si>
    <t>733222102</t>
  </si>
  <si>
    <t>Potrubí z trubek měděných polotvrdých spojovaných měkkým pájením Ø 15/1</t>
  </si>
  <si>
    <t>78212394</t>
  </si>
  <si>
    <t>733222104</t>
  </si>
  <si>
    <t>Potrubí z trubek měděných polotvrdých spojovaných měkkým pájením Ø 22/1,0</t>
  </si>
  <si>
    <t>942929020</t>
  </si>
  <si>
    <t>733290801</t>
  </si>
  <si>
    <t>Demontáž potrubí z trubek měděných Ø do 35/1,5</t>
  </si>
  <si>
    <t>502753696</t>
  </si>
  <si>
    <t>733291101</t>
  </si>
  <si>
    <t>Zkoušky těsnosti potrubí z trubek měděných Ø do 35/1,5</t>
  </si>
  <si>
    <t>690512752</t>
  </si>
  <si>
    <t>998733202</t>
  </si>
  <si>
    <t>Přesun hmot pro rozvody potrubí stanovený procentní sazbou z ceny vodorovná dopravní vzdálenost do 50 m v objektech výšky přes 6 do 12 m</t>
  </si>
  <si>
    <t>-1661054015</t>
  </si>
  <si>
    <t>734</t>
  </si>
  <si>
    <t>Ústřední vytápění - armatury</t>
  </si>
  <si>
    <t>734200821</t>
  </si>
  <si>
    <t>Demontáž armatur závitových se dvěma závity do G 1/2</t>
  </si>
  <si>
    <t>740516668</t>
  </si>
  <si>
    <t>734209112</t>
  </si>
  <si>
    <t>Montáž závitových armatur se 2 závity G 3/8 (DN 10)</t>
  </si>
  <si>
    <t>-1588591779</t>
  </si>
  <si>
    <t>spe4222720220</t>
  </si>
  <si>
    <t>Rad. ventil V-exakt II G3/8- přímý</t>
  </si>
  <si>
    <t>-2088062353</t>
  </si>
  <si>
    <t>spe4223040040</t>
  </si>
  <si>
    <t>Šroubení Regulux 0352- G3/8 -přímé</t>
  </si>
  <si>
    <t>1817591465</t>
  </si>
  <si>
    <t>spe42240713001</t>
  </si>
  <si>
    <t>Uz.a vyv. ventil STAD s vyp. DN 10</t>
  </si>
  <si>
    <t>-717166283</t>
  </si>
  <si>
    <t>734209113</t>
  </si>
  <si>
    <t>Montáž závitových armatur se 2 závity G 1/2 (DN 15)</t>
  </si>
  <si>
    <t>-1166260421</t>
  </si>
  <si>
    <t>spe4223040044</t>
  </si>
  <si>
    <t>Šroubení Regulux 0351- G1/2 -rohové</t>
  </si>
  <si>
    <t>161297571</t>
  </si>
  <si>
    <t>spe42227202202</t>
  </si>
  <si>
    <t>Rad. ventil V-exakt II G1/2- rohový</t>
  </si>
  <si>
    <t>-317258325</t>
  </si>
  <si>
    <t>spe42227202201</t>
  </si>
  <si>
    <t>Rad. ventil V-exakt II G1/2- přímý</t>
  </si>
  <si>
    <t>-1751732604</t>
  </si>
  <si>
    <t>spe4224071300</t>
  </si>
  <si>
    <t>Uz.a vyv. ventil STAD s vyp. DN 15</t>
  </si>
  <si>
    <t>-199129646</t>
  </si>
  <si>
    <t>spe4224071310</t>
  </si>
  <si>
    <t>Izolace k reg. ventilu DN15-20</t>
  </si>
  <si>
    <t>-49003878</t>
  </si>
  <si>
    <t>734209114</t>
  </si>
  <si>
    <t>Montáž závitových armatur se 2 závity G 3/4 (DN 20)</t>
  </si>
  <si>
    <t>376522500</t>
  </si>
  <si>
    <t>spe4223590002</t>
  </si>
  <si>
    <t xml:space="preserve">Kul. kohout s filtrem  FILTRBALLG 3/4</t>
  </si>
  <si>
    <t>986877433</t>
  </si>
  <si>
    <t>734209115</t>
  </si>
  <si>
    <t>Montáž závitových armatur se 2 závity G 1 (DN 25)</t>
  </si>
  <si>
    <t>-437925744</t>
  </si>
  <si>
    <t>spe28376380311</t>
  </si>
  <si>
    <t xml:space="preserve">Hadice Meibes  G1/300</t>
  </si>
  <si>
    <t>1593037555</t>
  </si>
  <si>
    <t>734209123</t>
  </si>
  <si>
    <t>Montáž závitových armatur se 3 závity G 1/2 (DN 15)</t>
  </si>
  <si>
    <t>-873525290</t>
  </si>
  <si>
    <t>spe42230400252</t>
  </si>
  <si>
    <t xml:space="preserve">Armatura HM rohová  vč. krytky a term. hlavice ,svěr. šroubení</t>
  </si>
  <si>
    <t>1134975642</t>
  </si>
  <si>
    <t>734211113</t>
  </si>
  <si>
    <t>Ventily odvzdušňovací závitové otopných těles PN 6 do 120°C G 3/8</t>
  </si>
  <si>
    <t>538545369</t>
  </si>
  <si>
    <t>734211126</t>
  </si>
  <si>
    <t>Ventily odvzdušňovací závitové automatické se zpětnou klapkou PN 14 do 120°C G 3/8</t>
  </si>
  <si>
    <t>1350451259</t>
  </si>
  <si>
    <t>734242411</t>
  </si>
  <si>
    <t>Ventily zpětné závitové PN 16 do 110°C přímé G 3/8</t>
  </si>
  <si>
    <t>-1976567202</t>
  </si>
  <si>
    <t>734242413</t>
  </si>
  <si>
    <t>Ventily zpětné závitové PN 16 do 110°C přímé G 3/4</t>
  </si>
  <si>
    <t>-1211412772</t>
  </si>
  <si>
    <t>734242414</t>
  </si>
  <si>
    <t>Ventily zpětné závitové PN 16 do 110°C přímé G 1</t>
  </si>
  <si>
    <t>1857649349</t>
  </si>
  <si>
    <t>734242415</t>
  </si>
  <si>
    <t>Ventily zpětné závitové PN 16 do 110°C přímé G 5/4</t>
  </si>
  <si>
    <t>-2012257273</t>
  </si>
  <si>
    <t>734261233</t>
  </si>
  <si>
    <t>Šroubení topenářské PN 16 do 120°C přímé G 1/2</t>
  </si>
  <si>
    <t>558821865</t>
  </si>
  <si>
    <t>734261235</t>
  </si>
  <si>
    <t>Šroubení topenářské PN 16 do 120°C přímé G 1</t>
  </si>
  <si>
    <t>730799981</t>
  </si>
  <si>
    <t>734261236</t>
  </si>
  <si>
    <t>Šroubení topenářské PN 16 do 120°C přímé G 5/4</t>
  </si>
  <si>
    <t>-1251065057</t>
  </si>
  <si>
    <t>734261238</t>
  </si>
  <si>
    <t>Šroubení topenářské PN 16 do 120°C přímé G 2</t>
  </si>
  <si>
    <t>1930747007</t>
  </si>
  <si>
    <t>734292714</t>
  </si>
  <si>
    <t>Ostatní armatury kulové kohouty PN 42 do 185°C přímé vnitřní závit G 3/4</t>
  </si>
  <si>
    <t>2035370711</t>
  </si>
  <si>
    <t>734292715</t>
  </si>
  <si>
    <t>Ostatní armatury kulové kohouty PN 42 do 185°C přímé vnitřní závit G 1</t>
  </si>
  <si>
    <t>-223554942</t>
  </si>
  <si>
    <t>734411102</t>
  </si>
  <si>
    <t>Teploměry technické s pevným stonkem a jímkou zadní připojení (axiální) průměr 63 mm délka stonku 75 mm</t>
  </si>
  <si>
    <t>-1476175883</t>
  </si>
  <si>
    <t>998734202</t>
  </si>
  <si>
    <t>Přesun hmot pro armatury stanovený procentní sazbou (%) z ceny vodorovná dopravní vzdálenost do 50 m v objektech výšky přes 6 do 12 m</t>
  </si>
  <si>
    <t>1297084531</t>
  </si>
  <si>
    <t>735</t>
  </si>
  <si>
    <t>Ústřední vytápění - otopná tělesa</t>
  </si>
  <si>
    <t>735000912</t>
  </si>
  <si>
    <t>Regulace otopného systému při opravách vyregulování dvojregulačních ventilů a kohoutů s termostatickým ovládáním</t>
  </si>
  <si>
    <t>396108307</t>
  </si>
  <si>
    <t>spe42227202051</t>
  </si>
  <si>
    <t xml:space="preserve">Hlavice termostatická Heimeier DX  -M 30x1,5</t>
  </si>
  <si>
    <t>1533884559</t>
  </si>
  <si>
    <t>spe4222720314</t>
  </si>
  <si>
    <t>Termostatická hlavice Heimeier B pro veřejné budovy M 30x1,5</t>
  </si>
  <si>
    <t>-1163038479</t>
  </si>
  <si>
    <t>735151577</t>
  </si>
  <si>
    <t>Otopná tělesa panelová dvoudesková PN 1,0 MPa, T do 110°C se dvěma přídavnými přestupními plochami výšky tělesa 600 mm stavební délky / výkonu 1000 mm / 1679 W</t>
  </si>
  <si>
    <t>-167738601</t>
  </si>
  <si>
    <t xml:space="preserve">Poznámka k souboru cen:_x000d_
1. Ceny lze použít pro jakýkoli způsob připojení. </t>
  </si>
  <si>
    <t>735151580</t>
  </si>
  <si>
    <t>Otopná tělesa panelová dvoudesková PN 1,0 MPa, T do 110°C se dvěma přídavnými přestupními plochami výšky tělesa 600 mm stavební délky / výkonu 1400 mm / 2351 W</t>
  </si>
  <si>
    <t>-367922716</t>
  </si>
  <si>
    <t>735151581</t>
  </si>
  <si>
    <t>Otopná tělesa panelová dvoudesková PN 1,0 MPa, T do 110°C se dvěma přídavnými přestupními plochami výšky tělesa 600 mm stavební délky / výkonu 1600 mm / 2686 W</t>
  </si>
  <si>
    <t>559128986</t>
  </si>
  <si>
    <t>735151619</t>
  </si>
  <si>
    <t>Otopná tělesa panelová třídesková PN 1,0 MPa, T do 110°C se třemi přídavnými přestupními plochami výšky tělesa 300 mm stavební délky / výkonu 1200 mm / 1655 W</t>
  </si>
  <si>
    <t>1000577218</t>
  </si>
  <si>
    <t>735151621</t>
  </si>
  <si>
    <t>Otopná tělesa panelová třídesková PN 1,0 MPa, T do 110°C se třemi přídavnými přestupními plochami výšky tělesa 300 mm stavební délky / výkonu 1600 mm / 2206 W</t>
  </si>
  <si>
    <t>-872014981</t>
  </si>
  <si>
    <t>735151811</t>
  </si>
  <si>
    <t>Demontáž otopných těles panelových jednořadých stavební délky do 1500 mm</t>
  </si>
  <si>
    <t>-231411836</t>
  </si>
  <si>
    <t>735151812</t>
  </si>
  <si>
    <t>Demontáž otopných těles panelových jednořadých stavební délky přes 1500 do 2820 mm</t>
  </si>
  <si>
    <t>793643708</t>
  </si>
  <si>
    <t>735191910</t>
  </si>
  <si>
    <t>Ostatní opravy otopných těles napuštění vody do otopného systému včetně potrubí (bez kotle a ohříváků) otopných těles</t>
  </si>
  <si>
    <t>500669152</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</si>
  <si>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 2. Cenami -2911 až -2932 se oceňuje osazení otopných těles na původní konzoly. </t>
  </si>
  <si>
    <t>735494811</t>
  </si>
  <si>
    <t>Vypuštění vody z otopných soustav bez kotlů, ohříváků, zásobníků a nádrží</t>
  </si>
  <si>
    <t>1090063728</t>
  </si>
  <si>
    <t xml:space="preserve">Poznámka k souboru cen:_x000d_
1. V ceně je započteno vypuštění vody z otopných těles včetně rozvodu potrubí. 2. Cenami se oceňuje: a) vypuštění vody z otopných těles při jejich demontáži a opravách v úseku od rozdělovače po otopné těleso včetně, popřípadě od protipříruby potrubí připojeného ke zdroji, b) vypouštění vody ze stoupacích potrubí v úseku od uzávěru stoupacích potrubí k otopným tělesům včetně. 3. Množství se určí součtem výhřevných ploch všech otopných těles vypouštěného systému nebo stoupacího potrubí. </t>
  </si>
  <si>
    <t>998735202</t>
  </si>
  <si>
    <t>Přesun hmot pro otopná tělesa stanovený procentní sazbou (%) z ceny vodorovná dopravní vzdálenost do 50 m v objektech výšky přes 6 do 12 m</t>
  </si>
  <si>
    <t>-1321173736</t>
  </si>
  <si>
    <t>783614651</t>
  </si>
  <si>
    <t>Základní antikorozní nátěr armatur a kovových potrubí jednonásobný potrubí do DN 50 mm syntetický standardní</t>
  </si>
  <si>
    <t>-1872109331</t>
  </si>
  <si>
    <t>783617611</t>
  </si>
  <si>
    <t>Krycí nátěr (email) armatur a kovových potrubí potrubí do DN 50 mm dvojnásobný syntetický standardní</t>
  </si>
  <si>
    <t>116980650</t>
  </si>
  <si>
    <t>58-M</t>
  </si>
  <si>
    <t>Revize vyhrazených technických zařízení</t>
  </si>
  <si>
    <t>580401001a</t>
  </si>
  <si>
    <t>Uvedení zařízení do provozu, topná zkouška, seřízení</t>
  </si>
  <si>
    <t>-426438268</t>
  </si>
  <si>
    <t>D.4.3. - Soupis prací MaR HALA-NEUZNATELNÉ VÝDAJE</t>
  </si>
  <si>
    <t xml:space="preserve">D1 - 1.  VZT 1.NP</t>
  </si>
  <si>
    <t xml:space="preserve">    D2 - 1.1  Rozvaděč MR-V4</t>
  </si>
  <si>
    <t xml:space="preserve">      D3 - 1.1.1  Řídící systém</t>
  </si>
  <si>
    <t xml:space="preserve">      D4 - 1.1.2 Přístroje</t>
  </si>
  <si>
    <t xml:space="preserve">      D5 - 1.1.3 Rozvaděč</t>
  </si>
  <si>
    <t xml:space="preserve">    D6 - 1.2  Rozvaděč MR-V3</t>
  </si>
  <si>
    <t xml:space="preserve">      D7 - 1.2.1  Řídící systém</t>
  </si>
  <si>
    <t xml:space="preserve">      D8 - 1.2.2 Přístroje</t>
  </si>
  <si>
    <t xml:space="preserve">      D9 - 1.2.3 Rozvaděč</t>
  </si>
  <si>
    <t xml:space="preserve">    D10 - 1.3  Kabely, montážní materiál</t>
  </si>
  <si>
    <t xml:space="preserve">    D11 - 1.4  Ostatní</t>
  </si>
  <si>
    <t xml:space="preserve">1.  VZT 1.NP</t>
  </si>
  <si>
    <t xml:space="preserve">1.1  Rozvaděč MR-V4</t>
  </si>
  <si>
    <t xml:space="preserve">1.1.1  Řídící systém</t>
  </si>
  <si>
    <t>3604211.R</t>
  </si>
  <si>
    <t>DDC regulátor, MMI, Ethernet, I/O bus, RS485 - IPLC301</t>
  </si>
  <si>
    <t>3604221.R</t>
  </si>
  <si>
    <t>Kombinovaný modul - 8AI, 6AO, 8DI, 8DO, protokol Modbus - MCIO2</t>
  </si>
  <si>
    <t>MaR100</t>
  </si>
  <si>
    <t>Software</t>
  </si>
  <si>
    <t>I/O</t>
  </si>
  <si>
    <t>1.1.2 Přístroje</t>
  </si>
  <si>
    <t>3604104.R</t>
  </si>
  <si>
    <t>Čidlo teploty kanálové Pt1000</t>
  </si>
  <si>
    <t>3604102.R</t>
  </si>
  <si>
    <t>Čidlo teploty příložné Pt1000</t>
  </si>
  <si>
    <t>3604811.R</t>
  </si>
  <si>
    <t>Skříňka dálkového ovládání plastová (tlačítko prosvětlené zelené 1Z 24V, tlačítko červené 1R, kontrolka žlutá 24V, volič 0-10V= (1000ohm))</t>
  </si>
  <si>
    <t>3604135.R</t>
  </si>
  <si>
    <t>Protizámrazový termostat -10.. +15°C, 6m,</t>
  </si>
  <si>
    <t>3604143.R</t>
  </si>
  <si>
    <t xml:space="preserve">Diferenční tlakový spínač  50-500Pa</t>
  </si>
  <si>
    <t>3602361.R</t>
  </si>
  <si>
    <t>Kombicentil DN15 100-575 i/h se servopohonem 24Vac ovl. 0-10V (VPP46)</t>
  </si>
  <si>
    <t>3602325.R</t>
  </si>
  <si>
    <t>Klapkový servopohon 24Vac ovládání 0-10V LN24A-SR</t>
  </si>
  <si>
    <t>3602335.R</t>
  </si>
  <si>
    <t xml:space="preserve">Klapkový servopohon s hav.funkcí 2.bodové ovl. 24Vac  NF24A</t>
  </si>
  <si>
    <t>1.1.3 Rozvaděč</t>
  </si>
  <si>
    <t>3601902.R</t>
  </si>
  <si>
    <t>Rozvaděčová skříňka 600/800/215 včetně příslušenství , včetně náplně (hlavní vypínač, svorkovnice, pojistky, jističe, relé, trafo, zásuvka, kontrolky, ovladače......)</t>
  </si>
  <si>
    <t xml:space="preserve">1.2  Rozvaděč MR-V3</t>
  </si>
  <si>
    <t xml:space="preserve">1.2.1  Řídící systém</t>
  </si>
  <si>
    <t>1.2.2 Přístroje</t>
  </si>
  <si>
    <t>3602312.R</t>
  </si>
  <si>
    <t xml:space="preserve">Klapkový servopohon 2.bodové ovl. 24Vac  NM24A</t>
  </si>
  <si>
    <t>1.2.3 Rozvaděč</t>
  </si>
  <si>
    <t>3601903.R</t>
  </si>
  <si>
    <t xml:space="preserve">1.3  Kabely, montážní materiál</t>
  </si>
  <si>
    <t>3600801.R</t>
  </si>
  <si>
    <t>Kabely (JYTY, CYKY...) - cca</t>
  </si>
  <si>
    <t>3600811.R</t>
  </si>
  <si>
    <t>Kabel komunikační UTP5 - cca</t>
  </si>
  <si>
    <t>3600802.R</t>
  </si>
  <si>
    <t>Vodič CYY 4mm2</t>
  </si>
  <si>
    <t>3600201.R</t>
  </si>
  <si>
    <t>Kabelová trasa - žlab</t>
  </si>
  <si>
    <t>3600202.R</t>
  </si>
  <si>
    <t>Kabelová trasa - lišty, příchytky...</t>
  </si>
  <si>
    <t>3600250.R</t>
  </si>
  <si>
    <t>Montážní, instalační a nosný materiál, ukončení kabelů, ochranné trubky, ochranné pospojení, nátěry, drobné zednické práce, průrazy a průchody zdivem a stropy, měření kabeláže........</t>
  </si>
  <si>
    <t xml:space="preserve">1.4  Ostatní</t>
  </si>
  <si>
    <t>MaR120</t>
  </si>
  <si>
    <t>Nastavení zařízení, zaregulování a uvedení do provozu</t>
  </si>
  <si>
    <t>MaR121</t>
  </si>
  <si>
    <t>Revize</t>
  </si>
  <si>
    <t>MaR122</t>
  </si>
  <si>
    <t>Zaškolení obsluhy</t>
  </si>
  <si>
    <t>MaR123</t>
  </si>
  <si>
    <t>Dokumentace skutečného provedení, zapojení</t>
  </si>
  <si>
    <t>D.4.4. - Soupis prací Elektoinstalace-silnoproud HALA-NEUZNATELNÉ VÝDAJE</t>
  </si>
  <si>
    <t>D1 - Elektroinstalace-silnoproud</t>
  </si>
  <si>
    <t xml:space="preserve">    D2 - Osvětlení</t>
  </si>
  <si>
    <t xml:space="preserve">    D3 - Rozvaděče</t>
  </si>
  <si>
    <t>D5 - Kabely</t>
  </si>
  <si>
    <t>D6 - Materiál úložný</t>
  </si>
  <si>
    <t>D7 - NNpřístroje</t>
  </si>
  <si>
    <t>D3 - Rozvaděče</t>
  </si>
  <si>
    <t>D8 - Ostatní</t>
  </si>
  <si>
    <t>D2 - Osvětlení</t>
  </si>
  <si>
    <t>Elektroinstalace-silnoproud</t>
  </si>
  <si>
    <t>Osvětlení</t>
  </si>
  <si>
    <t>509001</t>
  </si>
  <si>
    <t>svítidlo B3 dle specifikace</t>
  </si>
  <si>
    <t>509038</t>
  </si>
  <si>
    <t>svítidlo A2 dle specifikace</t>
  </si>
  <si>
    <t>510101</t>
  </si>
  <si>
    <t>svítidlo C1 dle specifikace</t>
  </si>
  <si>
    <t>510599</t>
  </si>
  <si>
    <t>svítidlo C3 dle specifikace</t>
  </si>
  <si>
    <t>510603</t>
  </si>
  <si>
    <t>svítidlo D1 dle specifikace</t>
  </si>
  <si>
    <t>510605</t>
  </si>
  <si>
    <t>svítidlo E1 dle specifikace</t>
  </si>
  <si>
    <t>510611</t>
  </si>
  <si>
    <t>svítidlo E2 dle specifikace</t>
  </si>
  <si>
    <t>510612</t>
  </si>
  <si>
    <t>svítidlo E3 dle specifikace</t>
  </si>
  <si>
    <t>520021</t>
  </si>
  <si>
    <t>svítidlo F1 dle specifikace</t>
  </si>
  <si>
    <t>552411</t>
  </si>
  <si>
    <t>svítidlo N1 dle specifikace</t>
  </si>
  <si>
    <t>552413</t>
  </si>
  <si>
    <t>svítidlo N3 dle specifikace</t>
  </si>
  <si>
    <t>552422</t>
  </si>
  <si>
    <t>svítidlo N4 dle specifikace</t>
  </si>
  <si>
    <t>Rozvaděče</t>
  </si>
  <si>
    <t>732114</t>
  </si>
  <si>
    <t>rozvaděč kompenzační RC 18kVAr</t>
  </si>
  <si>
    <t>Kabely</t>
  </si>
  <si>
    <t>101105</t>
  </si>
  <si>
    <t>kabel CYKY-J 3x1,5</t>
  </si>
  <si>
    <t>101105.1</t>
  </si>
  <si>
    <t>kabel CYKY-O 3x1,5</t>
  </si>
  <si>
    <t>101106</t>
  </si>
  <si>
    <t>kabel CYKY-J 3x2,5</t>
  </si>
  <si>
    <t>101210</t>
  </si>
  <si>
    <t>kabel CYKY-J 4x16</t>
  </si>
  <si>
    <t>101307</t>
  </si>
  <si>
    <t>kabel CYKY-J 5x4</t>
  </si>
  <si>
    <t>101308</t>
  </si>
  <si>
    <t>kabel CYKY-J 5x6</t>
  </si>
  <si>
    <t>101309</t>
  </si>
  <si>
    <t>kabel CYKY-J 5x10</t>
  </si>
  <si>
    <t>140106</t>
  </si>
  <si>
    <t>kabel 1kV CXKH-R 3Jx2,5</t>
  </si>
  <si>
    <t>140213</t>
  </si>
  <si>
    <t>kabel 1kV CXKH-R 4Jx50</t>
  </si>
  <si>
    <t>171108</t>
  </si>
  <si>
    <t xml:space="preserve">vodič CY 6  /H07V-U/</t>
  </si>
  <si>
    <t>171109</t>
  </si>
  <si>
    <t xml:space="preserve">vodič CY 10  /H07V-U/</t>
  </si>
  <si>
    <t>171512</t>
  </si>
  <si>
    <t>kabel 1kV CXKH-R 1x35</t>
  </si>
  <si>
    <t>203301</t>
  </si>
  <si>
    <t>kabel JYTY 2x1</t>
  </si>
  <si>
    <t>203304</t>
  </si>
  <si>
    <t>kabel JYTY 5x1</t>
  </si>
  <si>
    <t>Materiál úložný</t>
  </si>
  <si>
    <t>311216</t>
  </si>
  <si>
    <t>krabice přístrojová</t>
  </si>
  <si>
    <t>311316</t>
  </si>
  <si>
    <t>krabicová rozvodka vč. svorkovnice a víčka</t>
  </si>
  <si>
    <t>333521</t>
  </si>
  <si>
    <t>lišta vkládací bezhalogen. 20x20HF vč. tvar prvků</t>
  </si>
  <si>
    <t>NNpřístroje</t>
  </si>
  <si>
    <t>411125</t>
  </si>
  <si>
    <t>ovladač 10A/250Vstř +SOr řaz.1/0</t>
  </si>
  <si>
    <t>411163</t>
  </si>
  <si>
    <t>kryt spínač, ovladač +SignOrient</t>
  </si>
  <si>
    <t>411225</t>
  </si>
  <si>
    <t xml:space="preserve">SESTAVA  ovlad 10A/250Vstř +SOr řaz.1/0</t>
  </si>
  <si>
    <t>411302</t>
  </si>
  <si>
    <t>přepínač 10A/250Vstř řaz.6</t>
  </si>
  <si>
    <t>411304</t>
  </si>
  <si>
    <t>spínač 10A/250Vstř řaz.5</t>
  </si>
  <si>
    <t>411341</t>
  </si>
  <si>
    <t xml:space="preserve">spínač 10A/250Vstř/IP44  řaz.1</t>
  </si>
  <si>
    <t>411342</t>
  </si>
  <si>
    <t xml:space="preserve">přepínač 10A/250Vstř/IP44  řaz.6</t>
  </si>
  <si>
    <t>418112</t>
  </si>
  <si>
    <t>vypínač 3.p. 25A/380Vstř zapušť.</t>
  </si>
  <si>
    <t>420091</t>
  </si>
  <si>
    <t>rámeček pro 1 přístroj syst. přivol. pomoci</t>
  </si>
  <si>
    <t>420092</t>
  </si>
  <si>
    <t>rámeček pro 2 přístroje syst. přivol. pomoci</t>
  </si>
  <si>
    <t>420901</t>
  </si>
  <si>
    <t>zásuvka 16A/250Vstř IP44</t>
  </si>
  <si>
    <t>421291</t>
  </si>
  <si>
    <t>rámeček krycí 1 přístroj</t>
  </si>
  <si>
    <t>421301</t>
  </si>
  <si>
    <t>zásuvka 16A/250Vstř</t>
  </si>
  <si>
    <t>421391</t>
  </si>
  <si>
    <t>421391.1</t>
  </si>
  <si>
    <t xml:space="preserve">rámeček krycí Valena 1 přístroj             774451</t>
  </si>
  <si>
    <t>425223</t>
  </si>
  <si>
    <t>zásuvka nástěnná 5pól/16A/400V/IP44</t>
  </si>
  <si>
    <t>900020</t>
  </si>
  <si>
    <t xml:space="preserve">Modul kontrolní s alarmem sestava  syst. přiv. pom</t>
  </si>
  <si>
    <t>900021</t>
  </si>
  <si>
    <t>Tlačítko prosvětlené signální reset. syst. přiv.p.</t>
  </si>
  <si>
    <t>900021.1</t>
  </si>
  <si>
    <t>Tlačítko signální tahové syst. přivol. pomoci</t>
  </si>
  <si>
    <t>900022</t>
  </si>
  <si>
    <t>Transformátor syst. přivolání pomoci</t>
  </si>
  <si>
    <t>900012</t>
  </si>
  <si>
    <t>Rozvaděč R-restaurace dle výkresu a popisu v TZ</t>
  </si>
  <si>
    <t>900038</t>
  </si>
  <si>
    <t>Rozvaděč R1 úprava a doplnění dle výkresu</t>
  </si>
  <si>
    <t>900038.1</t>
  </si>
  <si>
    <t>Rozvaděč R3 úprava a doplnění dle výkresu</t>
  </si>
  <si>
    <t>900038.2</t>
  </si>
  <si>
    <t>Rozvaděč RH úprava a doplnění dle výkresu</t>
  </si>
  <si>
    <t>Ostatní</t>
  </si>
  <si>
    <t>932</t>
  </si>
  <si>
    <t>ohnivzdorná přepážka s výplní(obecná položka)</t>
  </si>
  <si>
    <t>933</t>
  </si>
  <si>
    <t>ohnivzdorná přepážka sádroperlit(obecná položka)</t>
  </si>
  <si>
    <t>900050</t>
  </si>
  <si>
    <t>Drobný elektromontážní materiál</t>
  </si>
  <si>
    <t>210100001</t>
  </si>
  <si>
    <t>ukončení v rozvaděči vč.zapojení vodiče do 2,5mm2</t>
  </si>
  <si>
    <t>210100002</t>
  </si>
  <si>
    <t>ukončení v rozvaděči vč.zapojení vodiče do 6mm2</t>
  </si>
  <si>
    <t>210100003</t>
  </si>
  <si>
    <t>ukončení v rozvaděči vč.zapojení vodiče do 16mm2</t>
  </si>
  <si>
    <t>210100006</t>
  </si>
  <si>
    <t>ukončení v rozvaděči vč.zapojení vodiče do 50mm2</t>
  </si>
  <si>
    <t>210800006</t>
  </si>
  <si>
    <t>vodič Cu(-CY) pod omítkou do 1x16</t>
  </si>
  <si>
    <t>210800103</t>
  </si>
  <si>
    <t>kabel Cu(-CYKY) pod omítkou do 2x4/3x2,5/5x1,5</t>
  </si>
  <si>
    <t>210800112</t>
  </si>
  <si>
    <t>kabel Cu(-CYKY) pod omítkou do 5x6</t>
  </si>
  <si>
    <t>210800113</t>
  </si>
  <si>
    <t>kabel Cu(-CYKY) pod omítkou do 5x10</t>
  </si>
  <si>
    <t>210810101</t>
  </si>
  <si>
    <t>kabel Cu(-1kV CYKY) pevně uložený do 3x35/4x25</t>
  </si>
  <si>
    <t>210810902</t>
  </si>
  <si>
    <t>kabel Cu(-1kV CHAH) volně uložený do 1x35</t>
  </si>
  <si>
    <t>210810945</t>
  </si>
  <si>
    <t>kabel(-1kV CHKE)volně 3x50/4x35/5x25/24x2,5/37x1,5</t>
  </si>
  <si>
    <t>210810951</t>
  </si>
  <si>
    <t>kabel(-1kV CHKE) pevně uložený do 2x4/3x2,5/4x1,5</t>
  </si>
  <si>
    <t>210850010</t>
  </si>
  <si>
    <t>kabel NCEY/JYTY volně uložený do 19x1</t>
  </si>
  <si>
    <t>210010105</t>
  </si>
  <si>
    <t>lišta vkládací úplná pevně uložená do š.40mm</t>
  </si>
  <si>
    <t>210010301</t>
  </si>
  <si>
    <t>krabice přístrojová bez zapojení</t>
  </si>
  <si>
    <t>210010322</t>
  </si>
  <si>
    <t>krabicová rozvodka vč.svorkovn.a zapojení(-KR97)</t>
  </si>
  <si>
    <t>210110041</t>
  </si>
  <si>
    <t>spínač zapuštěný vč.zapojení 1pólový/řazení 1</t>
  </si>
  <si>
    <t>210110043</t>
  </si>
  <si>
    <t>přepínač zapuštěný vč.zapojení sériový/řazení 5-5A</t>
  </si>
  <si>
    <t>210110045</t>
  </si>
  <si>
    <t>přepínač zapuštěný vč.zapojení střídavý/řazení 6</t>
  </si>
  <si>
    <t>210110063</t>
  </si>
  <si>
    <t>ovladač zapuštěný vč.zapojení tlačítkový/ř.1/0 So</t>
  </si>
  <si>
    <t>210110082</t>
  </si>
  <si>
    <t>spínač 3pól/25A/400V(sporák přípoj)vč.zapoj zapušť</t>
  </si>
  <si>
    <t>210111012</t>
  </si>
  <si>
    <t>zásuvka domovní zapuštěná vč.zapojení průběžně</t>
  </si>
  <si>
    <t>210111106</t>
  </si>
  <si>
    <t>zásuvka/přívodka průmyslová vč.zapojení 3P+N+Z/16A</t>
  </si>
  <si>
    <t>210990030</t>
  </si>
  <si>
    <t>Montáž kontrolního modulu kompletní</t>
  </si>
  <si>
    <t>210990031</t>
  </si>
  <si>
    <t>Tlačítko zapuštěné vč.zapojení</t>
  </si>
  <si>
    <t>210990032</t>
  </si>
  <si>
    <t>Montáž trafa</t>
  </si>
  <si>
    <t>210200012</t>
  </si>
  <si>
    <t>svítidlo žárovkové bytové stropní/více zdrojů</t>
  </si>
  <si>
    <t>210201001</t>
  </si>
  <si>
    <t>svítidlo zářivkové bytové stropní/1 zdroj</t>
  </si>
  <si>
    <t>210201011</t>
  </si>
  <si>
    <t>svítidlo zářivkové bytové závěsné/1 zdroj</t>
  </si>
  <si>
    <t>210201021</t>
  </si>
  <si>
    <t>svítidlo zářivkové vestavné/1 zdroj</t>
  </si>
  <si>
    <t>210201101</t>
  </si>
  <si>
    <t>svítidlo zářivkové průmyslové stropní/1 zdroj</t>
  </si>
  <si>
    <t>210201201</t>
  </si>
  <si>
    <t>nouzové orientační svítidlo zářivkové</t>
  </si>
  <si>
    <t>210190101</t>
  </si>
  <si>
    <t>kondenzátorový rozvaděč 1 pole do hmotnosti 100kg</t>
  </si>
  <si>
    <t>210990019</t>
  </si>
  <si>
    <t>Montáž rozvaděče R-restaurace</t>
  </si>
  <si>
    <t>210990048</t>
  </si>
  <si>
    <t>Práce v rozvaděči R1</t>
  </si>
  <si>
    <t>210990048.1</t>
  </si>
  <si>
    <t>Práce v rozvaděči R3</t>
  </si>
  <si>
    <t>210990048.2</t>
  </si>
  <si>
    <t>Práce v rozvaděči RH</t>
  </si>
  <si>
    <t>210020911</t>
  </si>
  <si>
    <t>ohnivzdorná přepážka s výplní ve stropě tl.20cm</t>
  </si>
  <si>
    <t>210020922</t>
  </si>
  <si>
    <t>ohnivzdorná přepážka s výplní ve stěně tl.30cm</t>
  </si>
  <si>
    <t>210020941</t>
  </si>
  <si>
    <t>ohnivzdorná přepážka ze sádroperlitu</t>
  </si>
  <si>
    <t>210990001</t>
  </si>
  <si>
    <t>Přepojování stávajících zařízení</t>
  </si>
  <si>
    <t>210990087</t>
  </si>
  <si>
    <t>Demontáž stávající elektroinstalace /dmtž</t>
  </si>
  <si>
    <t>218009001</t>
  </si>
  <si>
    <t>poplatek za recyklaci svítidla</t>
  </si>
  <si>
    <t>218009011</t>
  </si>
  <si>
    <t>poplatek za recyklaci světelného zdroje</t>
  </si>
  <si>
    <t>219990028</t>
  </si>
  <si>
    <t>Práce v rozvaděčích - přepojování atd.</t>
  </si>
  <si>
    <t>219001213</t>
  </si>
  <si>
    <t>vybour.otvoru ve zdi/cihla/ do pr.60mm/tl.do 0,45m</t>
  </si>
  <si>
    <t>219001242</t>
  </si>
  <si>
    <t>vybour.otvoru ve zdi/cihla/ do 0,25m2/tl.do 0,30m</t>
  </si>
  <si>
    <t>219001412</t>
  </si>
  <si>
    <t>vybourání otvoru/zeď beton/ do pr.60mm/tl.do 0,30m</t>
  </si>
  <si>
    <t>219001442</t>
  </si>
  <si>
    <t>vybourání otvoru/zeď beton/ do 0,25m2/tl.do 0,30m</t>
  </si>
  <si>
    <t>219002611</t>
  </si>
  <si>
    <t>vysekání rýhy/zeď cihla/ hl.do 30mm/š.do 30mm</t>
  </si>
  <si>
    <t>219002621</t>
  </si>
  <si>
    <t>vysekání rýhy/zeď cihla/ hl.do 50mm/š.do 70mm</t>
  </si>
  <si>
    <t>219002622</t>
  </si>
  <si>
    <t>vysekání rýhy/zeď cihla/ hl.do 50mm/š.do 100mm</t>
  </si>
  <si>
    <t>219002635</t>
  </si>
  <si>
    <t>vysekání rýhy/zeď cihla/ hl.do 70mm/š.do 300mm</t>
  </si>
  <si>
    <t>219003691</t>
  </si>
  <si>
    <t>omítka hladká rýhy ve stěně do 30mm vč.malty MV</t>
  </si>
  <si>
    <t>219003692</t>
  </si>
  <si>
    <t>omítka hladká rýhy ve stěně do 70mm vč.malty MV</t>
  </si>
  <si>
    <t>219003693</t>
  </si>
  <si>
    <t>omítka hladká rýhy ve stěně do 100mm vč.malty MV</t>
  </si>
  <si>
    <t>219003697</t>
  </si>
  <si>
    <t>omítka hladká rýhy ve stěně do 300mm vč.malty MV</t>
  </si>
  <si>
    <t>219990028.1</t>
  </si>
  <si>
    <t>Zjištění stávajícího stavu</t>
  </si>
  <si>
    <t>217309013</t>
  </si>
  <si>
    <t>vypracování revizní zprávy</t>
  </si>
  <si>
    <t>D.4.5. - Soupis prací Elektroinstalace-slaboproud HALA-NEUZNATELNÉ VÝDAJE</t>
  </si>
  <si>
    <t xml:space="preserve">D1 - </t>
  </si>
  <si>
    <t xml:space="preserve">    D2 - Ostatní</t>
  </si>
  <si>
    <t xml:space="preserve">    D3 - dílčí součet</t>
  </si>
  <si>
    <t xml:space="preserve">    D4 - Struktur. kabeláž, C</t>
  </si>
  <si>
    <t xml:space="preserve">    D5 - PZS</t>
  </si>
  <si>
    <t xml:space="preserve">    D6 - STA</t>
  </si>
  <si>
    <t>352011</t>
  </si>
  <si>
    <t>kabelový žlab FeZn 60/100</t>
  </si>
  <si>
    <t>900731</t>
  </si>
  <si>
    <t>Skupinová příchytka max. 15kabelů</t>
  </si>
  <si>
    <t>321114</t>
  </si>
  <si>
    <t>trubka ohebná PVC lpflex 2325</t>
  </si>
  <si>
    <t>324113</t>
  </si>
  <si>
    <t>trubka ocel pancéř závit lak 6021 vč. tvar prvků</t>
  </si>
  <si>
    <t>900191</t>
  </si>
  <si>
    <t>likvidace demont. materiálu</t>
  </si>
  <si>
    <t>900241</t>
  </si>
  <si>
    <t xml:space="preserve">drobný  upevňovací a spojovací materiál</t>
  </si>
  <si>
    <t>311116</t>
  </si>
  <si>
    <t>krabice univerzální/odbočná KU68-1902 vč.KO68</t>
  </si>
  <si>
    <t>311217</t>
  </si>
  <si>
    <t>krabice přístrojová KP67/3</t>
  </si>
  <si>
    <t>dílčí součet</t>
  </si>
  <si>
    <t>Struktur. kabeláž, C</t>
  </si>
  <si>
    <t>900578</t>
  </si>
  <si>
    <t>patch panel 1U 24xRJ45 cat5e včetně konektorů</t>
  </si>
  <si>
    <t>209430</t>
  </si>
  <si>
    <t>patch kabel UTP Cat5e RJ45-RJ45/ 1m</t>
  </si>
  <si>
    <t>209436</t>
  </si>
  <si>
    <t>patch kabel FTP Cat5e RJ45-RJ45/ 2m</t>
  </si>
  <si>
    <t>900689</t>
  </si>
  <si>
    <t>HDMI kabel 15m pro propojení projektoru a PC</t>
  </si>
  <si>
    <t>900694</t>
  </si>
  <si>
    <t>4 kanálový síťový digitální videorekordér,</t>
  </si>
  <si>
    <t>421326</t>
  </si>
  <si>
    <t>zásuvka 2xRJ45/cat.5e UTP</t>
  </si>
  <si>
    <t>421325</t>
  </si>
  <si>
    <t>zásuvka 1xRJ45/cat.5e UTP</t>
  </si>
  <si>
    <t>krabice přístrojová KP67/2</t>
  </si>
  <si>
    <t>311117</t>
  </si>
  <si>
    <t>Krabice pod zásuvku na omítku</t>
  </si>
  <si>
    <t>209403</t>
  </si>
  <si>
    <t>kabel UTP Cat.5e</t>
  </si>
  <si>
    <t>900281</t>
  </si>
  <si>
    <t>projektová dokumentace skut. stavu</t>
  </si>
  <si>
    <t>PZS</t>
  </si>
  <si>
    <t>900385</t>
  </si>
  <si>
    <t>duální detektor PIR+MW ANTIMASK</t>
  </si>
  <si>
    <t>900387</t>
  </si>
  <si>
    <t>kabel splétané vodiče, stíněné 6x0,22</t>
  </si>
  <si>
    <t>900722</t>
  </si>
  <si>
    <t>FRACARRO Sigma 9 HD anténa UHF</t>
  </si>
  <si>
    <t>900723</t>
  </si>
  <si>
    <t>Sat anténa pro dvě družice</t>
  </si>
  <si>
    <t>900001</t>
  </si>
  <si>
    <t>Inverto IDLR-QUTL40 QUATRO</t>
  </si>
  <si>
    <t>900724</t>
  </si>
  <si>
    <t>Držák invertorů</t>
  </si>
  <si>
    <t>900725</t>
  </si>
  <si>
    <t>Multipřepínač 9/8</t>
  </si>
  <si>
    <t>900726</t>
  </si>
  <si>
    <t>FM Zesilovač</t>
  </si>
  <si>
    <t>900727</t>
  </si>
  <si>
    <t>Skříň pro umístění přepěťových ochran</t>
  </si>
  <si>
    <t>900728</t>
  </si>
  <si>
    <t>Zemnící můstek 1xF konektor</t>
  </si>
  <si>
    <t>900729</t>
  </si>
  <si>
    <t>Přepěťová ochrany koax svodu</t>
  </si>
  <si>
    <t>900001.1</t>
  </si>
  <si>
    <t>Montážní deska pro montáž do 19" datového rozvaděč</t>
  </si>
  <si>
    <t>900730</t>
  </si>
  <si>
    <t>Konektory sada</t>
  </si>
  <si>
    <t>900037</t>
  </si>
  <si>
    <t>stožár, výložníky a antény dle prom. signálu</t>
  </si>
  <si>
    <t>900349</t>
  </si>
  <si>
    <t>rozvaděč STA ocep.</t>
  </si>
  <si>
    <t>209351</t>
  </si>
  <si>
    <t>koaxiální kabel venkovní</t>
  </si>
  <si>
    <t>209352</t>
  </si>
  <si>
    <t>koaxiální kabel vnitřní</t>
  </si>
  <si>
    <t>421317</t>
  </si>
  <si>
    <t>zásuvka TV-RD-SAT 1,5dB</t>
  </si>
  <si>
    <t>rámeček krycí 1přístroj</t>
  </si>
  <si>
    <t>210010311</t>
  </si>
  <si>
    <t>krabice odbočná bez svorkovnice a zapojení(-KO68)</t>
  </si>
  <si>
    <t>210020304</t>
  </si>
  <si>
    <t>kabelový žlab úplný bez víka</t>
  </si>
  <si>
    <t>210990551</t>
  </si>
  <si>
    <t>montáž příchytka</t>
  </si>
  <si>
    <t>210010004</t>
  </si>
  <si>
    <t>trubka plast ohebná,pod omítkou,typ 2329/pr.29</t>
  </si>
  <si>
    <t>210990553</t>
  </si>
  <si>
    <t>zjištění stáv. stavu Prověření stávajících</t>
  </si>
  <si>
    <t>Poznámka k položce:
tras,otevření, kontrola prostupů, způsob vedení tr</t>
  </si>
  <si>
    <t>210990554</t>
  </si>
  <si>
    <t>přepojení stávajících kabelů</t>
  </si>
  <si>
    <t>210990555</t>
  </si>
  <si>
    <t>rozřídění ponechávaných a demontovaných kabelů</t>
  </si>
  <si>
    <t>Poznámka k položce:
v kabelových trasách</t>
  </si>
  <si>
    <t>210990558</t>
  </si>
  <si>
    <t>demnotáž svazku kabelů ze žlabů</t>
  </si>
  <si>
    <t>210990559</t>
  </si>
  <si>
    <t>Demontáž stávajících kabelových tras</t>
  </si>
  <si>
    <t>210990557</t>
  </si>
  <si>
    <t>Demontáž a zpětná montáž obložky v hale pro</t>
  </si>
  <si>
    <t>Poznámka k položce:
instalaci kabelážerozřídění ponechávaných a demont</t>
  </si>
  <si>
    <t>210990127</t>
  </si>
  <si>
    <t>zednické výpomoce včetně bourání</t>
  </si>
  <si>
    <t>210950321</t>
  </si>
  <si>
    <t>kabel pevně uložený jednotková hmotnost do 0,4kg</t>
  </si>
  <si>
    <t>210990515</t>
  </si>
  <si>
    <t>210990520</t>
  </si>
  <si>
    <t>mont. gig. vedeorekordéru</t>
  </si>
  <si>
    <t>210111312</t>
  </si>
  <si>
    <t>zásuvka domovní sdělovací 2násobná vč.zapojení</t>
  </si>
  <si>
    <t>210111311</t>
  </si>
  <si>
    <t>zásuvka domovní sdělovací 1násobná vč.zapojení</t>
  </si>
  <si>
    <t>210010321</t>
  </si>
  <si>
    <t>krabicová rozvodka</t>
  </si>
  <si>
    <t>210990224</t>
  </si>
  <si>
    <t>měření metal. kabelu</t>
  </si>
  <si>
    <t>210990525</t>
  </si>
  <si>
    <t>zakončení konce metal. kabelu na konektoru RJ45</t>
  </si>
  <si>
    <t>210990265</t>
  </si>
  <si>
    <t>Oživení a nastavení systému SK a CCTV</t>
  </si>
  <si>
    <t>210990478</t>
  </si>
  <si>
    <t>Revize systému včetně funkčních zkoušek SK a CCTV</t>
  </si>
  <si>
    <t>210990297</t>
  </si>
  <si>
    <t>detektor PIR+MW</t>
  </si>
  <si>
    <t>210990274</t>
  </si>
  <si>
    <t>kabel pevně uložený do 19x1</t>
  </si>
  <si>
    <t>210990543</t>
  </si>
  <si>
    <t>montáže anténa UHF</t>
  </si>
  <si>
    <t>210990544</t>
  </si>
  <si>
    <t>montáže Sat anténa pro dvě družice</t>
  </si>
  <si>
    <t>montáž Inverto</t>
  </si>
  <si>
    <t>210990545</t>
  </si>
  <si>
    <t>montáže držáku invertorů</t>
  </si>
  <si>
    <t>210990546</t>
  </si>
  <si>
    <t>montáže multipřepínače</t>
  </si>
  <si>
    <t>210990547</t>
  </si>
  <si>
    <t>montáž zesilovače</t>
  </si>
  <si>
    <t>210990548</t>
  </si>
  <si>
    <t>montáže skříně pro umístění přepěťových ochran</t>
  </si>
  <si>
    <t>210990549</t>
  </si>
  <si>
    <t>montáž Zemnící můstek 1xF konektor</t>
  </si>
  <si>
    <t>210990550</t>
  </si>
  <si>
    <t>montáž Přepěťová ochrany</t>
  </si>
  <si>
    <t>210990551.1</t>
  </si>
  <si>
    <t>montáž Montážní desky do 19" datového rozvaděče</t>
  </si>
  <si>
    <t>210990552</t>
  </si>
  <si>
    <t>montáž konektotů</t>
  </si>
  <si>
    <t>210990172</t>
  </si>
  <si>
    <t>rozvodnice do hmotnosti 50kg</t>
  </si>
  <si>
    <t>210803511</t>
  </si>
  <si>
    <t>kabel koaxiální pevně uložený</t>
  </si>
  <si>
    <t>210990564</t>
  </si>
  <si>
    <t>Revize systému včetně funkčních zkoušek STA</t>
  </si>
  <si>
    <t>219002213</t>
  </si>
  <si>
    <t>vysekání kapsy/zeď cihla/ do 100x100x100mm</t>
  </si>
  <si>
    <t>219002612</t>
  </si>
  <si>
    <t>vysekání rýhy/zeď cihla/ hl.do 30mm/š.do 70mm</t>
  </si>
  <si>
    <t>219001413</t>
  </si>
  <si>
    <t>vybourání otvoru/zeď beton/ do pr.60mm/tl.do 0,45m</t>
  </si>
  <si>
    <t>219990154</t>
  </si>
  <si>
    <t>doprava</t>
  </si>
  <si>
    <t>219990430</t>
  </si>
  <si>
    <t>montáž patch panelu</t>
  </si>
  <si>
    <t>219990046</t>
  </si>
  <si>
    <t>montáž stožáru včetně antén</t>
  </si>
  <si>
    <t>D.4.6 - Soupis prací Gastro vybavení HALA-NEUZNATELNÉ VÝDAJE</t>
  </si>
  <si>
    <t>D1 - 2.11 Výčep</t>
  </si>
  <si>
    <t>D2 - 2.09 Přípravna pokrmů</t>
  </si>
  <si>
    <t>D3 - 2.08 Sklad</t>
  </si>
  <si>
    <t>2.11 Výčep</t>
  </si>
  <si>
    <t>1.1</t>
  </si>
  <si>
    <t>výčepní stůl s barem - interier</t>
  </si>
  <si>
    <t>952246654</t>
  </si>
  <si>
    <t>1.2</t>
  </si>
  <si>
    <t>mycí dvoudřez vestavný</t>
  </si>
  <si>
    <t>1392921435</t>
  </si>
  <si>
    <t>1.3</t>
  </si>
  <si>
    <t>podstolový chladič piva - 4x smyčka</t>
  </si>
  <si>
    <t>-1898605832</t>
  </si>
  <si>
    <t>1.3a</t>
  </si>
  <si>
    <t>výčepní stojan 4 kohouty</t>
  </si>
  <si>
    <t>-883596088</t>
  </si>
  <si>
    <t>1.4</t>
  </si>
  <si>
    <t>prodejní pult neutrální - interier</t>
  </si>
  <si>
    <t>731374346</t>
  </si>
  <si>
    <t>1.5</t>
  </si>
  <si>
    <t>Chladnice 400 l, prosklené dveře, osvětlení, zámek</t>
  </si>
  <si>
    <t>533174127</t>
  </si>
  <si>
    <t>1.6</t>
  </si>
  <si>
    <t>neutrální pult - uzavřený skříňkami a prostorem pro myčku - interier</t>
  </si>
  <si>
    <t>237045662</t>
  </si>
  <si>
    <t>1.7</t>
  </si>
  <si>
    <t>neutrální pult - uzavřený skříňkami - interier</t>
  </si>
  <si>
    <t>1867676306</t>
  </si>
  <si>
    <t>1.8</t>
  </si>
  <si>
    <t>kávovar profi - dvoupákový</t>
  </si>
  <si>
    <t>-359582421</t>
  </si>
  <si>
    <t>1.8a</t>
  </si>
  <si>
    <t>kávomlýnek fresh káva</t>
  </si>
  <si>
    <t>-1519258621</t>
  </si>
  <si>
    <t>1.9</t>
  </si>
  <si>
    <t>prodejní police na doplňkový prodej - interier</t>
  </si>
  <si>
    <t>-1451239623</t>
  </si>
  <si>
    <t>1.10</t>
  </si>
  <si>
    <t>mycí stroj na sklo</t>
  </si>
  <si>
    <t>-239519436</t>
  </si>
  <si>
    <t>2.09 Přípravna pokrmů</t>
  </si>
  <si>
    <t>2.1</t>
  </si>
  <si>
    <t>mycí stůl s dřezem - stojánková baterie - prostor pro podstolový mycí stroj</t>
  </si>
  <si>
    <t>-180613048</t>
  </si>
  <si>
    <t>2.1a</t>
  </si>
  <si>
    <t>mycí tlaková sprcha</t>
  </si>
  <si>
    <t>-1048746395</t>
  </si>
  <si>
    <t>2.2</t>
  </si>
  <si>
    <t>mycí stroj - podstolové provedení</t>
  </si>
  <si>
    <t>1357501170</t>
  </si>
  <si>
    <t>2.2a</t>
  </si>
  <si>
    <t>mechanický změkčovač vody</t>
  </si>
  <si>
    <t>-1777167052</t>
  </si>
  <si>
    <t>2.3</t>
  </si>
  <si>
    <t>stůl pracovní - spodní police</t>
  </si>
  <si>
    <t>519017002</t>
  </si>
  <si>
    <t>2.4</t>
  </si>
  <si>
    <t>police nástěnná jednoetážová</t>
  </si>
  <si>
    <t>-2028491027</t>
  </si>
  <si>
    <t>2.5</t>
  </si>
  <si>
    <t>mycí dřez - spodní police</t>
  </si>
  <si>
    <t>1583877109</t>
  </si>
  <si>
    <t>2.6</t>
  </si>
  <si>
    <t>974293407</t>
  </si>
  <si>
    <t>2.7</t>
  </si>
  <si>
    <t>stůl pracovní zkosený - spodní police</t>
  </si>
  <si>
    <t>989376992</t>
  </si>
  <si>
    <t>2.9</t>
  </si>
  <si>
    <t>skříň na úklidové prostředky</t>
  </si>
  <si>
    <t>-1939938053</t>
  </si>
  <si>
    <t>2.10</t>
  </si>
  <si>
    <t>-988678410</t>
  </si>
  <si>
    <t>2.11</t>
  </si>
  <si>
    <t>mycí stůl s dřezem - stojánková baterie - prostor pro podstolovou lednici</t>
  </si>
  <si>
    <t>-260986397</t>
  </si>
  <si>
    <t>2.11a</t>
  </si>
  <si>
    <t>stojánková baterie</t>
  </si>
  <si>
    <t>-774591223</t>
  </si>
  <si>
    <t>2.12</t>
  </si>
  <si>
    <t>lednice podstolová</t>
  </si>
  <si>
    <t>813205154</t>
  </si>
  <si>
    <t>2.13</t>
  </si>
  <si>
    <t>371999056</t>
  </si>
  <si>
    <t>2.14</t>
  </si>
  <si>
    <t>mikrovlná trouba</t>
  </si>
  <si>
    <t>123504200</t>
  </si>
  <si>
    <t>2.15</t>
  </si>
  <si>
    <t>stůl pracovní - spodní police a prostor pro podstolovou lednici</t>
  </si>
  <si>
    <t>1886196594</t>
  </si>
  <si>
    <t>2.16</t>
  </si>
  <si>
    <t>-1282592014</t>
  </si>
  <si>
    <t>2.17</t>
  </si>
  <si>
    <t>sporák stolní dvouplotnový</t>
  </si>
  <si>
    <t>655068166</t>
  </si>
  <si>
    <t>2.18</t>
  </si>
  <si>
    <t>konvektomat 5xGN 1/1 s automatickým mytím varné komory</t>
  </si>
  <si>
    <t>-1259839167</t>
  </si>
  <si>
    <t>2.18a</t>
  </si>
  <si>
    <t>podstavec pod konvektomat se vsuny na GN</t>
  </si>
  <si>
    <t>711455520</t>
  </si>
  <si>
    <t>2.18b</t>
  </si>
  <si>
    <t>tlaková mycí sprcha ke konvektomatu</t>
  </si>
  <si>
    <t>-471850374</t>
  </si>
  <si>
    <t>2.18c</t>
  </si>
  <si>
    <t>-1496881895</t>
  </si>
  <si>
    <t>2.19</t>
  </si>
  <si>
    <t>548174666</t>
  </si>
  <si>
    <t>2.20</t>
  </si>
  <si>
    <t>704927080</t>
  </si>
  <si>
    <t>2.08 Sklad</t>
  </si>
  <si>
    <t>3.1</t>
  </si>
  <si>
    <t>regál skladový - 5 polic</t>
  </si>
  <si>
    <t>-324774659</t>
  </si>
  <si>
    <t>3.2</t>
  </si>
  <si>
    <t>lednice skladová - plné dveře</t>
  </si>
  <si>
    <t>1393353925</t>
  </si>
  <si>
    <t>3.3</t>
  </si>
  <si>
    <t>mraznička skladová - plné dveře</t>
  </si>
  <si>
    <t>1805399913</t>
  </si>
  <si>
    <t>Pol37</t>
  </si>
  <si>
    <t>montáž a doprava</t>
  </si>
  <si>
    <t>-284606276</t>
  </si>
  <si>
    <t>02 - Soupis prací VON-NEUZNATELNÉ VÝDAJE</t>
  </si>
  <si>
    <t>VRN - Vedlejší rozpočtové náklady</t>
  </si>
  <si>
    <t xml:space="preserve">    VRN1 - Průzkumné, geodetické a projektové práce</t>
  </si>
  <si>
    <t xml:space="preserve">    VRN3 - Zařízení staveniště</t>
  </si>
  <si>
    <t xml:space="preserve">    VRN4 - Inženýrská činnost</t>
  </si>
  <si>
    <t>VRN</t>
  </si>
  <si>
    <t>Vedlejší rozpočtové náklady</t>
  </si>
  <si>
    <t>VRN1</t>
  </si>
  <si>
    <t>Průzkumné, geodetické a projektové práce</t>
  </si>
  <si>
    <t>012103000</t>
  </si>
  <si>
    <t>Průzkumné, geodetické a projektové práce geodetické práce před výstavbou</t>
  </si>
  <si>
    <t>Kč</t>
  </si>
  <si>
    <t>1024</t>
  </si>
  <si>
    <t>-167763630</t>
  </si>
  <si>
    <t>012203000</t>
  </si>
  <si>
    <t>Průzkumné, geodetické a projektové práce geodetické práce při provádění stavby</t>
  </si>
  <si>
    <t>1703553967</t>
  </si>
  <si>
    <t>012303000</t>
  </si>
  <si>
    <t>Průzkumné, geodetické a projektové práce geodetické práce po výstavbě</t>
  </si>
  <si>
    <t>-480079902</t>
  </si>
  <si>
    <t>013254000</t>
  </si>
  <si>
    <t>Průzkumné, geodetické a projektové práce projektové práce dokumentace stavby (výkresová a textová) skutečného provedení stavby</t>
  </si>
  <si>
    <t>486472981</t>
  </si>
  <si>
    <t>VRN3</t>
  </si>
  <si>
    <t>Zařízení staveniště</t>
  </si>
  <si>
    <t>030001000</t>
  </si>
  <si>
    <t>Základní rozdělení průvodních činností a nákladů zařízení staveniště</t>
  </si>
  <si>
    <t>kč</t>
  </si>
  <si>
    <t>-321852199</t>
  </si>
  <si>
    <t>VRN4</t>
  </si>
  <si>
    <t>Inženýrská činnost</t>
  </si>
  <si>
    <t>040001000</t>
  </si>
  <si>
    <t>Základní rozdělení průvodních činností a nákladů inženýrská činnost</t>
  </si>
  <si>
    <t>-194644923</t>
  </si>
  <si>
    <t>042903000</t>
  </si>
  <si>
    <t>Inženýrská činnost posudky ostatní posudky</t>
  </si>
  <si>
    <t>-706164805</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</si>
  <si>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</si>
  <si>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</si>
  <si>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</si>
  <si>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</si>
  <si>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</si>
  <si>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</si>
  <si>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</si>
  <si>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</si>
  <si>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</si>
  <si>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</si>
  <si>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</si>
  <si>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</si>
  <si>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</si>
  <si>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</si>
  <si>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</si>
  <si>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Vedlejší a ostatní náklady</t>
  </si>
  <si>
    <t>OST</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</si>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</sst>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9">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color rgb="FF0000A8"/>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b/>
      <sz val="11"/>
      <color rgb="FF003366"/>
      <name val="Trebuchet MS"/>
    </font>
    <font>
      <sz val="11"/>
      <color rgb="FF003366"/>
      <name val="Trebuchet MS"/>
    </font>
    <font>
      <b/>
      <sz val="11"/>
      <name val="Trebuchet MS"/>
    </font>
    <font>
      <sz val="11"/>
      <color rgb="FF969696"/>
      <name val="Trebuchet MS"/>
    </font>
    <font>
      <sz val="18"/>
      <color theme="10"/>
      <name val="Wingdings 2"/>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404">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protection locked="0"/>
    </xf>
    <xf numFmtId="0" fontId="14" fillId="2" borderId="0" xfId="0" applyFont="1" applyFill="1" applyAlignment="1" applyProtection="1">
      <alignment horizontal="left" vertical="center"/>
    </xf>
    <xf numFmtId="0" fontId="5" fillId="2" borderId="0" xfId="0" applyFont="1" applyFill="1" applyAlignment="1" applyProtection="1">
      <alignment vertical="center"/>
    </xf>
    <xf numFmtId="0" fontId="15" fillId="2" borderId="0" xfId="0" applyFont="1" applyFill="1" applyAlignment="1" applyProtection="1">
      <alignment horizontal="left" vertical="center"/>
    </xf>
    <xf numFmtId="0" fontId="16" fillId="2" borderId="0" xfId="1" applyFont="1" applyFill="1" applyAlignment="1" applyProtection="1">
      <alignment vertical="center"/>
    </xf>
    <xf numFmtId="0" fontId="48" fillId="2" borderId="0" xfId="1" applyFill="1"/>
    <xf numFmtId="0" fontId="0" fillId="2" borderId="0" xfId="0" applyFill="1"/>
    <xf numFmtId="0" fontId="14" fillId="2" borderId="0" xfId="0" applyFont="1" applyFill="1" applyAlignment="1">
      <alignment horizontal="left"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1"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1" fillId="0" borderId="0" xfId="0" applyFont="1" applyAlignment="1">
      <alignment horizontal="left" vertical="center"/>
    </xf>
    <xf numFmtId="0" fontId="20"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4" fontId="22"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1"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horizontal="righ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0" fontId="31" fillId="0" borderId="0" xfId="1" applyFont="1" applyAlignment="1">
      <alignment horizontal="center"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2"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3" fillId="0" borderId="18" xfId="0" applyNumberFormat="1" applyFont="1" applyBorder="1" applyAlignment="1" applyProtection="1">
      <alignment vertical="center"/>
    </xf>
    <xf numFmtId="4" fontId="33" fillId="0" borderId="0" xfId="0" applyNumberFormat="1" applyFont="1" applyBorder="1" applyAlignment="1" applyProtection="1">
      <alignment vertical="center"/>
    </xf>
    <xf numFmtId="166" fontId="33" fillId="0" borderId="0" xfId="0" applyNumberFormat="1" applyFont="1" applyBorder="1" applyAlignment="1" applyProtection="1">
      <alignment vertical="center"/>
    </xf>
    <xf numFmtId="4" fontId="33" fillId="0" borderId="19" xfId="0" applyNumberFormat="1" applyFont="1" applyBorder="1" applyAlignment="1" applyProtection="1">
      <alignment vertical="center"/>
    </xf>
    <xf numFmtId="0" fontId="5" fillId="0" borderId="0" xfId="0" applyFont="1" applyAlignment="1">
      <alignment horizontal="left" vertical="center"/>
    </xf>
    <xf numFmtId="4" fontId="7" fillId="0" borderId="0" xfId="0" applyNumberFormat="1" applyFont="1" applyAlignment="1" applyProtection="1">
      <alignment horizontal="right" vertical="center"/>
    </xf>
    <xf numFmtId="4" fontId="30" fillId="0" borderId="23" xfId="0" applyNumberFormat="1" applyFont="1" applyBorder="1" applyAlignment="1" applyProtection="1">
      <alignment vertical="center"/>
    </xf>
    <xf numFmtId="4" fontId="30" fillId="0" borderId="24" xfId="0" applyNumberFormat="1" applyFont="1" applyBorder="1" applyAlignment="1" applyProtection="1">
      <alignment vertical="center"/>
    </xf>
    <xf numFmtId="166" fontId="30" fillId="0" borderId="24" xfId="0" applyNumberFormat="1" applyFont="1" applyBorder="1" applyAlignment="1" applyProtection="1">
      <alignment vertical="center"/>
    </xf>
    <xf numFmtId="4" fontId="30"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5" fillId="2" borderId="0" xfId="0" applyFont="1" applyFill="1" applyAlignment="1">
      <alignment horizontal="left" vertical="center"/>
    </xf>
    <xf numFmtId="0" fontId="34"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20"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5"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20" fillId="0" borderId="0" xfId="0" applyFont="1" applyAlignment="1" applyProtection="1">
      <alignment horizontal="left" vertical="center" wrapText="1"/>
    </xf>
    <xf numFmtId="0" fontId="0" fillId="0" borderId="0" xfId="0" applyProtection="1"/>
    <xf numFmtId="0" fontId="0" fillId="0" borderId="5" xfId="0" applyBorder="1"/>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38"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40" fillId="0" borderId="28" xfId="0" applyFont="1" applyBorder="1" applyAlignment="1" applyProtection="1">
      <alignment horizontal="center" vertical="center"/>
    </xf>
    <xf numFmtId="49" fontId="40" fillId="0" borderId="28" xfId="0" applyNumberFormat="1" applyFont="1" applyBorder="1" applyAlignment="1" applyProtection="1">
      <alignment horizontal="left" vertical="center" wrapText="1"/>
    </xf>
    <xf numFmtId="0" fontId="40" fillId="0" borderId="28" xfId="0" applyFont="1" applyBorder="1" applyAlignment="1" applyProtection="1">
      <alignment horizontal="left" vertical="center" wrapText="1"/>
    </xf>
    <xf numFmtId="0" fontId="40" fillId="0" borderId="28" xfId="0" applyFont="1" applyBorder="1" applyAlignment="1" applyProtection="1">
      <alignment horizontal="center" vertical="center" wrapText="1"/>
    </xf>
    <xf numFmtId="167" fontId="40" fillId="0" borderId="28" xfId="0" applyNumberFormat="1" applyFont="1" applyBorder="1" applyAlignment="1" applyProtection="1">
      <alignment vertical="center"/>
    </xf>
    <xf numFmtId="4" fontId="40" fillId="3" borderId="28" xfId="0" applyNumberFormat="1" applyFont="1" applyFill="1" applyBorder="1" applyAlignment="1" applyProtection="1">
      <alignment vertical="center"/>
      <protection locked="0"/>
    </xf>
    <xf numFmtId="4" fontId="40" fillId="0" borderId="28" xfId="0" applyNumberFormat="1" applyFont="1" applyBorder="1" applyAlignment="1" applyProtection="1">
      <alignment vertical="center"/>
    </xf>
    <xf numFmtId="0" fontId="40" fillId="0" borderId="5" xfId="0" applyFont="1" applyBorder="1" applyAlignment="1">
      <alignment vertical="center"/>
    </xf>
    <xf numFmtId="0" fontId="40" fillId="3" borderId="28" xfId="0" applyFont="1" applyFill="1" applyBorder="1" applyAlignment="1" applyProtection="1">
      <alignment horizontal="left" vertical="center"/>
      <protection locked="0"/>
    </xf>
    <xf numFmtId="0" fontId="40" fillId="0" borderId="0" xfId="0" applyFont="1" applyBorder="1" applyAlignment="1" applyProtection="1">
      <alignment horizontal="center" vertical="center"/>
    </xf>
    <xf numFmtId="0" fontId="12" fillId="0" borderId="5"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5" xfId="0" applyFont="1" applyBorder="1" applyAlignment="1">
      <alignment vertical="center"/>
    </xf>
    <xf numFmtId="0" fontId="12" fillId="0" borderId="18" xfId="0" applyFont="1" applyBorder="1" applyAlignment="1" applyProtection="1">
      <alignment vertical="center"/>
    </xf>
    <xf numFmtId="0" fontId="12" fillId="0" borderId="0" xfId="0" applyFont="1" applyBorder="1" applyAlignment="1" applyProtection="1">
      <alignment vertical="center"/>
    </xf>
    <xf numFmtId="0" fontId="12" fillId="0" borderId="19" xfId="0" applyFont="1" applyBorder="1" applyAlignment="1" applyProtection="1">
      <alignment vertical="center"/>
    </xf>
    <xf numFmtId="0" fontId="12" fillId="0" borderId="0" xfId="0" applyFont="1" applyAlignment="1">
      <alignment horizontal="left" vertical="center"/>
    </xf>
    <xf numFmtId="167" fontId="0" fillId="3" borderId="28" xfId="0" applyNumberFormat="1" applyFont="1" applyFill="1" applyBorder="1" applyAlignment="1" applyProtection="1">
      <alignment vertical="center"/>
      <protection locked="0"/>
    </xf>
    <xf numFmtId="0" fontId="10" fillId="0" borderId="23" xfId="0" applyFont="1" applyBorder="1" applyAlignment="1" applyProtection="1">
      <alignment vertical="center"/>
    </xf>
    <xf numFmtId="0" fontId="10" fillId="0" borderId="24" xfId="0" applyFont="1" applyBorder="1" applyAlignment="1" applyProtection="1">
      <alignment vertical="center"/>
    </xf>
    <xf numFmtId="0" fontId="10" fillId="0" borderId="25" xfId="0" applyFont="1" applyBorder="1" applyAlignment="1" applyProtection="1">
      <alignment vertical="center"/>
    </xf>
    <xf numFmtId="0" fontId="40"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1" fillId="0" borderId="0" xfId="0" applyFont="1" applyAlignment="1" applyProtection="1">
      <alignment horizontal="lef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1" fillId="0" borderId="24" xfId="0" applyFont="1" applyBorder="1" applyAlignment="1" applyProtection="1">
      <alignment horizontal="center" vertical="center"/>
    </xf>
    <xf numFmtId="0" fontId="8" fillId="0" borderId="23" xfId="0" applyFont="1" applyBorder="1" applyAlignment="1" applyProtection="1"/>
    <xf numFmtId="0" fontId="8" fillId="0" borderId="24" xfId="0" applyFont="1" applyBorder="1" applyAlignment="1" applyProtection="1"/>
    <xf numFmtId="166" fontId="8" fillId="0" borderId="24" xfId="0" applyNumberFormat="1" applyFont="1" applyBorder="1" applyAlignment="1" applyProtection="1"/>
    <xf numFmtId="166" fontId="8" fillId="0" borderId="25" xfId="0" applyNumberFormat="1" applyFont="1" applyBorder="1" applyAlignment="1" applyProtection="1"/>
    <xf numFmtId="0" fontId="0" fillId="0" borderId="0" xfId="0" applyAlignment="1">
      <alignment vertical="top"/>
      <protection locked="0"/>
    </xf>
    <xf numFmtId="0" fontId="41" fillId="0" borderId="29" xfId="0" applyFont="1" applyBorder="1" applyAlignment="1">
      <alignment vertical="center" wrapText="1"/>
      <protection locked="0"/>
    </xf>
    <xf numFmtId="0" fontId="41" fillId="0" borderId="30" xfId="0" applyFont="1" applyBorder="1" applyAlignment="1">
      <alignment vertical="center" wrapText="1"/>
      <protection locked="0"/>
    </xf>
    <xf numFmtId="0" fontId="41" fillId="0" borderId="31" xfId="0" applyFont="1" applyBorder="1" applyAlignment="1">
      <alignment vertical="center" wrapText="1"/>
      <protection locked="0"/>
    </xf>
    <xf numFmtId="0" fontId="41" fillId="0" borderId="32" xfId="0" applyFont="1" applyBorder="1" applyAlignment="1">
      <alignment horizontal="center" vertical="center" wrapText="1"/>
      <protection locked="0"/>
    </xf>
    <xf numFmtId="0" fontId="42" fillId="0" borderId="1" xfId="0" applyFont="1" applyBorder="1" applyAlignment="1">
      <alignment horizontal="center" vertical="center" wrapText="1"/>
      <protection locked="0"/>
    </xf>
    <xf numFmtId="0" fontId="41" fillId="0" borderId="33" xfId="0" applyFont="1" applyBorder="1" applyAlignment="1">
      <alignment horizontal="center" vertical="center" wrapText="1"/>
      <protection locked="0"/>
    </xf>
    <xf numFmtId="0" fontId="41" fillId="0" borderId="32" xfId="0" applyFont="1" applyBorder="1" applyAlignment="1">
      <alignment vertical="center" wrapText="1"/>
      <protection locked="0"/>
    </xf>
    <xf numFmtId="0" fontId="43" fillId="0" borderId="34" xfId="0" applyFont="1" applyBorder="1" applyAlignment="1">
      <alignment horizontal="left" wrapText="1"/>
      <protection locked="0"/>
    </xf>
    <xf numFmtId="0" fontId="41" fillId="0" borderId="33" xfId="0" applyFont="1" applyBorder="1" applyAlignment="1">
      <alignment vertical="center" wrapText="1"/>
      <protection locked="0"/>
    </xf>
    <xf numFmtId="0" fontId="43" fillId="0" borderId="1" xfId="0" applyFont="1" applyBorder="1" applyAlignment="1">
      <alignment horizontal="left" vertical="center" wrapText="1"/>
      <protection locked="0"/>
    </xf>
    <xf numFmtId="0" fontId="44" fillId="0" borderId="1" xfId="0" applyFont="1" applyBorder="1" applyAlignment="1">
      <alignment horizontal="left" vertical="center" wrapText="1"/>
      <protection locked="0"/>
    </xf>
    <xf numFmtId="0" fontId="44" fillId="0" borderId="32" xfId="0" applyFont="1" applyBorder="1" applyAlignment="1">
      <alignment vertical="center" wrapText="1"/>
      <protection locked="0"/>
    </xf>
    <xf numFmtId="0" fontId="44" fillId="0" borderId="1" xfId="0" applyFont="1" applyBorder="1" applyAlignment="1">
      <alignment vertical="center" wrapText="1"/>
      <protection locked="0"/>
    </xf>
    <xf numFmtId="0" fontId="44" fillId="0" borderId="1" xfId="0" applyFont="1" applyBorder="1" applyAlignment="1">
      <alignment vertical="center"/>
      <protection locked="0"/>
    </xf>
    <xf numFmtId="0" fontId="44" fillId="0" borderId="1" xfId="0" applyFont="1" applyBorder="1" applyAlignment="1">
      <alignment horizontal="left" vertical="center"/>
      <protection locked="0"/>
    </xf>
    <xf numFmtId="49" fontId="44" fillId="0" borderId="1" xfId="0" applyNumberFormat="1" applyFont="1" applyBorder="1" applyAlignment="1">
      <alignment horizontal="left" vertical="center" wrapText="1"/>
      <protection locked="0"/>
    </xf>
    <xf numFmtId="49" fontId="44" fillId="0" borderId="1" xfId="0" applyNumberFormat="1" applyFont="1" applyBorder="1" applyAlignment="1">
      <alignment vertical="center" wrapText="1"/>
      <protection locked="0"/>
    </xf>
    <xf numFmtId="0" fontId="41" fillId="0" borderId="35" xfId="0" applyFont="1" applyBorder="1" applyAlignment="1">
      <alignment vertical="center" wrapText="1"/>
      <protection locked="0"/>
    </xf>
    <xf numFmtId="0" fontId="45" fillId="0" borderId="34" xfId="0" applyFont="1" applyBorder="1" applyAlignment="1">
      <alignment vertical="center" wrapText="1"/>
      <protection locked="0"/>
    </xf>
    <xf numFmtId="0" fontId="41" fillId="0" borderId="36" xfId="0" applyFont="1" applyBorder="1" applyAlignment="1">
      <alignment vertical="center" wrapText="1"/>
      <protection locked="0"/>
    </xf>
    <xf numFmtId="0" fontId="41" fillId="0" borderId="1" xfId="0" applyFont="1" applyBorder="1" applyAlignment="1">
      <alignment vertical="top"/>
      <protection locked="0"/>
    </xf>
    <xf numFmtId="0" fontId="41" fillId="0" borderId="0" xfId="0" applyFont="1" applyAlignment="1">
      <alignment vertical="top"/>
      <protection locked="0"/>
    </xf>
    <xf numFmtId="0" fontId="41" fillId="0" borderId="29" xfId="0" applyFont="1" applyBorder="1" applyAlignment="1">
      <alignment horizontal="left" vertical="center"/>
      <protection locked="0"/>
    </xf>
    <xf numFmtId="0" fontId="41" fillId="0" borderId="30" xfId="0" applyFont="1" applyBorder="1" applyAlignment="1">
      <alignment horizontal="left" vertical="center"/>
      <protection locked="0"/>
    </xf>
    <xf numFmtId="0" fontId="41" fillId="0" borderId="31" xfId="0" applyFont="1" applyBorder="1" applyAlignment="1">
      <alignment horizontal="left" vertical="center"/>
      <protection locked="0"/>
    </xf>
    <xf numFmtId="0" fontId="41" fillId="0" borderId="32" xfId="0" applyFont="1" applyBorder="1" applyAlignment="1">
      <alignment horizontal="left" vertical="center"/>
      <protection locked="0"/>
    </xf>
    <xf numFmtId="0" fontId="42" fillId="0" borderId="1" xfId="0" applyFont="1" applyBorder="1" applyAlignment="1">
      <alignment horizontal="center" vertical="center"/>
      <protection locked="0"/>
    </xf>
    <xf numFmtId="0" fontId="41" fillId="0" borderId="33" xfId="0" applyFont="1" applyBorder="1" applyAlignment="1">
      <alignment horizontal="left" vertical="center"/>
      <protection locked="0"/>
    </xf>
    <xf numFmtId="0" fontId="43" fillId="0" borderId="1" xfId="0" applyFont="1" applyBorder="1" applyAlignment="1">
      <alignment horizontal="left" vertical="center"/>
      <protection locked="0"/>
    </xf>
    <xf numFmtId="0" fontId="46" fillId="0" borderId="0" xfId="0" applyFont="1" applyAlignment="1">
      <alignment horizontal="left" vertical="center"/>
      <protection locked="0"/>
    </xf>
    <xf numFmtId="0" fontId="43" fillId="0" borderId="34" xfId="0" applyFont="1" applyBorder="1" applyAlignment="1">
      <alignment horizontal="left" vertical="center"/>
      <protection locked="0"/>
    </xf>
    <xf numFmtId="0" fontId="43" fillId="0" borderId="34" xfId="0" applyFont="1" applyBorder="1" applyAlignment="1">
      <alignment horizontal="center" vertical="center"/>
      <protection locked="0"/>
    </xf>
    <xf numFmtId="0" fontId="46" fillId="0" borderId="34" xfId="0" applyFont="1" applyBorder="1" applyAlignment="1">
      <alignment horizontal="left" vertical="center"/>
      <protection locked="0"/>
    </xf>
    <xf numFmtId="0" fontId="47" fillId="0" borderId="1" xfId="0" applyFont="1" applyBorder="1" applyAlignment="1">
      <alignment horizontal="left" vertical="center"/>
      <protection locked="0"/>
    </xf>
    <xf numFmtId="0" fontId="44" fillId="0" borderId="0" xfId="0" applyFont="1" applyAlignment="1">
      <alignment horizontal="left" vertical="center"/>
      <protection locked="0"/>
    </xf>
    <xf numFmtId="0" fontId="44" fillId="0" borderId="1" xfId="0" applyFont="1" applyBorder="1" applyAlignment="1">
      <alignment horizontal="center" vertical="center"/>
      <protection locked="0"/>
    </xf>
    <xf numFmtId="0" fontId="44" fillId="0" borderId="32" xfId="0" applyFont="1" applyBorder="1" applyAlignment="1">
      <alignment horizontal="left" vertical="center"/>
      <protection locked="0"/>
    </xf>
    <xf numFmtId="0" fontId="44" fillId="0" borderId="1" xfId="0" applyFont="1" applyFill="1" applyBorder="1" applyAlignment="1">
      <alignment horizontal="left" vertical="center"/>
      <protection locked="0"/>
    </xf>
    <xf numFmtId="0" fontId="44" fillId="0" borderId="1" xfId="0" applyFont="1" applyFill="1" applyBorder="1" applyAlignment="1">
      <alignment horizontal="center" vertical="center"/>
      <protection locked="0"/>
    </xf>
    <xf numFmtId="0" fontId="41" fillId="0" borderId="35" xfId="0" applyFont="1" applyBorder="1" applyAlignment="1">
      <alignment horizontal="left" vertical="center"/>
      <protection locked="0"/>
    </xf>
    <xf numFmtId="0" fontId="45" fillId="0" borderId="34" xfId="0" applyFont="1" applyBorder="1" applyAlignment="1">
      <alignment horizontal="left" vertical="center"/>
      <protection locked="0"/>
    </xf>
    <xf numFmtId="0" fontId="41" fillId="0" borderId="36" xfId="0" applyFont="1" applyBorder="1" applyAlignment="1">
      <alignment horizontal="left" vertical="center"/>
      <protection locked="0"/>
    </xf>
    <xf numFmtId="0" fontId="41"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6" fillId="0" borderId="1" xfId="0" applyFont="1" applyBorder="1" applyAlignment="1">
      <alignment horizontal="left" vertical="center"/>
      <protection locked="0"/>
    </xf>
    <xf numFmtId="0" fontId="44" fillId="0" borderId="34" xfId="0" applyFont="1" applyBorder="1" applyAlignment="1">
      <alignment horizontal="left" vertical="center"/>
      <protection locked="0"/>
    </xf>
    <xf numFmtId="0" fontId="41" fillId="0" borderId="1" xfId="0" applyFont="1" applyBorder="1" applyAlignment="1">
      <alignment horizontal="left" vertical="center" wrapText="1"/>
      <protection locked="0"/>
    </xf>
    <xf numFmtId="0" fontId="44" fillId="0" borderId="1" xfId="0" applyFont="1" applyBorder="1" applyAlignment="1">
      <alignment horizontal="center" vertical="center" wrapText="1"/>
      <protection locked="0"/>
    </xf>
    <xf numFmtId="0" fontId="41" fillId="0" borderId="29" xfId="0" applyFont="1" applyBorder="1" applyAlignment="1">
      <alignment horizontal="left" vertical="center" wrapText="1"/>
      <protection locked="0"/>
    </xf>
    <xf numFmtId="0" fontId="41" fillId="0" borderId="30" xfId="0" applyFont="1" applyBorder="1" applyAlignment="1">
      <alignment horizontal="left" vertical="center" wrapText="1"/>
      <protection locked="0"/>
    </xf>
    <xf numFmtId="0" fontId="41" fillId="0" borderId="31" xfId="0" applyFont="1" applyBorder="1" applyAlignment="1">
      <alignment horizontal="left" vertical="center" wrapText="1"/>
      <protection locked="0"/>
    </xf>
    <xf numFmtId="0" fontId="41" fillId="0" borderId="32" xfId="0" applyFont="1" applyBorder="1" applyAlignment="1">
      <alignment horizontal="left" vertical="center" wrapText="1"/>
      <protection locked="0"/>
    </xf>
    <xf numFmtId="0" fontId="41" fillId="0" borderId="33" xfId="0" applyFont="1" applyBorder="1" applyAlignment="1">
      <alignment horizontal="left" vertical="center" wrapText="1"/>
      <protection locked="0"/>
    </xf>
    <xf numFmtId="0" fontId="46" fillId="0" borderId="32" xfId="0" applyFont="1" applyBorder="1" applyAlignment="1">
      <alignment horizontal="left" vertical="center" wrapText="1"/>
      <protection locked="0"/>
    </xf>
    <xf numFmtId="0" fontId="46" fillId="0" borderId="33" xfId="0" applyFont="1" applyBorder="1" applyAlignment="1">
      <alignment horizontal="left" vertical="center" wrapText="1"/>
      <protection locked="0"/>
    </xf>
    <xf numFmtId="0" fontId="44" fillId="0" borderId="32" xfId="0" applyFont="1" applyBorder="1" applyAlignment="1">
      <alignment horizontal="left" vertical="center" wrapText="1"/>
      <protection locked="0"/>
    </xf>
    <xf numFmtId="0" fontId="44" fillId="0" borderId="33" xfId="0" applyFont="1" applyBorder="1" applyAlignment="1">
      <alignment horizontal="left" vertical="center" wrapText="1"/>
      <protection locked="0"/>
    </xf>
    <xf numFmtId="0" fontId="44" fillId="0" borderId="33" xfId="0" applyFont="1" applyBorder="1" applyAlignment="1">
      <alignment horizontal="left" vertical="center"/>
      <protection locked="0"/>
    </xf>
    <xf numFmtId="0" fontId="44" fillId="0" borderId="35" xfId="0" applyFont="1" applyBorder="1" applyAlignment="1">
      <alignment horizontal="left" vertical="center" wrapText="1"/>
      <protection locked="0"/>
    </xf>
    <xf numFmtId="0" fontId="44" fillId="0" borderId="34" xfId="0" applyFont="1" applyBorder="1" applyAlignment="1">
      <alignment horizontal="left" vertical="center" wrapText="1"/>
      <protection locked="0"/>
    </xf>
    <xf numFmtId="0" fontId="44" fillId="0" borderId="36" xfId="0" applyFont="1" applyBorder="1" applyAlignment="1">
      <alignment horizontal="left" vertical="center" wrapText="1"/>
      <protection locked="0"/>
    </xf>
    <xf numFmtId="0" fontId="44" fillId="0" borderId="1" xfId="0" applyFont="1" applyBorder="1" applyAlignment="1">
      <alignment horizontal="left" vertical="top"/>
      <protection locked="0"/>
    </xf>
    <xf numFmtId="0" fontId="44" fillId="0" borderId="1" xfId="0" applyFont="1" applyBorder="1" applyAlignment="1">
      <alignment horizontal="center" vertical="top"/>
      <protection locked="0"/>
    </xf>
    <xf numFmtId="0" fontId="44" fillId="0" borderId="35" xfId="0" applyFont="1" applyBorder="1" applyAlignment="1">
      <alignment horizontal="left" vertical="center"/>
      <protection locked="0"/>
    </xf>
    <xf numFmtId="0" fontId="44" fillId="0" borderId="36" xfId="0" applyFont="1" applyBorder="1" applyAlignment="1">
      <alignment horizontal="left" vertical="center"/>
      <protection locked="0"/>
    </xf>
    <xf numFmtId="0" fontId="46" fillId="0" borderId="0" xfId="0" applyFont="1" applyAlignment="1">
      <alignment vertical="center"/>
      <protection locked="0"/>
    </xf>
    <xf numFmtId="0" fontId="43" fillId="0" borderId="1" xfId="0" applyFont="1" applyBorder="1" applyAlignment="1">
      <alignment vertical="center"/>
      <protection locked="0"/>
    </xf>
    <xf numFmtId="0" fontId="46" fillId="0" borderId="34" xfId="0" applyFont="1" applyBorder="1" applyAlignment="1">
      <alignment vertical="center"/>
      <protection locked="0"/>
    </xf>
    <xf numFmtId="0" fontId="43" fillId="0" borderId="34" xfId="0" applyFont="1" applyBorder="1" applyAlignment="1">
      <alignment vertical="center"/>
      <protection locked="0"/>
    </xf>
    <xf numFmtId="0" fontId="0" fillId="0" borderId="1" xfId="0" applyBorder="1" applyAlignment="1">
      <alignment vertical="top"/>
      <protection locked="0"/>
    </xf>
    <xf numFmtId="49" fontId="44"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3" fillId="0" borderId="34" xfId="0" applyFont="1" applyBorder="1" applyAlignment="1">
      <alignment horizontal="left"/>
      <protection locked="0"/>
    </xf>
    <xf numFmtId="0" fontId="46" fillId="0" borderId="34" xfId="0" applyFont="1" applyBorder="1" applyAlignment="1">
      <protection locked="0"/>
    </xf>
    <xf numFmtId="0" fontId="41" fillId="0" borderId="32" xfId="0" applyFont="1" applyBorder="1" applyAlignment="1">
      <alignment vertical="top"/>
      <protection locked="0"/>
    </xf>
    <xf numFmtId="0" fontId="41" fillId="0" borderId="33" xfId="0" applyFont="1" applyBorder="1" applyAlignment="1">
      <alignment vertical="top"/>
      <protection locked="0"/>
    </xf>
    <xf numFmtId="0" fontId="41" fillId="0" borderId="1" xfId="0" applyFont="1" applyBorder="1" applyAlignment="1">
      <alignment horizontal="center" vertical="center"/>
      <protection locked="0"/>
    </xf>
    <xf numFmtId="0" fontId="41" fillId="0" borderId="1" xfId="0" applyFont="1" applyBorder="1" applyAlignment="1">
      <alignment horizontal="left" vertical="top"/>
      <protection locked="0"/>
    </xf>
    <xf numFmtId="0" fontId="41" fillId="0" borderId="35" xfId="0" applyFont="1" applyBorder="1" applyAlignment="1">
      <alignment vertical="top"/>
      <protection locked="0"/>
    </xf>
    <xf numFmtId="0" fontId="41" fillId="0" borderId="34" xfId="0" applyFont="1" applyBorder="1" applyAlignment="1">
      <alignment vertical="top"/>
      <protection locked="0"/>
    </xf>
    <xf numFmtId="0" fontId="41"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styles" Target="styles.xml" /><Relationship Id="rId15" Type="http://schemas.openxmlformats.org/officeDocument/2006/relationships/theme" Target="theme/theme1.xml" /><Relationship Id="rId16" Type="http://schemas.openxmlformats.org/officeDocument/2006/relationships/calcChain" Target="calcChain.xml" /><Relationship Id="rId1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7" t="s">
        <v>0</v>
      </c>
      <c r="B1" s="18"/>
      <c r="C1" s="18"/>
      <c r="D1" s="19" t="s">
        <v>1</v>
      </c>
      <c r="E1" s="18"/>
      <c r="F1" s="18"/>
      <c r="G1" s="18"/>
      <c r="H1" s="18"/>
      <c r="I1" s="18"/>
      <c r="J1" s="18"/>
      <c r="K1" s="20" t="s">
        <v>2</v>
      </c>
      <c r="L1" s="20"/>
      <c r="M1" s="20"/>
      <c r="N1" s="20"/>
      <c r="O1" s="20"/>
      <c r="P1" s="20"/>
      <c r="Q1" s="20"/>
      <c r="R1" s="20"/>
      <c r="S1" s="20"/>
      <c r="T1" s="18"/>
      <c r="U1" s="18"/>
      <c r="V1" s="18"/>
      <c r="W1" s="20" t="s">
        <v>3</v>
      </c>
      <c r="X1" s="20"/>
      <c r="Y1" s="20"/>
      <c r="Z1" s="20"/>
      <c r="AA1" s="20"/>
      <c r="AB1" s="20"/>
      <c r="AC1" s="20"/>
      <c r="AD1" s="20"/>
      <c r="AE1" s="20"/>
      <c r="AF1" s="20"/>
      <c r="AG1" s="20"/>
      <c r="AH1" s="20"/>
      <c r="AI1" s="21"/>
      <c r="AJ1" s="22"/>
      <c r="AK1" s="22"/>
      <c r="AL1" s="22"/>
      <c r="AM1" s="22"/>
      <c r="AN1" s="22"/>
      <c r="AO1" s="22"/>
      <c r="AP1" s="22"/>
      <c r="AQ1" s="22"/>
      <c r="AR1" s="22"/>
      <c r="AS1" s="22"/>
      <c r="AT1" s="22"/>
      <c r="AU1" s="22"/>
      <c r="AV1" s="22"/>
      <c r="AW1" s="22"/>
      <c r="AX1" s="22"/>
      <c r="AY1" s="22"/>
      <c r="AZ1" s="22"/>
      <c r="BA1" s="23" t="s">
        <v>4</v>
      </c>
      <c r="BB1" s="23" t="s">
        <v>5</v>
      </c>
      <c r="BC1" s="22"/>
      <c r="BD1" s="22"/>
      <c r="BE1" s="22"/>
      <c r="BF1" s="22"/>
      <c r="BG1" s="22"/>
      <c r="BH1" s="22"/>
      <c r="BI1" s="22"/>
      <c r="BJ1" s="22"/>
      <c r="BK1" s="22"/>
      <c r="BL1" s="22"/>
      <c r="BM1" s="22"/>
      <c r="BN1" s="22"/>
      <c r="BO1" s="22"/>
      <c r="BP1" s="22"/>
      <c r="BQ1" s="22"/>
      <c r="BR1" s="22"/>
      <c r="BT1" s="24" t="s">
        <v>6</v>
      </c>
      <c r="BU1" s="24" t="s">
        <v>6</v>
      </c>
      <c r="BV1" s="24" t="s">
        <v>7</v>
      </c>
    </row>
    <row r="2" ht="36.96" customHeight="1">
      <c r="AR2"/>
      <c r="BS2" s="25" t="s">
        <v>8</v>
      </c>
      <c r="BT2" s="25" t="s">
        <v>9</v>
      </c>
    </row>
    <row r="3" ht="6.96" customHeight="1">
      <c r="B3" s="26"/>
      <c r="C3" s="27"/>
      <c r="D3" s="27"/>
      <c r="E3" s="27"/>
      <c r="F3" s="27"/>
      <c r="G3" s="27"/>
      <c r="H3" s="27"/>
      <c r="I3" s="27"/>
      <c r="J3" s="27"/>
      <c r="K3" s="27"/>
      <c r="L3" s="27"/>
      <c r="M3" s="27"/>
      <c r="N3" s="27"/>
      <c r="O3" s="27"/>
      <c r="P3" s="27"/>
      <c r="Q3" s="27"/>
      <c r="R3" s="27"/>
      <c r="S3" s="27"/>
      <c r="T3" s="27"/>
      <c r="U3" s="27"/>
      <c r="V3" s="27"/>
      <c r="W3" s="27"/>
      <c r="X3" s="27"/>
      <c r="Y3" s="27"/>
      <c r="Z3" s="27"/>
      <c r="AA3" s="27"/>
      <c r="AB3" s="27"/>
      <c r="AC3" s="27"/>
      <c r="AD3" s="27"/>
      <c r="AE3" s="27"/>
      <c r="AF3" s="27"/>
      <c r="AG3" s="27"/>
      <c r="AH3" s="27"/>
      <c r="AI3" s="27"/>
      <c r="AJ3" s="27"/>
      <c r="AK3" s="27"/>
      <c r="AL3" s="27"/>
      <c r="AM3" s="27"/>
      <c r="AN3" s="27"/>
      <c r="AO3" s="27"/>
      <c r="AP3" s="27"/>
      <c r="AQ3" s="28"/>
      <c r="BS3" s="25" t="s">
        <v>8</v>
      </c>
      <c r="BT3" s="25" t="s">
        <v>10</v>
      </c>
    </row>
    <row r="4" ht="36.96" customHeight="1">
      <c r="B4" s="29"/>
      <c r="C4" s="30"/>
      <c r="D4" s="31" t="s">
        <v>11</v>
      </c>
      <c r="E4" s="30"/>
      <c r="F4" s="30"/>
      <c r="G4" s="30"/>
      <c r="H4" s="30"/>
      <c r="I4" s="30"/>
      <c r="J4" s="30"/>
      <c r="K4" s="30"/>
      <c r="L4" s="30"/>
      <c r="M4" s="30"/>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2"/>
      <c r="AS4" s="33" t="s">
        <v>12</v>
      </c>
      <c r="BE4" s="34" t="s">
        <v>13</v>
      </c>
      <c r="BS4" s="25" t="s">
        <v>14</v>
      </c>
    </row>
    <row r="5" ht="14.4" customHeight="1">
      <c r="B5" s="29"/>
      <c r="C5" s="30"/>
      <c r="D5" s="35" t="s">
        <v>15</v>
      </c>
      <c r="E5" s="30"/>
      <c r="F5" s="30"/>
      <c r="G5" s="30"/>
      <c r="H5" s="30"/>
      <c r="I5" s="30"/>
      <c r="J5" s="30"/>
      <c r="K5" s="36" t="s">
        <v>16</v>
      </c>
      <c r="L5" s="30"/>
      <c r="M5" s="30"/>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2"/>
      <c r="BE5" s="37" t="s">
        <v>17</v>
      </c>
      <c r="BS5" s="25" t="s">
        <v>8</v>
      </c>
    </row>
    <row r="6" ht="36.96" customHeight="1">
      <c r="B6" s="29"/>
      <c r="C6" s="30"/>
      <c r="D6" s="38" t="s">
        <v>18</v>
      </c>
      <c r="E6" s="30"/>
      <c r="F6" s="30"/>
      <c r="G6" s="30"/>
      <c r="H6" s="30"/>
      <c r="I6" s="30"/>
      <c r="J6" s="30"/>
      <c r="K6" s="39" t="s">
        <v>19</v>
      </c>
      <c r="L6" s="30"/>
      <c r="M6" s="30"/>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2"/>
      <c r="BE6" s="40"/>
      <c r="BS6" s="25" t="s">
        <v>20</v>
      </c>
    </row>
    <row r="7" ht="14.4" customHeight="1">
      <c r="B7" s="29"/>
      <c r="C7" s="30"/>
      <c r="D7" s="41" t="s">
        <v>21</v>
      </c>
      <c r="E7" s="30"/>
      <c r="F7" s="30"/>
      <c r="G7" s="30"/>
      <c r="H7" s="30"/>
      <c r="I7" s="30"/>
      <c r="J7" s="30"/>
      <c r="K7" s="36" t="s">
        <v>22</v>
      </c>
      <c r="L7" s="30"/>
      <c r="M7" s="30"/>
      <c r="N7" s="30"/>
      <c r="O7" s="30"/>
      <c r="P7" s="30"/>
      <c r="Q7" s="30"/>
      <c r="R7" s="30"/>
      <c r="S7" s="30"/>
      <c r="T7" s="30"/>
      <c r="U7" s="30"/>
      <c r="V7" s="30"/>
      <c r="W7" s="30"/>
      <c r="X7" s="30"/>
      <c r="Y7" s="30"/>
      <c r="Z7" s="30"/>
      <c r="AA7" s="30"/>
      <c r="AB7" s="30"/>
      <c r="AC7" s="30"/>
      <c r="AD7" s="30"/>
      <c r="AE7" s="30"/>
      <c r="AF7" s="30"/>
      <c r="AG7" s="30"/>
      <c r="AH7" s="30"/>
      <c r="AI7" s="30"/>
      <c r="AJ7" s="30"/>
      <c r="AK7" s="41" t="s">
        <v>23</v>
      </c>
      <c r="AL7" s="30"/>
      <c r="AM7" s="30"/>
      <c r="AN7" s="36" t="s">
        <v>24</v>
      </c>
      <c r="AO7" s="30"/>
      <c r="AP7" s="30"/>
      <c r="AQ7" s="32"/>
      <c r="BE7" s="40"/>
      <c r="BS7" s="25" t="s">
        <v>25</v>
      </c>
    </row>
    <row r="8" ht="14.4" customHeight="1">
      <c r="B8" s="29"/>
      <c r="C8" s="30"/>
      <c r="D8" s="41" t="s">
        <v>26</v>
      </c>
      <c r="E8" s="30"/>
      <c r="F8" s="30"/>
      <c r="G8" s="30"/>
      <c r="H8" s="30"/>
      <c r="I8" s="30"/>
      <c r="J8" s="30"/>
      <c r="K8" s="36" t="s">
        <v>27</v>
      </c>
      <c r="L8" s="30"/>
      <c r="M8" s="30"/>
      <c r="N8" s="30"/>
      <c r="O8" s="30"/>
      <c r="P8" s="30"/>
      <c r="Q8" s="30"/>
      <c r="R8" s="30"/>
      <c r="S8" s="30"/>
      <c r="T8" s="30"/>
      <c r="U8" s="30"/>
      <c r="V8" s="30"/>
      <c r="W8" s="30"/>
      <c r="X8" s="30"/>
      <c r="Y8" s="30"/>
      <c r="Z8" s="30"/>
      <c r="AA8" s="30"/>
      <c r="AB8" s="30"/>
      <c r="AC8" s="30"/>
      <c r="AD8" s="30"/>
      <c r="AE8" s="30"/>
      <c r="AF8" s="30"/>
      <c r="AG8" s="30"/>
      <c r="AH8" s="30"/>
      <c r="AI8" s="30"/>
      <c r="AJ8" s="30"/>
      <c r="AK8" s="41" t="s">
        <v>28</v>
      </c>
      <c r="AL8" s="30"/>
      <c r="AM8" s="30"/>
      <c r="AN8" s="42" t="s">
        <v>29</v>
      </c>
      <c r="AO8" s="30"/>
      <c r="AP8" s="30"/>
      <c r="AQ8" s="32"/>
      <c r="BE8" s="40"/>
      <c r="BS8" s="25" t="s">
        <v>30</v>
      </c>
    </row>
    <row r="9" ht="29.28" customHeight="1">
      <c r="B9" s="29"/>
      <c r="C9" s="30"/>
      <c r="D9" s="35" t="s">
        <v>31</v>
      </c>
      <c r="E9" s="30"/>
      <c r="F9" s="30"/>
      <c r="G9" s="30"/>
      <c r="H9" s="30"/>
      <c r="I9" s="30"/>
      <c r="J9" s="30"/>
      <c r="K9" s="43" t="s">
        <v>32</v>
      </c>
      <c r="L9" s="30"/>
      <c r="M9" s="30"/>
      <c r="N9" s="30"/>
      <c r="O9" s="30"/>
      <c r="P9" s="30"/>
      <c r="Q9" s="30"/>
      <c r="R9" s="30"/>
      <c r="S9" s="30"/>
      <c r="T9" s="30"/>
      <c r="U9" s="30"/>
      <c r="V9" s="30"/>
      <c r="W9" s="30"/>
      <c r="X9" s="30"/>
      <c r="Y9" s="30"/>
      <c r="Z9" s="30"/>
      <c r="AA9" s="30"/>
      <c r="AB9" s="30"/>
      <c r="AC9" s="30"/>
      <c r="AD9" s="30"/>
      <c r="AE9" s="30"/>
      <c r="AF9" s="30"/>
      <c r="AG9" s="30"/>
      <c r="AH9" s="30"/>
      <c r="AI9" s="30"/>
      <c r="AJ9" s="30"/>
      <c r="AK9" s="35" t="s">
        <v>33</v>
      </c>
      <c r="AL9" s="30"/>
      <c r="AM9" s="30"/>
      <c r="AN9" s="43" t="s">
        <v>34</v>
      </c>
      <c r="AO9" s="30"/>
      <c r="AP9" s="30"/>
      <c r="AQ9" s="32"/>
      <c r="BE9" s="40"/>
      <c r="BS9" s="25" t="s">
        <v>35</v>
      </c>
    </row>
    <row r="10" ht="14.4" customHeight="1">
      <c r="B10" s="29"/>
      <c r="C10" s="30"/>
      <c r="D10" s="41" t="s">
        <v>36</v>
      </c>
      <c r="E10" s="30"/>
      <c r="F10" s="30"/>
      <c r="G10" s="30"/>
      <c r="H10" s="30"/>
      <c r="I10" s="30"/>
      <c r="J10" s="30"/>
      <c r="K10" s="30"/>
      <c r="L10" s="30"/>
      <c r="M10" s="30"/>
      <c r="N10" s="30"/>
      <c r="O10" s="30"/>
      <c r="P10" s="30"/>
      <c r="Q10" s="30"/>
      <c r="R10" s="30"/>
      <c r="S10" s="30"/>
      <c r="T10" s="30"/>
      <c r="U10" s="30"/>
      <c r="V10" s="30"/>
      <c r="W10" s="30"/>
      <c r="X10" s="30"/>
      <c r="Y10" s="30"/>
      <c r="Z10" s="30"/>
      <c r="AA10" s="30"/>
      <c r="AB10" s="30"/>
      <c r="AC10" s="30"/>
      <c r="AD10" s="30"/>
      <c r="AE10" s="30"/>
      <c r="AF10" s="30"/>
      <c r="AG10" s="30"/>
      <c r="AH10" s="30"/>
      <c r="AI10" s="30"/>
      <c r="AJ10" s="30"/>
      <c r="AK10" s="41" t="s">
        <v>37</v>
      </c>
      <c r="AL10" s="30"/>
      <c r="AM10" s="30"/>
      <c r="AN10" s="36" t="s">
        <v>38</v>
      </c>
      <c r="AO10" s="30"/>
      <c r="AP10" s="30"/>
      <c r="AQ10" s="32"/>
      <c r="BE10" s="40"/>
      <c r="BS10" s="25" t="s">
        <v>20</v>
      </c>
    </row>
    <row r="11" ht="18.48" customHeight="1">
      <c r="B11" s="29"/>
      <c r="C11" s="30"/>
      <c r="D11" s="30"/>
      <c r="E11" s="36" t="s">
        <v>39</v>
      </c>
      <c r="F11" s="30"/>
      <c r="G11" s="30"/>
      <c r="H11" s="30"/>
      <c r="I11" s="30"/>
      <c r="J11" s="30"/>
      <c r="K11" s="30"/>
      <c r="L11" s="30"/>
      <c r="M11" s="30"/>
      <c r="N11" s="30"/>
      <c r="O11" s="30"/>
      <c r="P11" s="30"/>
      <c r="Q11" s="30"/>
      <c r="R11" s="30"/>
      <c r="S11" s="30"/>
      <c r="T11" s="30"/>
      <c r="U11" s="30"/>
      <c r="V11" s="30"/>
      <c r="W11" s="30"/>
      <c r="X11" s="30"/>
      <c r="Y11" s="30"/>
      <c r="Z11" s="30"/>
      <c r="AA11" s="30"/>
      <c r="AB11" s="30"/>
      <c r="AC11" s="30"/>
      <c r="AD11" s="30"/>
      <c r="AE11" s="30"/>
      <c r="AF11" s="30"/>
      <c r="AG11" s="30"/>
      <c r="AH11" s="30"/>
      <c r="AI11" s="30"/>
      <c r="AJ11" s="30"/>
      <c r="AK11" s="41" t="s">
        <v>40</v>
      </c>
      <c r="AL11" s="30"/>
      <c r="AM11" s="30"/>
      <c r="AN11" s="36" t="s">
        <v>38</v>
      </c>
      <c r="AO11" s="30"/>
      <c r="AP11" s="30"/>
      <c r="AQ11" s="32"/>
      <c r="BE11" s="40"/>
      <c r="BS11" s="25" t="s">
        <v>20</v>
      </c>
    </row>
    <row r="12" ht="6.96" customHeight="1">
      <c r="B12" s="29"/>
      <c r="C12" s="30"/>
      <c r="D12" s="30"/>
      <c r="E12" s="30"/>
      <c r="F12" s="30"/>
      <c r="G12" s="30"/>
      <c r="H12" s="30"/>
      <c r="I12" s="30"/>
      <c r="J12" s="30"/>
      <c r="K12" s="30"/>
      <c r="L12" s="30"/>
      <c r="M12" s="30"/>
      <c r="N12" s="30"/>
      <c r="O12" s="30"/>
      <c r="P12" s="30"/>
      <c r="Q12" s="30"/>
      <c r="R12" s="30"/>
      <c r="S12" s="30"/>
      <c r="T12" s="30"/>
      <c r="U12" s="30"/>
      <c r="V12" s="30"/>
      <c r="W12" s="30"/>
      <c r="X12" s="30"/>
      <c r="Y12" s="30"/>
      <c r="Z12" s="30"/>
      <c r="AA12" s="30"/>
      <c r="AB12" s="30"/>
      <c r="AC12" s="30"/>
      <c r="AD12" s="30"/>
      <c r="AE12" s="30"/>
      <c r="AF12" s="30"/>
      <c r="AG12" s="30"/>
      <c r="AH12" s="30"/>
      <c r="AI12" s="30"/>
      <c r="AJ12" s="30"/>
      <c r="AK12" s="30"/>
      <c r="AL12" s="30"/>
      <c r="AM12" s="30"/>
      <c r="AN12" s="30"/>
      <c r="AO12" s="30"/>
      <c r="AP12" s="30"/>
      <c r="AQ12" s="32"/>
      <c r="BE12" s="40"/>
      <c r="BS12" s="25" t="s">
        <v>20</v>
      </c>
    </row>
    <row r="13" ht="14.4" customHeight="1">
      <c r="B13" s="29"/>
      <c r="C13" s="30"/>
      <c r="D13" s="41" t="s">
        <v>41</v>
      </c>
      <c r="E13" s="30"/>
      <c r="F13" s="30"/>
      <c r="G13" s="30"/>
      <c r="H13" s="30"/>
      <c r="I13" s="30"/>
      <c r="J13" s="30"/>
      <c r="K13" s="30"/>
      <c r="L13" s="30"/>
      <c r="M13" s="30"/>
      <c r="N13" s="30"/>
      <c r="O13" s="30"/>
      <c r="P13" s="30"/>
      <c r="Q13" s="30"/>
      <c r="R13" s="30"/>
      <c r="S13" s="30"/>
      <c r="T13" s="30"/>
      <c r="U13" s="30"/>
      <c r="V13" s="30"/>
      <c r="W13" s="30"/>
      <c r="X13" s="30"/>
      <c r="Y13" s="30"/>
      <c r="Z13" s="30"/>
      <c r="AA13" s="30"/>
      <c r="AB13" s="30"/>
      <c r="AC13" s="30"/>
      <c r="AD13" s="30"/>
      <c r="AE13" s="30"/>
      <c r="AF13" s="30"/>
      <c r="AG13" s="30"/>
      <c r="AH13" s="30"/>
      <c r="AI13" s="30"/>
      <c r="AJ13" s="30"/>
      <c r="AK13" s="41" t="s">
        <v>37</v>
      </c>
      <c r="AL13" s="30"/>
      <c r="AM13" s="30"/>
      <c r="AN13" s="44" t="s">
        <v>42</v>
      </c>
      <c r="AO13" s="30"/>
      <c r="AP13" s="30"/>
      <c r="AQ13" s="32"/>
      <c r="BE13" s="40"/>
      <c r="BS13" s="25" t="s">
        <v>20</v>
      </c>
    </row>
    <row r="14">
      <c r="B14" s="29"/>
      <c r="C14" s="30"/>
      <c r="D14" s="30"/>
      <c r="E14" s="44" t="s">
        <v>42</v>
      </c>
      <c r="F14" s="45"/>
      <c r="G14" s="45"/>
      <c r="H14" s="45"/>
      <c r="I14" s="45"/>
      <c r="J14" s="45"/>
      <c r="K14" s="45"/>
      <c r="L14" s="45"/>
      <c r="M14" s="45"/>
      <c r="N14" s="45"/>
      <c r="O14" s="45"/>
      <c r="P14" s="45"/>
      <c r="Q14" s="45"/>
      <c r="R14" s="45"/>
      <c r="S14" s="45"/>
      <c r="T14" s="45"/>
      <c r="U14" s="45"/>
      <c r="V14" s="45"/>
      <c r="W14" s="45"/>
      <c r="X14" s="45"/>
      <c r="Y14" s="45"/>
      <c r="Z14" s="45"/>
      <c r="AA14" s="45"/>
      <c r="AB14" s="45"/>
      <c r="AC14" s="45"/>
      <c r="AD14" s="45"/>
      <c r="AE14" s="45"/>
      <c r="AF14" s="45"/>
      <c r="AG14" s="45"/>
      <c r="AH14" s="45"/>
      <c r="AI14" s="45"/>
      <c r="AJ14" s="45"/>
      <c r="AK14" s="41" t="s">
        <v>40</v>
      </c>
      <c r="AL14" s="30"/>
      <c r="AM14" s="30"/>
      <c r="AN14" s="44" t="s">
        <v>42</v>
      </c>
      <c r="AO14" s="30"/>
      <c r="AP14" s="30"/>
      <c r="AQ14" s="32"/>
      <c r="BE14" s="40"/>
      <c r="BS14" s="25" t="s">
        <v>20</v>
      </c>
    </row>
    <row r="15" ht="6.96" customHeight="1">
      <c r="B15" s="29"/>
      <c r="C15" s="30"/>
      <c r="D15" s="30"/>
      <c r="E15" s="30"/>
      <c r="F15" s="30"/>
      <c r="G15" s="30"/>
      <c r="H15" s="30"/>
      <c r="I15" s="30"/>
      <c r="J15" s="30"/>
      <c r="K15" s="30"/>
      <c r="L15" s="30"/>
      <c r="M15" s="30"/>
      <c r="N15" s="30"/>
      <c r="O15" s="30"/>
      <c r="P15" s="30"/>
      <c r="Q15" s="30"/>
      <c r="R15" s="30"/>
      <c r="S15" s="30"/>
      <c r="T15" s="30"/>
      <c r="U15" s="30"/>
      <c r="V15" s="30"/>
      <c r="W15" s="30"/>
      <c r="X15" s="30"/>
      <c r="Y15" s="30"/>
      <c r="Z15" s="30"/>
      <c r="AA15" s="30"/>
      <c r="AB15" s="30"/>
      <c r="AC15" s="30"/>
      <c r="AD15" s="30"/>
      <c r="AE15" s="30"/>
      <c r="AF15" s="30"/>
      <c r="AG15" s="30"/>
      <c r="AH15" s="30"/>
      <c r="AI15" s="30"/>
      <c r="AJ15" s="30"/>
      <c r="AK15" s="30"/>
      <c r="AL15" s="30"/>
      <c r="AM15" s="30"/>
      <c r="AN15" s="30"/>
      <c r="AO15" s="30"/>
      <c r="AP15" s="30"/>
      <c r="AQ15" s="32"/>
      <c r="BE15" s="40"/>
      <c r="BS15" s="25" t="s">
        <v>6</v>
      </c>
    </row>
    <row r="16" ht="14.4" customHeight="1">
      <c r="B16" s="29"/>
      <c r="C16" s="30"/>
      <c r="D16" s="41" t="s">
        <v>43</v>
      </c>
      <c r="E16" s="30"/>
      <c r="F16" s="30"/>
      <c r="G16" s="30"/>
      <c r="H16" s="30"/>
      <c r="I16" s="30"/>
      <c r="J16" s="30"/>
      <c r="K16" s="30"/>
      <c r="L16" s="30"/>
      <c r="M16" s="30"/>
      <c r="N16" s="30"/>
      <c r="O16" s="30"/>
      <c r="P16" s="30"/>
      <c r="Q16" s="30"/>
      <c r="R16" s="30"/>
      <c r="S16" s="30"/>
      <c r="T16" s="30"/>
      <c r="U16" s="30"/>
      <c r="V16" s="30"/>
      <c r="W16" s="30"/>
      <c r="X16" s="30"/>
      <c r="Y16" s="30"/>
      <c r="Z16" s="30"/>
      <c r="AA16" s="30"/>
      <c r="AB16" s="30"/>
      <c r="AC16" s="30"/>
      <c r="AD16" s="30"/>
      <c r="AE16" s="30"/>
      <c r="AF16" s="30"/>
      <c r="AG16" s="30"/>
      <c r="AH16" s="30"/>
      <c r="AI16" s="30"/>
      <c r="AJ16" s="30"/>
      <c r="AK16" s="41" t="s">
        <v>37</v>
      </c>
      <c r="AL16" s="30"/>
      <c r="AM16" s="30"/>
      <c r="AN16" s="36" t="s">
        <v>38</v>
      </c>
      <c r="AO16" s="30"/>
      <c r="AP16" s="30"/>
      <c r="AQ16" s="32"/>
      <c r="BE16" s="40"/>
      <c r="BS16" s="25" t="s">
        <v>6</v>
      </c>
    </row>
    <row r="17" ht="18.48" customHeight="1">
      <c r="B17" s="29"/>
      <c r="C17" s="30"/>
      <c r="D17" s="30"/>
      <c r="E17" s="36" t="s">
        <v>44</v>
      </c>
      <c r="F17" s="30"/>
      <c r="G17" s="30"/>
      <c r="H17" s="30"/>
      <c r="I17" s="30"/>
      <c r="J17" s="30"/>
      <c r="K17" s="30"/>
      <c r="L17" s="30"/>
      <c r="M17" s="30"/>
      <c r="N17" s="30"/>
      <c r="O17" s="30"/>
      <c r="P17" s="30"/>
      <c r="Q17" s="30"/>
      <c r="R17" s="30"/>
      <c r="S17" s="30"/>
      <c r="T17" s="30"/>
      <c r="U17" s="30"/>
      <c r="V17" s="30"/>
      <c r="W17" s="30"/>
      <c r="X17" s="30"/>
      <c r="Y17" s="30"/>
      <c r="Z17" s="30"/>
      <c r="AA17" s="30"/>
      <c r="AB17" s="30"/>
      <c r="AC17" s="30"/>
      <c r="AD17" s="30"/>
      <c r="AE17" s="30"/>
      <c r="AF17" s="30"/>
      <c r="AG17" s="30"/>
      <c r="AH17" s="30"/>
      <c r="AI17" s="30"/>
      <c r="AJ17" s="30"/>
      <c r="AK17" s="41" t="s">
        <v>40</v>
      </c>
      <c r="AL17" s="30"/>
      <c r="AM17" s="30"/>
      <c r="AN17" s="36" t="s">
        <v>38</v>
      </c>
      <c r="AO17" s="30"/>
      <c r="AP17" s="30"/>
      <c r="AQ17" s="32"/>
      <c r="BE17" s="40"/>
      <c r="BS17" s="25" t="s">
        <v>45</v>
      </c>
    </row>
    <row r="18" ht="6.96" customHeight="1">
      <c r="B18" s="29"/>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2"/>
      <c r="BE18" s="40"/>
      <c r="BS18" s="25" t="s">
        <v>8</v>
      </c>
    </row>
    <row r="19" ht="14.4" customHeight="1">
      <c r="B19" s="29"/>
      <c r="C19" s="30"/>
      <c r="D19" s="41" t="s">
        <v>46</v>
      </c>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2"/>
      <c r="BE19" s="40"/>
      <c r="BS19" s="25" t="s">
        <v>8</v>
      </c>
    </row>
    <row r="20" ht="171" customHeight="1">
      <c r="B20" s="29"/>
      <c r="C20" s="30"/>
      <c r="D20" s="30"/>
      <c r="E20" s="46" t="s">
        <v>47</v>
      </c>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30"/>
      <c r="AP20" s="30"/>
      <c r="AQ20" s="32"/>
      <c r="BE20" s="40"/>
      <c r="BS20" s="25" t="s">
        <v>6</v>
      </c>
    </row>
    <row r="21" ht="6.96" customHeight="1">
      <c r="B21" s="29"/>
      <c r="C21" s="30"/>
      <c r="D21" s="30"/>
      <c r="E21" s="30"/>
      <c r="F21" s="30"/>
      <c r="G21" s="30"/>
      <c r="H21" s="30"/>
      <c r="I21" s="30"/>
      <c r="J21" s="30"/>
      <c r="K21" s="30"/>
      <c r="L21" s="30"/>
      <c r="M21" s="30"/>
      <c r="N21" s="30"/>
      <c r="O21" s="30"/>
      <c r="P21" s="30"/>
      <c r="Q21" s="30"/>
      <c r="R21" s="30"/>
      <c r="S21" s="30"/>
      <c r="T21" s="30"/>
      <c r="U21" s="30"/>
      <c r="V21" s="30"/>
      <c r="W21" s="30"/>
      <c r="X21" s="30"/>
      <c r="Y21" s="30"/>
      <c r="Z21" s="30"/>
      <c r="AA21" s="30"/>
      <c r="AB21" s="30"/>
      <c r="AC21" s="30"/>
      <c r="AD21" s="30"/>
      <c r="AE21" s="30"/>
      <c r="AF21" s="30"/>
      <c r="AG21" s="30"/>
      <c r="AH21" s="30"/>
      <c r="AI21" s="30"/>
      <c r="AJ21" s="30"/>
      <c r="AK21" s="30"/>
      <c r="AL21" s="30"/>
      <c r="AM21" s="30"/>
      <c r="AN21" s="30"/>
      <c r="AO21" s="30"/>
      <c r="AP21" s="30"/>
      <c r="AQ21" s="32"/>
      <c r="BE21" s="40"/>
    </row>
    <row r="22" ht="6.96" customHeight="1">
      <c r="B22" s="29"/>
      <c r="C22" s="30"/>
      <c r="D22" s="47"/>
      <c r="E22" s="47"/>
      <c r="F22" s="47"/>
      <c r="G22" s="47"/>
      <c r="H22" s="47"/>
      <c r="I22" s="47"/>
      <c r="J22" s="47"/>
      <c r="K22" s="47"/>
      <c r="L22" s="47"/>
      <c r="M22" s="47"/>
      <c r="N22" s="47"/>
      <c r="O22" s="47"/>
      <c r="P22" s="47"/>
      <c r="Q22" s="47"/>
      <c r="R22" s="47"/>
      <c r="S22" s="47"/>
      <c r="T22" s="47"/>
      <c r="U22" s="47"/>
      <c r="V22" s="47"/>
      <c r="W22" s="47"/>
      <c r="X22" s="47"/>
      <c r="Y22" s="47"/>
      <c r="Z22" s="47"/>
      <c r="AA22" s="47"/>
      <c r="AB22" s="47"/>
      <c r="AC22" s="47"/>
      <c r="AD22" s="47"/>
      <c r="AE22" s="47"/>
      <c r="AF22" s="47"/>
      <c r="AG22" s="47"/>
      <c r="AH22" s="47"/>
      <c r="AI22" s="47"/>
      <c r="AJ22" s="47"/>
      <c r="AK22" s="47"/>
      <c r="AL22" s="47"/>
      <c r="AM22" s="47"/>
      <c r="AN22" s="47"/>
      <c r="AO22" s="47"/>
      <c r="AP22" s="30"/>
      <c r="AQ22" s="32"/>
      <c r="BE22" s="40"/>
    </row>
    <row r="23" s="1" customFormat="1" ht="25.92" customHeight="1">
      <c r="B23" s="48"/>
      <c r="C23" s="49"/>
      <c r="D23" s="50" t="s">
        <v>48</v>
      </c>
      <c r="E23" s="51"/>
      <c r="F23" s="5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51"/>
      <c r="AJ23" s="51"/>
      <c r="AK23" s="52">
        <f>ROUND(AG51,2)</f>
        <v>0</v>
      </c>
      <c r="AL23" s="51"/>
      <c r="AM23" s="51"/>
      <c r="AN23" s="51"/>
      <c r="AO23" s="51"/>
      <c r="AP23" s="49"/>
      <c r="AQ23" s="53"/>
      <c r="BE23" s="40"/>
    </row>
    <row r="24" s="1" customFormat="1" ht="6.96" customHeight="1">
      <c r="B24" s="48"/>
      <c r="C24" s="49"/>
      <c r="D24" s="49"/>
      <c r="E24" s="49"/>
      <c r="F24" s="49"/>
      <c r="G24" s="49"/>
      <c r="H24" s="49"/>
      <c r="I24" s="49"/>
      <c r="J24" s="49"/>
      <c r="K24" s="49"/>
      <c r="L24" s="49"/>
      <c r="M24" s="49"/>
      <c r="N24" s="49"/>
      <c r="O24" s="49"/>
      <c r="P24" s="49"/>
      <c r="Q24" s="49"/>
      <c r="R24" s="49"/>
      <c r="S24" s="49"/>
      <c r="T24" s="49"/>
      <c r="U24" s="49"/>
      <c r="V24" s="49"/>
      <c r="W24" s="49"/>
      <c r="X24" s="49"/>
      <c r="Y24" s="49"/>
      <c r="Z24" s="49"/>
      <c r="AA24" s="49"/>
      <c r="AB24" s="49"/>
      <c r="AC24" s="49"/>
      <c r="AD24" s="49"/>
      <c r="AE24" s="49"/>
      <c r="AF24" s="49"/>
      <c r="AG24" s="49"/>
      <c r="AH24" s="49"/>
      <c r="AI24" s="49"/>
      <c r="AJ24" s="49"/>
      <c r="AK24" s="49"/>
      <c r="AL24" s="49"/>
      <c r="AM24" s="49"/>
      <c r="AN24" s="49"/>
      <c r="AO24" s="49"/>
      <c r="AP24" s="49"/>
      <c r="AQ24" s="53"/>
      <c r="BE24" s="40"/>
    </row>
    <row r="25" s="1" customFormat="1">
      <c r="B25" s="48"/>
      <c r="C25" s="49"/>
      <c r="D25" s="49"/>
      <c r="E25" s="49"/>
      <c r="F25" s="49"/>
      <c r="G25" s="49"/>
      <c r="H25" s="49"/>
      <c r="I25" s="49"/>
      <c r="J25" s="49"/>
      <c r="K25" s="49"/>
      <c r="L25" s="54" t="s">
        <v>49</v>
      </c>
      <c r="M25" s="54"/>
      <c r="N25" s="54"/>
      <c r="O25" s="54"/>
      <c r="P25" s="49"/>
      <c r="Q25" s="49"/>
      <c r="R25" s="49"/>
      <c r="S25" s="49"/>
      <c r="T25" s="49"/>
      <c r="U25" s="49"/>
      <c r="V25" s="49"/>
      <c r="W25" s="54" t="s">
        <v>50</v>
      </c>
      <c r="X25" s="54"/>
      <c r="Y25" s="54"/>
      <c r="Z25" s="54"/>
      <c r="AA25" s="54"/>
      <c r="AB25" s="54"/>
      <c r="AC25" s="54"/>
      <c r="AD25" s="54"/>
      <c r="AE25" s="54"/>
      <c r="AF25" s="49"/>
      <c r="AG25" s="49"/>
      <c r="AH25" s="49"/>
      <c r="AI25" s="49"/>
      <c r="AJ25" s="49"/>
      <c r="AK25" s="54" t="s">
        <v>51</v>
      </c>
      <c r="AL25" s="54"/>
      <c r="AM25" s="54"/>
      <c r="AN25" s="54"/>
      <c r="AO25" s="54"/>
      <c r="AP25" s="49"/>
      <c r="AQ25" s="53"/>
      <c r="BE25" s="40"/>
    </row>
    <row r="26" s="2" customFormat="1" ht="14.4" customHeight="1">
      <c r="B26" s="55"/>
      <c r="C26" s="56"/>
      <c r="D26" s="57" t="s">
        <v>52</v>
      </c>
      <c r="E26" s="56"/>
      <c r="F26" s="57" t="s">
        <v>53</v>
      </c>
      <c r="G26" s="56"/>
      <c r="H26" s="56"/>
      <c r="I26" s="56"/>
      <c r="J26" s="56"/>
      <c r="K26" s="56"/>
      <c r="L26" s="58">
        <v>0.20999999999999999</v>
      </c>
      <c r="M26" s="56"/>
      <c r="N26" s="56"/>
      <c r="O26" s="56"/>
      <c r="P26" s="56"/>
      <c r="Q26" s="56"/>
      <c r="R26" s="56"/>
      <c r="S26" s="56"/>
      <c r="T26" s="56"/>
      <c r="U26" s="56"/>
      <c r="V26" s="56"/>
      <c r="W26" s="59">
        <f>ROUND(AZ51,2)</f>
        <v>0</v>
      </c>
      <c r="X26" s="56"/>
      <c r="Y26" s="56"/>
      <c r="Z26" s="56"/>
      <c r="AA26" s="56"/>
      <c r="AB26" s="56"/>
      <c r="AC26" s="56"/>
      <c r="AD26" s="56"/>
      <c r="AE26" s="56"/>
      <c r="AF26" s="56"/>
      <c r="AG26" s="56"/>
      <c r="AH26" s="56"/>
      <c r="AI26" s="56"/>
      <c r="AJ26" s="56"/>
      <c r="AK26" s="59">
        <f>ROUND(AV51,2)</f>
        <v>0</v>
      </c>
      <c r="AL26" s="56"/>
      <c r="AM26" s="56"/>
      <c r="AN26" s="56"/>
      <c r="AO26" s="56"/>
      <c r="AP26" s="56"/>
      <c r="AQ26" s="60"/>
      <c r="BE26" s="40"/>
    </row>
    <row r="27" s="2" customFormat="1" ht="14.4" customHeight="1">
      <c r="B27" s="55"/>
      <c r="C27" s="56"/>
      <c r="D27" s="56"/>
      <c r="E27" s="56"/>
      <c r="F27" s="57" t="s">
        <v>54</v>
      </c>
      <c r="G27" s="56"/>
      <c r="H27" s="56"/>
      <c r="I27" s="56"/>
      <c r="J27" s="56"/>
      <c r="K27" s="56"/>
      <c r="L27" s="58">
        <v>0.14999999999999999</v>
      </c>
      <c r="M27" s="56"/>
      <c r="N27" s="56"/>
      <c r="O27" s="56"/>
      <c r="P27" s="56"/>
      <c r="Q27" s="56"/>
      <c r="R27" s="56"/>
      <c r="S27" s="56"/>
      <c r="T27" s="56"/>
      <c r="U27" s="56"/>
      <c r="V27" s="56"/>
      <c r="W27" s="59">
        <f>ROUND(BA51,2)</f>
        <v>0</v>
      </c>
      <c r="X27" s="56"/>
      <c r="Y27" s="56"/>
      <c r="Z27" s="56"/>
      <c r="AA27" s="56"/>
      <c r="AB27" s="56"/>
      <c r="AC27" s="56"/>
      <c r="AD27" s="56"/>
      <c r="AE27" s="56"/>
      <c r="AF27" s="56"/>
      <c r="AG27" s="56"/>
      <c r="AH27" s="56"/>
      <c r="AI27" s="56"/>
      <c r="AJ27" s="56"/>
      <c r="AK27" s="59">
        <f>ROUND(AW51,2)</f>
        <v>0</v>
      </c>
      <c r="AL27" s="56"/>
      <c r="AM27" s="56"/>
      <c r="AN27" s="56"/>
      <c r="AO27" s="56"/>
      <c r="AP27" s="56"/>
      <c r="AQ27" s="60"/>
      <c r="BE27" s="40"/>
    </row>
    <row r="28" hidden="1" s="2" customFormat="1" ht="14.4" customHeight="1">
      <c r="B28" s="55"/>
      <c r="C28" s="56"/>
      <c r="D28" s="56"/>
      <c r="E28" s="56"/>
      <c r="F28" s="57" t="s">
        <v>55</v>
      </c>
      <c r="G28" s="56"/>
      <c r="H28" s="56"/>
      <c r="I28" s="56"/>
      <c r="J28" s="56"/>
      <c r="K28" s="56"/>
      <c r="L28" s="58">
        <v>0.20999999999999999</v>
      </c>
      <c r="M28" s="56"/>
      <c r="N28" s="56"/>
      <c r="O28" s="56"/>
      <c r="P28" s="56"/>
      <c r="Q28" s="56"/>
      <c r="R28" s="56"/>
      <c r="S28" s="56"/>
      <c r="T28" s="56"/>
      <c r="U28" s="56"/>
      <c r="V28" s="56"/>
      <c r="W28" s="59">
        <f>ROUND(BB51,2)</f>
        <v>0</v>
      </c>
      <c r="X28" s="56"/>
      <c r="Y28" s="56"/>
      <c r="Z28" s="56"/>
      <c r="AA28" s="56"/>
      <c r="AB28" s="56"/>
      <c r="AC28" s="56"/>
      <c r="AD28" s="56"/>
      <c r="AE28" s="56"/>
      <c r="AF28" s="56"/>
      <c r="AG28" s="56"/>
      <c r="AH28" s="56"/>
      <c r="AI28" s="56"/>
      <c r="AJ28" s="56"/>
      <c r="AK28" s="59">
        <v>0</v>
      </c>
      <c r="AL28" s="56"/>
      <c r="AM28" s="56"/>
      <c r="AN28" s="56"/>
      <c r="AO28" s="56"/>
      <c r="AP28" s="56"/>
      <c r="AQ28" s="60"/>
      <c r="BE28" s="40"/>
    </row>
    <row r="29" hidden="1" s="2" customFormat="1" ht="14.4" customHeight="1">
      <c r="B29" s="55"/>
      <c r="C29" s="56"/>
      <c r="D29" s="56"/>
      <c r="E29" s="56"/>
      <c r="F29" s="57" t="s">
        <v>56</v>
      </c>
      <c r="G29" s="56"/>
      <c r="H29" s="56"/>
      <c r="I29" s="56"/>
      <c r="J29" s="56"/>
      <c r="K29" s="56"/>
      <c r="L29" s="58">
        <v>0.14999999999999999</v>
      </c>
      <c r="M29" s="56"/>
      <c r="N29" s="56"/>
      <c r="O29" s="56"/>
      <c r="P29" s="56"/>
      <c r="Q29" s="56"/>
      <c r="R29" s="56"/>
      <c r="S29" s="56"/>
      <c r="T29" s="56"/>
      <c r="U29" s="56"/>
      <c r="V29" s="56"/>
      <c r="W29" s="59">
        <f>ROUND(BC51,2)</f>
        <v>0</v>
      </c>
      <c r="X29" s="56"/>
      <c r="Y29" s="56"/>
      <c r="Z29" s="56"/>
      <c r="AA29" s="56"/>
      <c r="AB29" s="56"/>
      <c r="AC29" s="56"/>
      <c r="AD29" s="56"/>
      <c r="AE29" s="56"/>
      <c r="AF29" s="56"/>
      <c r="AG29" s="56"/>
      <c r="AH29" s="56"/>
      <c r="AI29" s="56"/>
      <c r="AJ29" s="56"/>
      <c r="AK29" s="59">
        <v>0</v>
      </c>
      <c r="AL29" s="56"/>
      <c r="AM29" s="56"/>
      <c r="AN29" s="56"/>
      <c r="AO29" s="56"/>
      <c r="AP29" s="56"/>
      <c r="AQ29" s="60"/>
      <c r="BE29" s="40"/>
    </row>
    <row r="30" hidden="1" s="2" customFormat="1" ht="14.4" customHeight="1">
      <c r="B30" s="55"/>
      <c r="C30" s="56"/>
      <c r="D30" s="56"/>
      <c r="E30" s="56"/>
      <c r="F30" s="57" t="s">
        <v>57</v>
      </c>
      <c r="G30" s="56"/>
      <c r="H30" s="56"/>
      <c r="I30" s="56"/>
      <c r="J30" s="56"/>
      <c r="K30" s="56"/>
      <c r="L30" s="58">
        <v>0</v>
      </c>
      <c r="M30" s="56"/>
      <c r="N30" s="56"/>
      <c r="O30" s="56"/>
      <c r="P30" s="56"/>
      <c r="Q30" s="56"/>
      <c r="R30" s="56"/>
      <c r="S30" s="56"/>
      <c r="T30" s="56"/>
      <c r="U30" s="56"/>
      <c r="V30" s="56"/>
      <c r="W30" s="59">
        <f>ROUND(BD51,2)</f>
        <v>0</v>
      </c>
      <c r="X30" s="56"/>
      <c r="Y30" s="56"/>
      <c r="Z30" s="56"/>
      <c r="AA30" s="56"/>
      <c r="AB30" s="56"/>
      <c r="AC30" s="56"/>
      <c r="AD30" s="56"/>
      <c r="AE30" s="56"/>
      <c r="AF30" s="56"/>
      <c r="AG30" s="56"/>
      <c r="AH30" s="56"/>
      <c r="AI30" s="56"/>
      <c r="AJ30" s="56"/>
      <c r="AK30" s="59">
        <v>0</v>
      </c>
      <c r="AL30" s="56"/>
      <c r="AM30" s="56"/>
      <c r="AN30" s="56"/>
      <c r="AO30" s="56"/>
      <c r="AP30" s="56"/>
      <c r="AQ30" s="60"/>
      <c r="BE30" s="40"/>
    </row>
    <row r="31" s="1" customFormat="1" ht="6.96" customHeight="1">
      <c r="B31" s="48"/>
      <c r="C31" s="49"/>
      <c r="D31" s="49"/>
      <c r="E31" s="49"/>
      <c r="F31" s="49"/>
      <c r="G31" s="49"/>
      <c r="H31" s="49"/>
      <c r="I31" s="49"/>
      <c r="J31" s="49"/>
      <c r="K31" s="49"/>
      <c r="L31" s="49"/>
      <c r="M31" s="49"/>
      <c r="N31" s="49"/>
      <c r="O31" s="49"/>
      <c r="P31" s="49"/>
      <c r="Q31" s="49"/>
      <c r="R31" s="49"/>
      <c r="S31" s="49"/>
      <c r="T31" s="49"/>
      <c r="U31" s="49"/>
      <c r="V31" s="49"/>
      <c r="W31" s="49"/>
      <c r="X31" s="49"/>
      <c r="Y31" s="49"/>
      <c r="Z31" s="49"/>
      <c r="AA31" s="49"/>
      <c r="AB31" s="49"/>
      <c r="AC31" s="49"/>
      <c r="AD31" s="49"/>
      <c r="AE31" s="49"/>
      <c r="AF31" s="49"/>
      <c r="AG31" s="49"/>
      <c r="AH31" s="49"/>
      <c r="AI31" s="49"/>
      <c r="AJ31" s="49"/>
      <c r="AK31" s="49"/>
      <c r="AL31" s="49"/>
      <c r="AM31" s="49"/>
      <c r="AN31" s="49"/>
      <c r="AO31" s="49"/>
      <c r="AP31" s="49"/>
      <c r="AQ31" s="53"/>
      <c r="BE31" s="40"/>
    </row>
    <row r="32" s="1" customFormat="1" ht="25.92" customHeight="1">
      <c r="B32" s="48"/>
      <c r="C32" s="61"/>
      <c r="D32" s="62" t="s">
        <v>58</v>
      </c>
      <c r="E32" s="63"/>
      <c r="F32" s="63"/>
      <c r="G32" s="63"/>
      <c r="H32" s="63"/>
      <c r="I32" s="63"/>
      <c r="J32" s="63"/>
      <c r="K32" s="63"/>
      <c r="L32" s="63"/>
      <c r="M32" s="63"/>
      <c r="N32" s="63"/>
      <c r="O32" s="63"/>
      <c r="P32" s="63"/>
      <c r="Q32" s="63"/>
      <c r="R32" s="63"/>
      <c r="S32" s="63"/>
      <c r="T32" s="64" t="s">
        <v>59</v>
      </c>
      <c r="U32" s="63"/>
      <c r="V32" s="63"/>
      <c r="W32" s="63"/>
      <c r="X32" s="65" t="s">
        <v>60</v>
      </c>
      <c r="Y32" s="63"/>
      <c r="Z32" s="63"/>
      <c r="AA32" s="63"/>
      <c r="AB32" s="63"/>
      <c r="AC32" s="63"/>
      <c r="AD32" s="63"/>
      <c r="AE32" s="63"/>
      <c r="AF32" s="63"/>
      <c r="AG32" s="63"/>
      <c r="AH32" s="63"/>
      <c r="AI32" s="63"/>
      <c r="AJ32" s="63"/>
      <c r="AK32" s="66">
        <f>SUM(AK23:AK30)</f>
        <v>0</v>
      </c>
      <c r="AL32" s="63"/>
      <c r="AM32" s="63"/>
      <c r="AN32" s="63"/>
      <c r="AO32" s="67"/>
      <c r="AP32" s="61"/>
      <c r="AQ32" s="68"/>
      <c r="BE32" s="40"/>
    </row>
    <row r="33" s="1" customFormat="1" ht="6.96" customHeight="1">
      <c r="B33" s="48"/>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49"/>
      <c r="AQ33" s="53"/>
    </row>
    <row r="34" s="1" customFormat="1" ht="6.96" customHeight="1">
      <c r="B34" s="69"/>
      <c r="C34" s="70"/>
      <c r="D34" s="70"/>
      <c r="E34" s="70"/>
      <c r="F34" s="70"/>
      <c r="G34" s="70"/>
      <c r="H34" s="70"/>
      <c r="I34" s="70"/>
      <c r="J34" s="70"/>
      <c r="K34" s="70"/>
      <c r="L34" s="70"/>
      <c r="M34" s="70"/>
      <c r="N34" s="70"/>
      <c r="O34" s="70"/>
      <c r="P34" s="70"/>
      <c r="Q34" s="70"/>
      <c r="R34" s="70"/>
      <c r="S34" s="70"/>
      <c r="T34" s="70"/>
      <c r="U34" s="70"/>
      <c r="V34" s="70"/>
      <c r="W34" s="70"/>
      <c r="X34" s="70"/>
      <c r="Y34" s="70"/>
      <c r="Z34" s="70"/>
      <c r="AA34" s="70"/>
      <c r="AB34" s="70"/>
      <c r="AC34" s="70"/>
      <c r="AD34" s="70"/>
      <c r="AE34" s="70"/>
      <c r="AF34" s="70"/>
      <c r="AG34" s="70"/>
      <c r="AH34" s="70"/>
      <c r="AI34" s="70"/>
      <c r="AJ34" s="70"/>
      <c r="AK34" s="70"/>
      <c r="AL34" s="70"/>
      <c r="AM34" s="70"/>
      <c r="AN34" s="70"/>
      <c r="AO34" s="70"/>
      <c r="AP34" s="70"/>
      <c r="AQ34" s="71"/>
    </row>
    <row r="38" s="1" customFormat="1" ht="6.96" customHeight="1">
      <c r="B38" s="72"/>
      <c r="C38" s="73"/>
      <c r="D38" s="73"/>
      <c r="E38" s="73"/>
      <c r="F38" s="73"/>
      <c r="G38" s="73"/>
      <c r="H38" s="73"/>
      <c r="I38" s="73"/>
      <c r="J38" s="73"/>
      <c r="K38" s="73"/>
      <c r="L38" s="73"/>
      <c r="M38" s="73"/>
      <c r="N38" s="73"/>
      <c r="O38" s="73"/>
      <c r="P38" s="73"/>
      <c r="Q38" s="73"/>
      <c r="R38" s="73"/>
      <c r="S38" s="73"/>
      <c r="T38" s="73"/>
      <c r="U38" s="73"/>
      <c r="V38" s="73"/>
      <c r="W38" s="73"/>
      <c r="X38" s="73"/>
      <c r="Y38" s="73"/>
      <c r="Z38" s="73"/>
      <c r="AA38" s="73"/>
      <c r="AB38" s="73"/>
      <c r="AC38" s="73"/>
      <c r="AD38" s="73"/>
      <c r="AE38" s="73"/>
      <c r="AF38" s="73"/>
      <c r="AG38" s="73"/>
      <c r="AH38" s="73"/>
      <c r="AI38" s="73"/>
      <c r="AJ38" s="73"/>
      <c r="AK38" s="73"/>
      <c r="AL38" s="73"/>
      <c r="AM38" s="73"/>
      <c r="AN38" s="73"/>
      <c r="AO38" s="73"/>
      <c r="AP38" s="73"/>
      <c r="AQ38" s="73"/>
      <c r="AR38" s="74"/>
    </row>
    <row r="39" s="1" customFormat="1" ht="36.96" customHeight="1">
      <c r="B39" s="48"/>
      <c r="C39" s="75" t="s">
        <v>61</v>
      </c>
      <c r="D39" s="76"/>
      <c r="E39" s="76"/>
      <c r="F39" s="76"/>
      <c r="G39" s="76"/>
      <c r="H39" s="76"/>
      <c r="I39" s="76"/>
      <c r="J39" s="76"/>
      <c r="K39" s="76"/>
      <c r="L39" s="76"/>
      <c r="M39" s="76"/>
      <c r="N39" s="76"/>
      <c r="O39" s="76"/>
      <c r="P39" s="76"/>
      <c r="Q39" s="76"/>
      <c r="R39" s="76"/>
      <c r="S39" s="76"/>
      <c r="T39" s="76"/>
      <c r="U39" s="76"/>
      <c r="V39" s="76"/>
      <c r="W39" s="76"/>
      <c r="X39" s="76"/>
      <c r="Y39" s="76"/>
      <c r="Z39" s="76"/>
      <c r="AA39" s="76"/>
      <c r="AB39" s="76"/>
      <c r="AC39" s="76"/>
      <c r="AD39" s="76"/>
      <c r="AE39" s="76"/>
      <c r="AF39" s="76"/>
      <c r="AG39" s="76"/>
      <c r="AH39" s="76"/>
      <c r="AI39" s="76"/>
      <c r="AJ39" s="76"/>
      <c r="AK39" s="76"/>
      <c r="AL39" s="76"/>
      <c r="AM39" s="76"/>
      <c r="AN39" s="76"/>
      <c r="AO39" s="76"/>
      <c r="AP39" s="76"/>
      <c r="AQ39" s="76"/>
      <c r="AR39" s="74"/>
    </row>
    <row r="40" s="1" customFormat="1" ht="6.96" customHeight="1">
      <c r="B40" s="48"/>
      <c r="C40" s="76"/>
      <c r="D40" s="76"/>
      <c r="E40" s="76"/>
      <c r="F40" s="76"/>
      <c r="G40" s="76"/>
      <c r="H40" s="76"/>
      <c r="I40" s="76"/>
      <c r="J40" s="76"/>
      <c r="K40" s="76"/>
      <c r="L40" s="76"/>
      <c r="M40" s="76"/>
      <c r="N40" s="76"/>
      <c r="O40" s="76"/>
      <c r="P40" s="76"/>
      <c r="Q40" s="76"/>
      <c r="R40" s="76"/>
      <c r="S40" s="76"/>
      <c r="T40" s="76"/>
      <c r="U40" s="76"/>
      <c r="V40" s="76"/>
      <c r="W40" s="76"/>
      <c r="X40" s="76"/>
      <c r="Y40" s="76"/>
      <c r="Z40" s="76"/>
      <c r="AA40" s="76"/>
      <c r="AB40" s="76"/>
      <c r="AC40" s="76"/>
      <c r="AD40" s="76"/>
      <c r="AE40" s="76"/>
      <c r="AF40" s="76"/>
      <c r="AG40" s="76"/>
      <c r="AH40" s="76"/>
      <c r="AI40" s="76"/>
      <c r="AJ40" s="76"/>
      <c r="AK40" s="76"/>
      <c r="AL40" s="76"/>
      <c r="AM40" s="76"/>
      <c r="AN40" s="76"/>
      <c r="AO40" s="76"/>
      <c r="AP40" s="76"/>
      <c r="AQ40" s="76"/>
      <c r="AR40" s="74"/>
    </row>
    <row r="41" s="3" customFormat="1" ht="14.4" customHeight="1">
      <c r="B41" s="77"/>
      <c r="C41" s="78" t="s">
        <v>15</v>
      </c>
      <c r="D41" s="79"/>
      <c r="E41" s="79"/>
      <c r="F41" s="79"/>
      <c r="G41" s="79"/>
      <c r="H41" s="79"/>
      <c r="I41" s="79"/>
      <c r="J41" s="79"/>
      <c r="K41" s="79"/>
      <c r="L41" s="79" t="str">
        <f>K5</f>
        <v>09051622</v>
      </c>
      <c r="M41" s="79"/>
      <c r="N41" s="79"/>
      <c r="O41" s="79"/>
      <c r="P41" s="79"/>
      <c r="Q41" s="79"/>
      <c r="R41" s="79"/>
      <c r="S41" s="79"/>
      <c r="T41" s="79"/>
      <c r="U41" s="79"/>
      <c r="V41" s="79"/>
      <c r="W41" s="79"/>
      <c r="X41" s="79"/>
      <c r="Y41" s="79"/>
      <c r="Z41" s="79"/>
      <c r="AA41" s="79"/>
      <c r="AB41" s="79"/>
      <c r="AC41" s="79"/>
      <c r="AD41" s="79"/>
      <c r="AE41" s="79"/>
      <c r="AF41" s="79"/>
      <c r="AG41" s="79"/>
      <c r="AH41" s="79"/>
      <c r="AI41" s="79"/>
      <c r="AJ41" s="79"/>
      <c r="AK41" s="79"/>
      <c r="AL41" s="79"/>
      <c r="AM41" s="79"/>
      <c r="AN41" s="79"/>
      <c r="AO41" s="79"/>
      <c r="AP41" s="79"/>
      <c r="AQ41" s="79"/>
      <c r="AR41" s="80"/>
    </row>
    <row r="42" s="4" customFormat="1" ht="36.96" customHeight="1">
      <c r="B42" s="81"/>
      <c r="C42" s="82" t="s">
        <v>18</v>
      </c>
      <c r="D42" s="83"/>
      <c r="E42" s="83"/>
      <c r="F42" s="83"/>
      <c r="G42" s="83"/>
      <c r="H42" s="83"/>
      <c r="I42" s="83"/>
      <c r="J42" s="83"/>
      <c r="K42" s="83"/>
      <c r="L42" s="84" t="str">
        <f>K6</f>
        <v>Areál TJ Lokomotiva Cheb-I.etapa-Fáze I.B-Rekonstrukce haly s přístavbou šaten-Neuznatelné výdaje</v>
      </c>
      <c r="M42" s="83"/>
      <c r="N42" s="83"/>
      <c r="O42" s="83"/>
      <c r="P42" s="83"/>
      <c r="Q42" s="83"/>
      <c r="R42" s="83"/>
      <c r="S42" s="83"/>
      <c r="T42" s="83"/>
      <c r="U42" s="83"/>
      <c r="V42" s="83"/>
      <c r="W42" s="83"/>
      <c r="X42" s="83"/>
      <c r="Y42" s="83"/>
      <c r="Z42" s="83"/>
      <c r="AA42" s="83"/>
      <c r="AB42" s="83"/>
      <c r="AC42" s="83"/>
      <c r="AD42" s="83"/>
      <c r="AE42" s="83"/>
      <c r="AF42" s="83"/>
      <c r="AG42" s="83"/>
      <c r="AH42" s="83"/>
      <c r="AI42" s="83"/>
      <c r="AJ42" s="83"/>
      <c r="AK42" s="83"/>
      <c r="AL42" s="83"/>
      <c r="AM42" s="83"/>
      <c r="AN42" s="83"/>
      <c r="AO42" s="83"/>
      <c r="AP42" s="83"/>
      <c r="AQ42" s="83"/>
      <c r="AR42" s="85"/>
    </row>
    <row r="43" s="1" customFormat="1" ht="6.96" customHeight="1">
      <c r="B43" s="48"/>
      <c r="C43" s="76"/>
      <c r="D43" s="76"/>
      <c r="E43" s="76"/>
      <c r="F43" s="76"/>
      <c r="G43" s="76"/>
      <c r="H43" s="76"/>
      <c r="I43" s="76"/>
      <c r="J43" s="76"/>
      <c r="K43" s="76"/>
      <c r="L43" s="76"/>
      <c r="M43" s="76"/>
      <c r="N43" s="76"/>
      <c r="O43" s="76"/>
      <c r="P43" s="76"/>
      <c r="Q43" s="76"/>
      <c r="R43" s="76"/>
      <c r="S43" s="76"/>
      <c r="T43" s="76"/>
      <c r="U43" s="76"/>
      <c r="V43" s="76"/>
      <c r="W43" s="76"/>
      <c r="X43" s="76"/>
      <c r="Y43" s="76"/>
      <c r="Z43" s="76"/>
      <c r="AA43" s="76"/>
      <c r="AB43" s="76"/>
      <c r="AC43" s="76"/>
      <c r="AD43" s="76"/>
      <c r="AE43" s="76"/>
      <c r="AF43" s="76"/>
      <c r="AG43" s="76"/>
      <c r="AH43" s="76"/>
      <c r="AI43" s="76"/>
      <c r="AJ43" s="76"/>
      <c r="AK43" s="76"/>
      <c r="AL43" s="76"/>
      <c r="AM43" s="76"/>
      <c r="AN43" s="76"/>
      <c r="AO43" s="76"/>
      <c r="AP43" s="76"/>
      <c r="AQ43" s="76"/>
      <c r="AR43" s="74"/>
    </row>
    <row r="44" s="1" customFormat="1">
      <c r="B44" s="48"/>
      <c r="C44" s="78" t="s">
        <v>26</v>
      </c>
      <c r="D44" s="76"/>
      <c r="E44" s="76"/>
      <c r="F44" s="76"/>
      <c r="G44" s="76"/>
      <c r="H44" s="76"/>
      <c r="I44" s="76"/>
      <c r="J44" s="76"/>
      <c r="K44" s="76"/>
      <c r="L44" s="86" t="str">
        <f>IF(K8="","",K8)</f>
        <v>Cheb</v>
      </c>
      <c r="M44" s="76"/>
      <c r="N44" s="76"/>
      <c r="O44" s="76"/>
      <c r="P44" s="76"/>
      <c r="Q44" s="76"/>
      <c r="R44" s="76"/>
      <c r="S44" s="76"/>
      <c r="T44" s="76"/>
      <c r="U44" s="76"/>
      <c r="V44" s="76"/>
      <c r="W44" s="76"/>
      <c r="X44" s="76"/>
      <c r="Y44" s="76"/>
      <c r="Z44" s="76"/>
      <c r="AA44" s="76"/>
      <c r="AB44" s="76"/>
      <c r="AC44" s="76"/>
      <c r="AD44" s="76"/>
      <c r="AE44" s="76"/>
      <c r="AF44" s="76"/>
      <c r="AG44" s="76"/>
      <c r="AH44" s="76"/>
      <c r="AI44" s="78" t="s">
        <v>28</v>
      </c>
      <c r="AJ44" s="76"/>
      <c r="AK44" s="76"/>
      <c r="AL44" s="76"/>
      <c r="AM44" s="87" t="str">
        <f>IF(AN8= "","",AN8)</f>
        <v>25. 1. 2018</v>
      </c>
      <c r="AN44" s="87"/>
      <c r="AO44" s="76"/>
      <c r="AP44" s="76"/>
      <c r="AQ44" s="76"/>
      <c r="AR44" s="74"/>
    </row>
    <row r="45" s="1" customFormat="1" ht="6.96" customHeight="1">
      <c r="B45" s="48"/>
      <c r="C45" s="76"/>
      <c r="D45" s="76"/>
      <c r="E45" s="76"/>
      <c r="F45" s="76"/>
      <c r="G45" s="76"/>
      <c r="H45" s="76"/>
      <c r="I45" s="76"/>
      <c r="J45" s="76"/>
      <c r="K45" s="76"/>
      <c r="L45" s="76"/>
      <c r="M45" s="76"/>
      <c r="N45" s="76"/>
      <c r="O45" s="76"/>
      <c r="P45" s="76"/>
      <c r="Q45" s="76"/>
      <c r="R45" s="76"/>
      <c r="S45" s="76"/>
      <c r="T45" s="76"/>
      <c r="U45" s="76"/>
      <c r="V45" s="76"/>
      <c r="W45" s="76"/>
      <c r="X45" s="76"/>
      <c r="Y45" s="76"/>
      <c r="Z45" s="76"/>
      <c r="AA45" s="76"/>
      <c r="AB45" s="76"/>
      <c r="AC45" s="76"/>
      <c r="AD45" s="76"/>
      <c r="AE45" s="76"/>
      <c r="AF45" s="76"/>
      <c r="AG45" s="76"/>
      <c r="AH45" s="76"/>
      <c r="AI45" s="76"/>
      <c r="AJ45" s="76"/>
      <c r="AK45" s="76"/>
      <c r="AL45" s="76"/>
      <c r="AM45" s="76"/>
      <c r="AN45" s="76"/>
      <c r="AO45" s="76"/>
      <c r="AP45" s="76"/>
      <c r="AQ45" s="76"/>
      <c r="AR45" s="74"/>
    </row>
    <row r="46" s="1" customFormat="1">
      <c r="B46" s="48"/>
      <c r="C46" s="78" t="s">
        <v>36</v>
      </c>
      <c r="D46" s="76"/>
      <c r="E46" s="76"/>
      <c r="F46" s="76"/>
      <c r="G46" s="76"/>
      <c r="H46" s="76"/>
      <c r="I46" s="76"/>
      <c r="J46" s="76"/>
      <c r="K46" s="76"/>
      <c r="L46" s="79" t="str">
        <f>IF(E11= "","",E11)</f>
        <v>Město Cheb, Nám. Krále Jiřího z Poděbrad 1/14 Cheb</v>
      </c>
      <c r="M46" s="76"/>
      <c r="N46" s="76"/>
      <c r="O46" s="76"/>
      <c r="P46" s="76"/>
      <c r="Q46" s="76"/>
      <c r="R46" s="76"/>
      <c r="S46" s="76"/>
      <c r="T46" s="76"/>
      <c r="U46" s="76"/>
      <c r="V46" s="76"/>
      <c r="W46" s="76"/>
      <c r="X46" s="76"/>
      <c r="Y46" s="76"/>
      <c r="Z46" s="76"/>
      <c r="AA46" s="76"/>
      <c r="AB46" s="76"/>
      <c r="AC46" s="76"/>
      <c r="AD46" s="76"/>
      <c r="AE46" s="76"/>
      <c r="AF46" s="76"/>
      <c r="AG46" s="76"/>
      <c r="AH46" s="76"/>
      <c r="AI46" s="78" t="s">
        <v>43</v>
      </c>
      <c r="AJ46" s="76"/>
      <c r="AK46" s="76"/>
      <c r="AL46" s="76"/>
      <c r="AM46" s="79" t="str">
        <f>IF(E17="","",E17)</f>
        <v>Ing. J. Šedivec-Staving Ateliér, Školní 27, Plzeň</v>
      </c>
      <c r="AN46" s="79"/>
      <c r="AO46" s="79"/>
      <c r="AP46" s="79"/>
      <c r="AQ46" s="76"/>
      <c r="AR46" s="74"/>
      <c r="AS46" s="88" t="s">
        <v>62</v>
      </c>
      <c r="AT46" s="89"/>
      <c r="AU46" s="90"/>
      <c r="AV46" s="90"/>
      <c r="AW46" s="90"/>
      <c r="AX46" s="90"/>
      <c r="AY46" s="90"/>
      <c r="AZ46" s="90"/>
      <c r="BA46" s="90"/>
      <c r="BB46" s="90"/>
      <c r="BC46" s="90"/>
      <c r="BD46" s="91"/>
    </row>
    <row r="47" s="1" customFormat="1">
      <c r="B47" s="48"/>
      <c r="C47" s="78" t="s">
        <v>41</v>
      </c>
      <c r="D47" s="76"/>
      <c r="E47" s="76"/>
      <c r="F47" s="76"/>
      <c r="G47" s="76"/>
      <c r="H47" s="76"/>
      <c r="I47" s="76"/>
      <c r="J47" s="76"/>
      <c r="K47" s="76"/>
      <c r="L47" s="79" t="str">
        <f>IF(E14= "Vyplň údaj","",E14)</f>
        <v/>
      </c>
      <c r="M47" s="76"/>
      <c r="N47" s="76"/>
      <c r="O47" s="76"/>
      <c r="P47" s="76"/>
      <c r="Q47" s="76"/>
      <c r="R47" s="76"/>
      <c r="S47" s="76"/>
      <c r="T47" s="76"/>
      <c r="U47" s="76"/>
      <c r="V47" s="76"/>
      <c r="W47" s="76"/>
      <c r="X47" s="76"/>
      <c r="Y47" s="76"/>
      <c r="Z47" s="76"/>
      <c r="AA47" s="76"/>
      <c r="AB47" s="76"/>
      <c r="AC47" s="76"/>
      <c r="AD47" s="76"/>
      <c r="AE47" s="76"/>
      <c r="AF47" s="76"/>
      <c r="AG47" s="76"/>
      <c r="AH47" s="76"/>
      <c r="AI47" s="76"/>
      <c r="AJ47" s="76"/>
      <c r="AK47" s="76"/>
      <c r="AL47" s="76"/>
      <c r="AM47" s="76"/>
      <c r="AN47" s="76"/>
      <c r="AO47" s="76"/>
      <c r="AP47" s="76"/>
      <c r="AQ47" s="76"/>
      <c r="AR47" s="74"/>
      <c r="AS47" s="92"/>
      <c r="AT47" s="93"/>
      <c r="AU47" s="94"/>
      <c r="AV47" s="94"/>
      <c r="AW47" s="94"/>
      <c r="AX47" s="94"/>
      <c r="AY47" s="94"/>
      <c r="AZ47" s="94"/>
      <c r="BA47" s="94"/>
      <c r="BB47" s="94"/>
      <c r="BC47" s="94"/>
      <c r="BD47" s="95"/>
    </row>
    <row r="48" s="1" customFormat="1" ht="10.8" customHeight="1">
      <c r="B48" s="48"/>
      <c r="C48" s="76"/>
      <c r="D48" s="76"/>
      <c r="E48" s="76"/>
      <c r="F48" s="76"/>
      <c r="G48" s="76"/>
      <c r="H48" s="76"/>
      <c r="I48" s="76"/>
      <c r="J48" s="76"/>
      <c r="K48" s="76"/>
      <c r="L48" s="76"/>
      <c r="M48" s="76"/>
      <c r="N48" s="76"/>
      <c r="O48" s="76"/>
      <c r="P48" s="76"/>
      <c r="Q48" s="76"/>
      <c r="R48" s="76"/>
      <c r="S48" s="76"/>
      <c r="T48" s="76"/>
      <c r="U48" s="76"/>
      <c r="V48" s="76"/>
      <c r="W48" s="76"/>
      <c r="X48" s="76"/>
      <c r="Y48" s="76"/>
      <c r="Z48" s="76"/>
      <c r="AA48" s="76"/>
      <c r="AB48" s="76"/>
      <c r="AC48" s="76"/>
      <c r="AD48" s="76"/>
      <c r="AE48" s="76"/>
      <c r="AF48" s="76"/>
      <c r="AG48" s="76"/>
      <c r="AH48" s="76"/>
      <c r="AI48" s="76"/>
      <c r="AJ48" s="76"/>
      <c r="AK48" s="76"/>
      <c r="AL48" s="76"/>
      <c r="AM48" s="76"/>
      <c r="AN48" s="76"/>
      <c r="AO48" s="76"/>
      <c r="AP48" s="76"/>
      <c r="AQ48" s="76"/>
      <c r="AR48" s="74"/>
      <c r="AS48" s="96"/>
      <c r="AT48" s="57"/>
      <c r="AU48" s="49"/>
      <c r="AV48" s="49"/>
      <c r="AW48" s="49"/>
      <c r="AX48" s="49"/>
      <c r="AY48" s="49"/>
      <c r="AZ48" s="49"/>
      <c r="BA48" s="49"/>
      <c r="BB48" s="49"/>
      <c r="BC48" s="49"/>
      <c r="BD48" s="97"/>
    </row>
    <row r="49" s="1" customFormat="1" ht="29.28" customHeight="1">
      <c r="B49" s="48"/>
      <c r="C49" s="98" t="s">
        <v>63</v>
      </c>
      <c r="D49" s="99"/>
      <c r="E49" s="99"/>
      <c r="F49" s="99"/>
      <c r="G49" s="99"/>
      <c r="H49" s="100"/>
      <c r="I49" s="101" t="s">
        <v>64</v>
      </c>
      <c r="J49" s="99"/>
      <c r="K49" s="99"/>
      <c r="L49" s="99"/>
      <c r="M49" s="99"/>
      <c r="N49" s="99"/>
      <c r="O49" s="99"/>
      <c r="P49" s="99"/>
      <c r="Q49" s="99"/>
      <c r="R49" s="99"/>
      <c r="S49" s="99"/>
      <c r="T49" s="99"/>
      <c r="U49" s="99"/>
      <c r="V49" s="99"/>
      <c r="W49" s="99"/>
      <c r="X49" s="99"/>
      <c r="Y49" s="99"/>
      <c r="Z49" s="99"/>
      <c r="AA49" s="99"/>
      <c r="AB49" s="99"/>
      <c r="AC49" s="99"/>
      <c r="AD49" s="99"/>
      <c r="AE49" s="99"/>
      <c r="AF49" s="99"/>
      <c r="AG49" s="102" t="s">
        <v>65</v>
      </c>
      <c r="AH49" s="99"/>
      <c r="AI49" s="99"/>
      <c r="AJ49" s="99"/>
      <c r="AK49" s="99"/>
      <c r="AL49" s="99"/>
      <c r="AM49" s="99"/>
      <c r="AN49" s="101" t="s">
        <v>66</v>
      </c>
      <c r="AO49" s="99"/>
      <c r="AP49" s="99"/>
      <c r="AQ49" s="103" t="s">
        <v>67</v>
      </c>
      <c r="AR49" s="74"/>
      <c r="AS49" s="104" t="s">
        <v>68</v>
      </c>
      <c r="AT49" s="105" t="s">
        <v>69</v>
      </c>
      <c r="AU49" s="105" t="s">
        <v>70</v>
      </c>
      <c r="AV49" s="105" t="s">
        <v>71</v>
      </c>
      <c r="AW49" s="105" t="s">
        <v>72</v>
      </c>
      <c r="AX49" s="105" t="s">
        <v>73</v>
      </c>
      <c r="AY49" s="105" t="s">
        <v>74</v>
      </c>
      <c r="AZ49" s="105" t="s">
        <v>75</v>
      </c>
      <c r="BA49" s="105" t="s">
        <v>76</v>
      </c>
      <c r="BB49" s="105" t="s">
        <v>77</v>
      </c>
      <c r="BC49" s="105" t="s">
        <v>78</v>
      </c>
      <c r="BD49" s="106" t="s">
        <v>79</v>
      </c>
    </row>
    <row r="50" s="1" customFormat="1" ht="10.8" customHeight="1">
      <c r="B50" s="48"/>
      <c r="C50" s="76"/>
      <c r="D50" s="76"/>
      <c r="E50" s="76"/>
      <c r="F50" s="76"/>
      <c r="G50" s="76"/>
      <c r="H50" s="76"/>
      <c r="I50" s="76"/>
      <c r="J50" s="76"/>
      <c r="K50" s="76"/>
      <c r="L50" s="76"/>
      <c r="M50" s="76"/>
      <c r="N50" s="76"/>
      <c r="O50" s="76"/>
      <c r="P50" s="76"/>
      <c r="Q50" s="76"/>
      <c r="R50" s="76"/>
      <c r="S50" s="76"/>
      <c r="T50" s="76"/>
      <c r="U50" s="76"/>
      <c r="V50" s="76"/>
      <c r="W50" s="76"/>
      <c r="X50" s="76"/>
      <c r="Y50" s="76"/>
      <c r="Z50" s="76"/>
      <c r="AA50" s="76"/>
      <c r="AB50" s="76"/>
      <c r="AC50" s="76"/>
      <c r="AD50" s="76"/>
      <c r="AE50" s="76"/>
      <c r="AF50" s="76"/>
      <c r="AG50" s="76"/>
      <c r="AH50" s="76"/>
      <c r="AI50" s="76"/>
      <c r="AJ50" s="76"/>
      <c r="AK50" s="76"/>
      <c r="AL50" s="76"/>
      <c r="AM50" s="76"/>
      <c r="AN50" s="76"/>
      <c r="AO50" s="76"/>
      <c r="AP50" s="76"/>
      <c r="AQ50" s="76"/>
      <c r="AR50" s="74"/>
      <c r="AS50" s="107"/>
      <c r="AT50" s="108"/>
      <c r="AU50" s="108"/>
      <c r="AV50" s="108"/>
      <c r="AW50" s="108"/>
      <c r="AX50" s="108"/>
      <c r="AY50" s="108"/>
      <c r="AZ50" s="108"/>
      <c r="BA50" s="108"/>
      <c r="BB50" s="108"/>
      <c r="BC50" s="108"/>
      <c r="BD50" s="109"/>
    </row>
    <row r="51" s="4" customFormat="1" ht="32.4" customHeight="1">
      <c r="B51" s="81"/>
      <c r="C51" s="110" t="s">
        <v>80</v>
      </c>
      <c r="D51" s="111"/>
      <c r="E51" s="111"/>
      <c r="F51" s="111"/>
      <c r="G51" s="111"/>
      <c r="H51" s="111"/>
      <c r="I51" s="111"/>
      <c r="J51" s="111"/>
      <c r="K51" s="111"/>
      <c r="L51" s="111"/>
      <c r="M51" s="111"/>
      <c r="N51" s="111"/>
      <c r="O51" s="111"/>
      <c r="P51" s="111"/>
      <c r="Q51" s="111"/>
      <c r="R51" s="111"/>
      <c r="S51" s="111"/>
      <c r="T51" s="111"/>
      <c r="U51" s="111"/>
      <c r="V51" s="111"/>
      <c r="W51" s="111"/>
      <c r="X51" s="111"/>
      <c r="Y51" s="111"/>
      <c r="Z51" s="111"/>
      <c r="AA51" s="111"/>
      <c r="AB51" s="111"/>
      <c r="AC51" s="111"/>
      <c r="AD51" s="111"/>
      <c r="AE51" s="111"/>
      <c r="AF51" s="111"/>
      <c r="AG51" s="112">
        <f>ROUND(AG52+AG64,2)</f>
        <v>0</v>
      </c>
      <c r="AH51" s="112"/>
      <c r="AI51" s="112"/>
      <c r="AJ51" s="112"/>
      <c r="AK51" s="112"/>
      <c r="AL51" s="112"/>
      <c r="AM51" s="112"/>
      <c r="AN51" s="113">
        <f>SUM(AG51,AT51)</f>
        <v>0</v>
      </c>
      <c r="AO51" s="113"/>
      <c r="AP51" s="113"/>
      <c r="AQ51" s="114" t="s">
        <v>38</v>
      </c>
      <c r="AR51" s="85"/>
      <c r="AS51" s="115">
        <f>ROUND(AS52+AS64,2)</f>
        <v>0</v>
      </c>
      <c r="AT51" s="116">
        <f>ROUND(SUM(AV51:AW51),2)</f>
        <v>0</v>
      </c>
      <c r="AU51" s="117">
        <f>ROUND(AU52+AU64,5)</f>
        <v>0</v>
      </c>
      <c r="AV51" s="116">
        <f>ROUND(AZ51*L26,2)</f>
        <v>0</v>
      </c>
      <c r="AW51" s="116">
        <f>ROUND(BA51*L27,2)</f>
        <v>0</v>
      </c>
      <c r="AX51" s="116">
        <f>ROUND(BB51*L26,2)</f>
        <v>0</v>
      </c>
      <c r="AY51" s="116">
        <f>ROUND(BC51*L27,2)</f>
        <v>0</v>
      </c>
      <c r="AZ51" s="116">
        <f>ROUND(AZ52+AZ64,2)</f>
        <v>0</v>
      </c>
      <c r="BA51" s="116">
        <f>ROUND(BA52+BA64,2)</f>
        <v>0</v>
      </c>
      <c r="BB51" s="116">
        <f>ROUND(BB52+BB64,2)</f>
        <v>0</v>
      </c>
      <c r="BC51" s="116">
        <f>ROUND(BC52+BC64,2)</f>
        <v>0</v>
      </c>
      <c r="BD51" s="118">
        <f>ROUND(BD52+BD64,2)</f>
        <v>0</v>
      </c>
      <c r="BS51" s="119" t="s">
        <v>81</v>
      </c>
      <c r="BT51" s="119" t="s">
        <v>82</v>
      </c>
      <c r="BU51" s="120" t="s">
        <v>83</v>
      </c>
      <c r="BV51" s="119" t="s">
        <v>84</v>
      </c>
      <c r="BW51" s="119" t="s">
        <v>7</v>
      </c>
      <c r="BX51" s="119" t="s">
        <v>85</v>
      </c>
      <c r="CL51" s="119" t="s">
        <v>22</v>
      </c>
    </row>
    <row r="52" s="5" customFormat="1" ht="47.25" customHeight="1">
      <c r="B52" s="121"/>
      <c r="C52" s="122"/>
      <c r="D52" s="123" t="s">
        <v>86</v>
      </c>
      <c r="E52" s="123"/>
      <c r="F52" s="123"/>
      <c r="G52" s="123"/>
      <c r="H52" s="123"/>
      <c r="I52" s="124"/>
      <c r="J52" s="123" t="s">
        <v>87</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ROUND(AG53+SUM(AG54:AG56),2)</f>
        <v>0</v>
      </c>
      <c r="AH52" s="124"/>
      <c r="AI52" s="124"/>
      <c r="AJ52" s="124"/>
      <c r="AK52" s="124"/>
      <c r="AL52" s="124"/>
      <c r="AM52" s="124"/>
      <c r="AN52" s="126">
        <f>SUM(AG52,AT52)</f>
        <v>0</v>
      </c>
      <c r="AO52" s="124"/>
      <c r="AP52" s="124"/>
      <c r="AQ52" s="127" t="s">
        <v>88</v>
      </c>
      <c r="AR52" s="128"/>
      <c r="AS52" s="129">
        <f>ROUND(AS53+SUM(AS54:AS56),2)</f>
        <v>0</v>
      </c>
      <c r="AT52" s="130">
        <f>ROUND(SUM(AV52:AW52),2)</f>
        <v>0</v>
      </c>
      <c r="AU52" s="131">
        <f>ROUND(AU53+SUM(AU54:AU56),5)</f>
        <v>0</v>
      </c>
      <c r="AV52" s="130">
        <f>ROUND(AZ52*L26,2)</f>
        <v>0</v>
      </c>
      <c r="AW52" s="130">
        <f>ROUND(BA52*L27,2)</f>
        <v>0</v>
      </c>
      <c r="AX52" s="130">
        <f>ROUND(BB52*L26,2)</f>
        <v>0</v>
      </c>
      <c r="AY52" s="130">
        <f>ROUND(BC52*L27,2)</f>
        <v>0</v>
      </c>
      <c r="AZ52" s="130">
        <f>ROUND(AZ53+SUM(AZ54:AZ56),2)</f>
        <v>0</v>
      </c>
      <c r="BA52" s="130">
        <f>ROUND(BA53+SUM(BA54:BA56),2)</f>
        <v>0</v>
      </c>
      <c r="BB52" s="130">
        <f>ROUND(BB53+SUM(BB54:BB56),2)</f>
        <v>0</v>
      </c>
      <c r="BC52" s="130">
        <f>ROUND(BC53+SUM(BC54:BC56),2)</f>
        <v>0</v>
      </c>
      <c r="BD52" s="132">
        <f>ROUND(BD53+SUM(BD54:BD56),2)</f>
        <v>0</v>
      </c>
      <c r="BS52" s="133" t="s">
        <v>81</v>
      </c>
      <c r="BT52" s="133" t="s">
        <v>25</v>
      </c>
      <c r="BU52" s="133" t="s">
        <v>83</v>
      </c>
      <c r="BV52" s="133" t="s">
        <v>84</v>
      </c>
      <c r="BW52" s="133" t="s">
        <v>89</v>
      </c>
      <c r="BX52" s="133" t="s">
        <v>7</v>
      </c>
      <c r="CL52" s="133" t="s">
        <v>22</v>
      </c>
      <c r="CM52" s="133" t="s">
        <v>90</v>
      </c>
    </row>
    <row r="53" s="6" customFormat="1" ht="28.5" customHeight="1">
      <c r="A53" s="134" t="s">
        <v>91</v>
      </c>
      <c r="B53" s="135"/>
      <c r="C53" s="136"/>
      <c r="D53" s="136"/>
      <c r="E53" s="137" t="s">
        <v>92</v>
      </c>
      <c r="F53" s="137"/>
      <c r="G53" s="137"/>
      <c r="H53" s="137"/>
      <c r="I53" s="137"/>
      <c r="J53" s="136"/>
      <c r="K53" s="137" t="s">
        <v>93</v>
      </c>
      <c r="L53" s="137"/>
      <c r="M53" s="137"/>
      <c r="N53" s="137"/>
      <c r="O53" s="137"/>
      <c r="P53" s="137"/>
      <c r="Q53" s="137"/>
      <c r="R53" s="137"/>
      <c r="S53" s="137"/>
      <c r="T53" s="137"/>
      <c r="U53" s="137"/>
      <c r="V53" s="137"/>
      <c r="W53" s="137"/>
      <c r="X53" s="137"/>
      <c r="Y53" s="137"/>
      <c r="Z53" s="137"/>
      <c r="AA53" s="137"/>
      <c r="AB53" s="137"/>
      <c r="AC53" s="137"/>
      <c r="AD53" s="137"/>
      <c r="AE53" s="137"/>
      <c r="AF53" s="137"/>
      <c r="AG53" s="138">
        <f>'01-A1-D1.1 - Soupis prací...'!J29</f>
        <v>0</v>
      </c>
      <c r="AH53" s="136"/>
      <c r="AI53" s="136"/>
      <c r="AJ53" s="136"/>
      <c r="AK53" s="136"/>
      <c r="AL53" s="136"/>
      <c r="AM53" s="136"/>
      <c r="AN53" s="138">
        <f>SUM(AG53,AT53)</f>
        <v>0</v>
      </c>
      <c r="AO53" s="136"/>
      <c r="AP53" s="136"/>
      <c r="AQ53" s="139" t="s">
        <v>94</v>
      </c>
      <c r="AR53" s="140"/>
      <c r="AS53" s="141">
        <v>0</v>
      </c>
      <c r="AT53" s="142">
        <f>ROUND(SUM(AV53:AW53),2)</f>
        <v>0</v>
      </c>
      <c r="AU53" s="143">
        <f>'01-A1-D1.1 - Soupis prací...'!P102</f>
        <v>0</v>
      </c>
      <c r="AV53" s="142">
        <f>'01-A1-D1.1 - Soupis prací...'!J32</f>
        <v>0</v>
      </c>
      <c r="AW53" s="142">
        <f>'01-A1-D1.1 - Soupis prací...'!J33</f>
        <v>0</v>
      </c>
      <c r="AX53" s="142">
        <f>'01-A1-D1.1 - Soupis prací...'!J34</f>
        <v>0</v>
      </c>
      <c r="AY53" s="142">
        <f>'01-A1-D1.1 - Soupis prací...'!J35</f>
        <v>0</v>
      </c>
      <c r="AZ53" s="142">
        <f>'01-A1-D1.1 - Soupis prací...'!F32</f>
        <v>0</v>
      </c>
      <c r="BA53" s="142">
        <f>'01-A1-D1.1 - Soupis prací...'!F33</f>
        <v>0</v>
      </c>
      <c r="BB53" s="142">
        <f>'01-A1-D1.1 - Soupis prací...'!F34</f>
        <v>0</v>
      </c>
      <c r="BC53" s="142">
        <f>'01-A1-D1.1 - Soupis prací...'!F35</f>
        <v>0</v>
      </c>
      <c r="BD53" s="144">
        <f>'01-A1-D1.1 - Soupis prací...'!F36</f>
        <v>0</v>
      </c>
      <c r="BT53" s="145" t="s">
        <v>90</v>
      </c>
      <c r="BV53" s="145" t="s">
        <v>84</v>
      </c>
      <c r="BW53" s="145" t="s">
        <v>95</v>
      </c>
      <c r="BX53" s="145" t="s">
        <v>89</v>
      </c>
      <c r="CL53" s="145" t="s">
        <v>22</v>
      </c>
    </row>
    <row r="54" s="6" customFormat="1" ht="28.5" customHeight="1">
      <c r="A54" s="134" t="s">
        <v>91</v>
      </c>
      <c r="B54" s="135"/>
      <c r="C54" s="136"/>
      <c r="D54" s="136"/>
      <c r="E54" s="137" t="s">
        <v>96</v>
      </c>
      <c r="F54" s="137"/>
      <c r="G54" s="137"/>
      <c r="H54" s="137"/>
      <c r="I54" s="137"/>
      <c r="J54" s="136"/>
      <c r="K54" s="137" t="s">
        <v>97</v>
      </c>
      <c r="L54" s="137"/>
      <c r="M54" s="137"/>
      <c r="N54" s="137"/>
      <c r="O54" s="137"/>
      <c r="P54" s="137"/>
      <c r="Q54" s="137"/>
      <c r="R54" s="137"/>
      <c r="S54" s="137"/>
      <c r="T54" s="137"/>
      <c r="U54" s="137"/>
      <c r="V54" s="137"/>
      <c r="W54" s="137"/>
      <c r="X54" s="137"/>
      <c r="Y54" s="137"/>
      <c r="Z54" s="137"/>
      <c r="AA54" s="137"/>
      <c r="AB54" s="137"/>
      <c r="AC54" s="137"/>
      <c r="AD54" s="137"/>
      <c r="AE54" s="137"/>
      <c r="AF54" s="137"/>
      <c r="AG54" s="138">
        <f>'01-A1-D.2.1 - Soupis prac...'!J29</f>
        <v>0</v>
      </c>
      <c r="AH54" s="136"/>
      <c r="AI54" s="136"/>
      <c r="AJ54" s="136"/>
      <c r="AK54" s="136"/>
      <c r="AL54" s="136"/>
      <c r="AM54" s="136"/>
      <c r="AN54" s="138">
        <f>SUM(AG54,AT54)</f>
        <v>0</v>
      </c>
      <c r="AO54" s="136"/>
      <c r="AP54" s="136"/>
      <c r="AQ54" s="139" t="s">
        <v>94</v>
      </c>
      <c r="AR54" s="140"/>
      <c r="AS54" s="141">
        <v>0</v>
      </c>
      <c r="AT54" s="142">
        <f>ROUND(SUM(AV54:AW54),2)</f>
        <v>0</v>
      </c>
      <c r="AU54" s="143">
        <f>'01-A1-D.2.1 - Soupis prac...'!P91</f>
        <v>0</v>
      </c>
      <c r="AV54" s="142">
        <f>'01-A1-D.2.1 - Soupis prac...'!J32</f>
        <v>0</v>
      </c>
      <c r="AW54" s="142">
        <f>'01-A1-D.2.1 - Soupis prac...'!J33</f>
        <v>0</v>
      </c>
      <c r="AX54" s="142">
        <f>'01-A1-D.2.1 - Soupis prac...'!J34</f>
        <v>0</v>
      </c>
      <c r="AY54" s="142">
        <f>'01-A1-D.2.1 - Soupis prac...'!J35</f>
        <v>0</v>
      </c>
      <c r="AZ54" s="142">
        <f>'01-A1-D.2.1 - Soupis prac...'!F32</f>
        <v>0</v>
      </c>
      <c r="BA54" s="142">
        <f>'01-A1-D.2.1 - Soupis prac...'!F33</f>
        <v>0</v>
      </c>
      <c r="BB54" s="142">
        <f>'01-A1-D.2.1 - Soupis prac...'!F34</f>
        <v>0</v>
      </c>
      <c r="BC54" s="142">
        <f>'01-A1-D.2.1 - Soupis prac...'!F35</f>
        <v>0</v>
      </c>
      <c r="BD54" s="144">
        <f>'01-A1-D.2.1 - Soupis prac...'!F36</f>
        <v>0</v>
      </c>
      <c r="BT54" s="145" t="s">
        <v>90</v>
      </c>
      <c r="BV54" s="145" t="s">
        <v>84</v>
      </c>
      <c r="BW54" s="145" t="s">
        <v>98</v>
      </c>
      <c r="BX54" s="145" t="s">
        <v>89</v>
      </c>
      <c r="CL54" s="145" t="s">
        <v>22</v>
      </c>
    </row>
    <row r="55" s="6" customFormat="1" ht="28.5" customHeight="1">
      <c r="A55" s="134" t="s">
        <v>91</v>
      </c>
      <c r="B55" s="135"/>
      <c r="C55" s="136"/>
      <c r="D55" s="136"/>
      <c r="E55" s="137" t="s">
        <v>99</v>
      </c>
      <c r="F55" s="137"/>
      <c r="G55" s="137"/>
      <c r="H55" s="137"/>
      <c r="I55" s="137"/>
      <c r="J55" s="136"/>
      <c r="K55" s="137" t="s">
        <v>100</v>
      </c>
      <c r="L55" s="137"/>
      <c r="M55" s="137"/>
      <c r="N55" s="137"/>
      <c r="O55" s="137"/>
      <c r="P55" s="137"/>
      <c r="Q55" s="137"/>
      <c r="R55" s="137"/>
      <c r="S55" s="137"/>
      <c r="T55" s="137"/>
      <c r="U55" s="137"/>
      <c r="V55" s="137"/>
      <c r="W55" s="137"/>
      <c r="X55" s="137"/>
      <c r="Y55" s="137"/>
      <c r="Z55" s="137"/>
      <c r="AA55" s="137"/>
      <c r="AB55" s="137"/>
      <c r="AC55" s="137"/>
      <c r="AD55" s="137"/>
      <c r="AE55" s="137"/>
      <c r="AF55" s="137"/>
      <c r="AG55" s="138">
        <f>'01-A1-D.3 - D.3-Soupis pr...'!J29</f>
        <v>0</v>
      </c>
      <c r="AH55" s="136"/>
      <c r="AI55" s="136"/>
      <c r="AJ55" s="136"/>
      <c r="AK55" s="136"/>
      <c r="AL55" s="136"/>
      <c r="AM55" s="136"/>
      <c r="AN55" s="138">
        <f>SUM(AG55,AT55)</f>
        <v>0</v>
      </c>
      <c r="AO55" s="136"/>
      <c r="AP55" s="136"/>
      <c r="AQ55" s="139" t="s">
        <v>94</v>
      </c>
      <c r="AR55" s="140"/>
      <c r="AS55" s="141">
        <v>0</v>
      </c>
      <c r="AT55" s="142">
        <f>ROUND(SUM(AV55:AW55),2)</f>
        <v>0</v>
      </c>
      <c r="AU55" s="143">
        <f>'01-A1-D.3 - D.3-Soupis pr...'!P82</f>
        <v>0</v>
      </c>
      <c r="AV55" s="142">
        <f>'01-A1-D.3 - D.3-Soupis pr...'!J32</f>
        <v>0</v>
      </c>
      <c r="AW55" s="142">
        <f>'01-A1-D.3 - D.3-Soupis pr...'!J33</f>
        <v>0</v>
      </c>
      <c r="AX55" s="142">
        <f>'01-A1-D.3 - D.3-Soupis pr...'!J34</f>
        <v>0</v>
      </c>
      <c r="AY55" s="142">
        <f>'01-A1-D.3 - D.3-Soupis pr...'!J35</f>
        <v>0</v>
      </c>
      <c r="AZ55" s="142">
        <f>'01-A1-D.3 - D.3-Soupis pr...'!F32</f>
        <v>0</v>
      </c>
      <c r="BA55" s="142">
        <f>'01-A1-D.3 - D.3-Soupis pr...'!F33</f>
        <v>0</v>
      </c>
      <c r="BB55" s="142">
        <f>'01-A1-D.3 - D.3-Soupis pr...'!F34</f>
        <v>0</v>
      </c>
      <c r="BC55" s="142">
        <f>'01-A1-D.3 - D.3-Soupis pr...'!F35</f>
        <v>0</v>
      </c>
      <c r="BD55" s="144">
        <f>'01-A1-D.3 - D.3-Soupis pr...'!F36</f>
        <v>0</v>
      </c>
      <c r="BT55" s="145" t="s">
        <v>90</v>
      </c>
      <c r="BV55" s="145" t="s">
        <v>84</v>
      </c>
      <c r="BW55" s="145" t="s">
        <v>101</v>
      </c>
      <c r="BX55" s="145" t="s">
        <v>89</v>
      </c>
      <c r="CL55" s="145" t="s">
        <v>22</v>
      </c>
    </row>
    <row r="56" s="6" customFormat="1" ht="28.5" customHeight="1">
      <c r="B56" s="135"/>
      <c r="C56" s="136"/>
      <c r="D56" s="136"/>
      <c r="E56" s="137" t="s">
        <v>102</v>
      </c>
      <c r="F56" s="137"/>
      <c r="G56" s="137"/>
      <c r="H56" s="137"/>
      <c r="I56" s="137"/>
      <c r="J56" s="136"/>
      <c r="K56" s="137" t="s">
        <v>103</v>
      </c>
      <c r="L56" s="137"/>
      <c r="M56" s="137"/>
      <c r="N56" s="137"/>
      <c r="O56" s="137"/>
      <c r="P56" s="137"/>
      <c r="Q56" s="137"/>
      <c r="R56" s="137"/>
      <c r="S56" s="137"/>
      <c r="T56" s="137"/>
      <c r="U56" s="137"/>
      <c r="V56" s="137"/>
      <c r="W56" s="137"/>
      <c r="X56" s="137"/>
      <c r="Y56" s="137"/>
      <c r="Z56" s="137"/>
      <c r="AA56" s="137"/>
      <c r="AB56" s="137"/>
      <c r="AC56" s="137"/>
      <c r="AD56" s="137"/>
      <c r="AE56" s="137"/>
      <c r="AF56" s="137"/>
      <c r="AG56" s="146">
        <f>ROUND(SUM(AG57:AG63),2)</f>
        <v>0</v>
      </c>
      <c r="AH56" s="136"/>
      <c r="AI56" s="136"/>
      <c r="AJ56" s="136"/>
      <c r="AK56" s="136"/>
      <c r="AL56" s="136"/>
      <c r="AM56" s="136"/>
      <c r="AN56" s="138">
        <f>SUM(AG56,AT56)</f>
        <v>0</v>
      </c>
      <c r="AO56" s="136"/>
      <c r="AP56" s="136"/>
      <c r="AQ56" s="139" t="s">
        <v>94</v>
      </c>
      <c r="AR56" s="140"/>
      <c r="AS56" s="141">
        <f>ROUND(SUM(AS57:AS63),2)</f>
        <v>0</v>
      </c>
      <c r="AT56" s="142">
        <f>ROUND(SUM(AV56:AW56),2)</f>
        <v>0</v>
      </c>
      <c r="AU56" s="143">
        <f>ROUND(SUM(AU57:AU63),5)</f>
        <v>0</v>
      </c>
      <c r="AV56" s="142">
        <f>ROUND(AZ56*L26,2)</f>
        <v>0</v>
      </c>
      <c r="AW56" s="142">
        <f>ROUND(BA56*L27,2)</f>
        <v>0</v>
      </c>
      <c r="AX56" s="142">
        <f>ROUND(BB56*L26,2)</f>
        <v>0</v>
      </c>
      <c r="AY56" s="142">
        <f>ROUND(BC56*L27,2)</f>
        <v>0</v>
      </c>
      <c r="AZ56" s="142">
        <f>ROUND(SUM(AZ57:AZ63),2)</f>
        <v>0</v>
      </c>
      <c r="BA56" s="142">
        <f>ROUND(SUM(BA57:BA63),2)</f>
        <v>0</v>
      </c>
      <c r="BB56" s="142">
        <f>ROUND(SUM(BB57:BB63),2)</f>
        <v>0</v>
      </c>
      <c r="BC56" s="142">
        <f>ROUND(SUM(BC57:BC63),2)</f>
        <v>0</v>
      </c>
      <c r="BD56" s="144">
        <f>ROUND(SUM(BD57:BD63),2)</f>
        <v>0</v>
      </c>
      <c r="BS56" s="145" t="s">
        <v>81</v>
      </c>
      <c r="BT56" s="145" t="s">
        <v>90</v>
      </c>
      <c r="BU56" s="145" t="s">
        <v>83</v>
      </c>
      <c r="BV56" s="145" t="s">
        <v>84</v>
      </c>
      <c r="BW56" s="145" t="s">
        <v>104</v>
      </c>
      <c r="BX56" s="145" t="s">
        <v>89</v>
      </c>
      <c r="CL56" s="145" t="s">
        <v>22</v>
      </c>
    </row>
    <row r="57" s="6" customFormat="1" ht="28.5" customHeight="1">
      <c r="A57" s="134" t="s">
        <v>91</v>
      </c>
      <c r="B57" s="135"/>
      <c r="C57" s="136"/>
      <c r="D57" s="136"/>
      <c r="E57" s="136"/>
      <c r="F57" s="137" t="s">
        <v>105</v>
      </c>
      <c r="G57" s="137"/>
      <c r="H57" s="137"/>
      <c r="I57" s="137"/>
      <c r="J57" s="137"/>
      <c r="K57" s="136"/>
      <c r="L57" s="137" t="s">
        <v>106</v>
      </c>
      <c r="M57" s="137"/>
      <c r="N57" s="137"/>
      <c r="O57" s="137"/>
      <c r="P57" s="137"/>
      <c r="Q57" s="137"/>
      <c r="R57" s="137"/>
      <c r="S57" s="137"/>
      <c r="T57" s="137"/>
      <c r="U57" s="137"/>
      <c r="V57" s="137"/>
      <c r="W57" s="137"/>
      <c r="X57" s="137"/>
      <c r="Y57" s="137"/>
      <c r="Z57" s="137"/>
      <c r="AA57" s="137"/>
      <c r="AB57" s="137"/>
      <c r="AC57" s="137"/>
      <c r="AD57" s="137"/>
      <c r="AE57" s="137"/>
      <c r="AF57" s="137"/>
      <c r="AG57" s="138">
        <f>'D.4.1.1 - Soupis prací ZT...'!J31</f>
        <v>0</v>
      </c>
      <c r="AH57" s="136"/>
      <c r="AI57" s="136"/>
      <c r="AJ57" s="136"/>
      <c r="AK57" s="136"/>
      <c r="AL57" s="136"/>
      <c r="AM57" s="136"/>
      <c r="AN57" s="138">
        <f>SUM(AG57,AT57)</f>
        <v>0</v>
      </c>
      <c r="AO57" s="136"/>
      <c r="AP57" s="136"/>
      <c r="AQ57" s="139" t="s">
        <v>94</v>
      </c>
      <c r="AR57" s="140"/>
      <c r="AS57" s="141">
        <v>0</v>
      </c>
      <c r="AT57" s="142">
        <f>ROUND(SUM(AV57:AW57),2)</f>
        <v>0</v>
      </c>
      <c r="AU57" s="143">
        <f>'D.4.1.1 - Soupis prací ZT...'!P93</f>
        <v>0</v>
      </c>
      <c r="AV57" s="142">
        <f>'D.4.1.1 - Soupis prací ZT...'!J34</f>
        <v>0</v>
      </c>
      <c r="AW57" s="142">
        <f>'D.4.1.1 - Soupis prací ZT...'!J35</f>
        <v>0</v>
      </c>
      <c r="AX57" s="142">
        <f>'D.4.1.1 - Soupis prací ZT...'!J36</f>
        <v>0</v>
      </c>
      <c r="AY57" s="142">
        <f>'D.4.1.1 - Soupis prací ZT...'!J37</f>
        <v>0</v>
      </c>
      <c r="AZ57" s="142">
        <f>'D.4.1.1 - Soupis prací ZT...'!F34</f>
        <v>0</v>
      </c>
      <c r="BA57" s="142">
        <f>'D.4.1.1 - Soupis prací ZT...'!F35</f>
        <v>0</v>
      </c>
      <c r="BB57" s="142">
        <f>'D.4.1.1 - Soupis prací ZT...'!F36</f>
        <v>0</v>
      </c>
      <c r="BC57" s="142">
        <f>'D.4.1.1 - Soupis prací ZT...'!F37</f>
        <v>0</v>
      </c>
      <c r="BD57" s="144">
        <f>'D.4.1.1 - Soupis prací ZT...'!F38</f>
        <v>0</v>
      </c>
      <c r="BT57" s="145" t="s">
        <v>107</v>
      </c>
      <c r="BV57" s="145" t="s">
        <v>84</v>
      </c>
      <c r="BW57" s="145" t="s">
        <v>108</v>
      </c>
      <c r="BX57" s="145" t="s">
        <v>104</v>
      </c>
      <c r="CL57" s="145" t="s">
        <v>22</v>
      </c>
    </row>
    <row r="58" s="6" customFormat="1" ht="28.5" customHeight="1">
      <c r="A58" s="134" t="s">
        <v>91</v>
      </c>
      <c r="B58" s="135"/>
      <c r="C58" s="136"/>
      <c r="D58" s="136"/>
      <c r="E58" s="136"/>
      <c r="F58" s="137" t="s">
        <v>109</v>
      </c>
      <c r="G58" s="137"/>
      <c r="H58" s="137"/>
      <c r="I58" s="137"/>
      <c r="J58" s="137"/>
      <c r="K58" s="136"/>
      <c r="L58" s="137" t="s">
        <v>110</v>
      </c>
      <c r="M58" s="137"/>
      <c r="N58" s="137"/>
      <c r="O58" s="137"/>
      <c r="P58" s="137"/>
      <c r="Q58" s="137"/>
      <c r="R58" s="137"/>
      <c r="S58" s="137"/>
      <c r="T58" s="137"/>
      <c r="U58" s="137"/>
      <c r="V58" s="137"/>
      <c r="W58" s="137"/>
      <c r="X58" s="137"/>
      <c r="Y58" s="137"/>
      <c r="Z58" s="137"/>
      <c r="AA58" s="137"/>
      <c r="AB58" s="137"/>
      <c r="AC58" s="137"/>
      <c r="AD58" s="137"/>
      <c r="AE58" s="137"/>
      <c r="AF58" s="137"/>
      <c r="AG58" s="138">
        <f>'D.4.2.2.1 - Soupis prací ...'!J31</f>
        <v>0</v>
      </c>
      <c r="AH58" s="136"/>
      <c r="AI58" s="136"/>
      <c r="AJ58" s="136"/>
      <c r="AK58" s="136"/>
      <c r="AL58" s="136"/>
      <c r="AM58" s="136"/>
      <c r="AN58" s="138">
        <f>SUM(AG58,AT58)</f>
        <v>0</v>
      </c>
      <c r="AO58" s="136"/>
      <c r="AP58" s="136"/>
      <c r="AQ58" s="139" t="s">
        <v>94</v>
      </c>
      <c r="AR58" s="140"/>
      <c r="AS58" s="141">
        <v>0</v>
      </c>
      <c r="AT58" s="142">
        <f>ROUND(SUM(AV58:AW58),2)</f>
        <v>0</v>
      </c>
      <c r="AU58" s="143">
        <f>'D.4.2.2.1 - Soupis prací ...'!P190</f>
        <v>0</v>
      </c>
      <c r="AV58" s="142">
        <f>'D.4.2.2.1 - Soupis prací ...'!J34</f>
        <v>0</v>
      </c>
      <c r="AW58" s="142">
        <f>'D.4.2.2.1 - Soupis prací ...'!J35</f>
        <v>0</v>
      </c>
      <c r="AX58" s="142">
        <f>'D.4.2.2.1 - Soupis prací ...'!J36</f>
        <v>0</v>
      </c>
      <c r="AY58" s="142">
        <f>'D.4.2.2.1 - Soupis prací ...'!J37</f>
        <v>0</v>
      </c>
      <c r="AZ58" s="142">
        <f>'D.4.2.2.1 - Soupis prací ...'!F34</f>
        <v>0</v>
      </c>
      <c r="BA58" s="142">
        <f>'D.4.2.2.1 - Soupis prací ...'!F35</f>
        <v>0</v>
      </c>
      <c r="BB58" s="142">
        <f>'D.4.2.2.1 - Soupis prací ...'!F36</f>
        <v>0</v>
      </c>
      <c r="BC58" s="142">
        <f>'D.4.2.2.1 - Soupis prací ...'!F37</f>
        <v>0</v>
      </c>
      <c r="BD58" s="144">
        <f>'D.4.2.2.1 - Soupis prací ...'!F38</f>
        <v>0</v>
      </c>
      <c r="BT58" s="145" t="s">
        <v>107</v>
      </c>
      <c r="BV58" s="145" t="s">
        <v>84</v>
      </c>
      <c r="BW58" s="145" t="s">
        <v>111</v>
      </c>
      <c r="BX58" s="145" t="s">
        <v>104</v>
      </c>
      <c r="CL58" s="145" t="s">
        <v>38</v>
      </c>
    </row>
    <row r="59" s="6" customFormat="1" ht="28.5" customHeight="1">
      <c r="A59" s="134" t="s">
        <v>91</v>
      </c>
      <c r="B59" s="135"/>
      <c r="C59" s="136"/>
      <c r="D59" s="136"/>
      <c r="E59" s="136"/>
      <c r="F59" s="137" t="s">
        <v>112</v>
      </c>
      <c r="G59" s="137"/>
      <c r="H59" s="137"/>
      <c r="I59" s="137"/>
      <c r="J59" s="137"/>
      <c r="K59" s="136"/>
      <c r="L59" s="137" t="s">
        <v>113</v>
      </c>
      <c r="M59" s="137"/>
      <c r="N59" s="137"/>
      <c r="O59" s="137"/>
      <c r="P59" s="137"/>
      <c r="Q59" s="137"/>
      <c r="R59" s="137"/>
      <c r="S59" s="137"/>
      <c r="T59" s="137"/>
      <c r="U59" s="137"/>
      <c r="V59" s="137"/>
      <c r="W59" s="137"/>
      <c r="X59" s="137"/>
      <c r="Y59" s="137"/>
      <c r="Z59" s="137"/>
      <c r="AA59" s="137"/>
      <c r="AB59" s="137"/>
      <c r="AC59" s="137"/>
      <c r="AD59" s="137"/>
      <c r="AE59" s="137"/>
      <c r="AF59" s="137"/>
      <c r="AG59" s="138">
        <f>'D.4.2.1. - Soupis prací Ú...'!J31</f>
        <v>0</v>
      </c>
      <c r="AH59" s="136"/>
      <c r="AI59" s="136"/>
      <c r="AJ59" s="136"/>
      <c r="AK59" s="136"/>
      <c r="AL59" s="136"/>
      <c r="AM59" s="136"/>
      <c r="AN59" s="138">
        <f>SUM(AG59,AT59)</f>
        <v>0</v>
      </c>
      <c r="AO59" s="136"/>
      <c r="AP59" s="136"/>
      <c r="AQ59" s="139" t="s">
        <v>94</v>
      </c>
      <c r="AR59" s="140"/>
      <c r="AS59" s="141">
        <v>0</v>
      </c>
      <c r="AT59" s="142">
        <f>ROUND(SUM(AV59:AW59),2)</f>
        <v>0</v>
      </c>
      <c r="AU59" s="143">
        <f>'D.4.2.1. - Soupis prací Ú...'!P95</f>
        <v>0</v>
      </c>
      <c r="AV59" s="142">
        <f>'D.4.2.1. - Soupis prací Ú...'!J34</f>
        <v>0</v>
      </c>
      <c r="AW59" s="142">
        <f>'D.4.2.1. - Soupis prací Ú...'!J35</f>
        <v>0</v>
      </c>
      <c r="AX59" s="142">
        <f>'D.4.2.1. - Soupis prací Ú...'!J36</f>
        <v>0</v>
      </c>
      <c r="AY59" s="142">
        <f>'D.4.2.1. - Soupis prací Ú...'!J37</f>
        <v>0</v>
      </c>
      <c r="AZ59" s="142">
        <f>'D.4.2.1. - Soupis prací Ú...'!F34</f>
        <v>0</v>
      </c>
      <c r="BA59" s="142">
        <f>'D.4.2.1. - Soupis prací Ú...'!F35</f>
        <v>0</v>
      </c>
      <c r="BB59" s="142">
        <f>'D.4.2.1. - Soupis prací Ú...'!F36</f>
        <v>0</v>
      </c>
      <c r="BC59" s="142">
        <f>'D.4.2.1. - Soupis prací Ú...'!F37</f>
        <v>0</v>
      </c>
      <c r="BD59" s="144">
        <f>'D.4.2.1. - Soupis prací Ú...'!F38</f>
        <v>0</v>
      </c>
      <c r="BT59" s="145" t="s">
        <v>107</v>
      </c>
      <c r="BV59" s="145" t="s">
        <v>84</v>
      </c>
      <c r="BW59" s="145" t="s">
        <v>114</v>
      </c>
      <c r="BX59" s="145" t="s">
        <v>104</v>
      </c>
      <c r="CL59" s="145" t="s">
        <v>38</v>
      </c>
    </row>
    <row r="60" s="6" customFormat="1" ht="28.5" customHeight="1">
      <c r="A60" s="134" t="s">
        <v>91</v>
      </c>
      <c r="B60" s="135"/>
      <c r="C60" s="136"/>
      <c r="D60" s="136"/>
      <c r="E60" s="136"/>
      <c r="F60" s="137" t="s">
        <v>115</v>
      </c>
      <c r="G60" s="137"/>
      <c r="H60" s="137"/>
      <c r="I60" s="137"/>
      <c r="J60" s="137"/>
      <c r="K60" s="136"/>
      <c r="L60" s="137" t="s">
        <v>116</v>
      </c>
      <c r="M60" s="137"/>
      <c r="N60" s="137"/>
      <c r="O60" s="137"/>
      <c r="P60" s="137"/>
      <c r="Q60" s="137"/>
      <c r="R60" s="137"/>
      <c r="S60" s="137"/>
      <c r="T60" s="137"/>
      <c r="U60" s="137"/>
      <c r="V60" s="137"/>
      <c r="W60" s="137"/>
      <c r="X60" s="137"/>
      <c r="Y60" s="137"/>
      <c r="Z60" s="137"/>
      <c r="AA60" s="137"/>
      <c r="AB60" s="137"/>
      <c r="AC60" s="137"/>
      <c r="AD60" s="137"/>
      <c r="AE60" s="137"/>
      <c r="AF60" s="137"/>
      <c r="AG60" s="138">
        <f>'D.4.3. - Soupis prací MaR...'!J31</f>
        <v>0</v>
      </c>
      <c r="AH60" s="136"/>
      <c r="AI60" s="136"/>
      <c r="AJ60" s="136"/>
      <c r="AK60" s="136"/>
      <c r="AL60" s="136"/>
      <c r="AM60" s="136"/>
      <c r="AN60" s="138">
        <f>SUM(AG60,AT60)</f>
        <v>0</v>
      </c>
      <c r="AO60" s="136"/>
      <c r="AP60" s="136"/>
      <c r="AQ60" s="139" t="s">
        <v>94</v>
      </c>
      <c r="AR60" s="140"/>
      <c r="AS60" s="141">
        <v>0</v>
      </c>
      <c r="AT60" s="142">
        <f>ROUND(SUM(AV60:AW60),2)</f>
        <v>0</v>
      </c>
      <c r="AU60" s="143">
        <f>'D.4.3. - Soupis prací MaR...'!P99</f>
        <v>0</v>
      </c>
      <c r="AV60" s="142">
        <f>'D.4.3. - Soupis prací MaR...'!J34</f>
        <v>0</v>
      </c>
      <c r="AW60" s="142">
        <f>'D.4.3. - Soupis prací MaR...'!J35</f>
        <v>0</v>
      </c>
      <c r="AX60" s="142">
        <f>'D.4.3. - Soupis prací MaR...'!J36</f>
        <v>0</v>
      </c>
      <c r="AY60" s="142">
        <f>'D.4.3. - Soupis prací MaR...'!J37</f>
        <v>0</v>
      </c>
      <c r="AZ60" s="142">
        <f>'D.4.3. - Soupis prací MaR...'!F34</f>
        <v>0</v>
      </c>
      <c r="BA60" s="142">
        <f>'D.4.3. - Soupis prací MaR...'!F35</f>
        <v>0</v>
      </c>
      <c r="BB60" s="142">
        <f>'D.4.3. - Soupis prací MaR...'!F36</f>
        <v>0</v>
      </c>
      <c r="BC60" s="142">
        <f>'D.4.3. - Soupis prací MaR...'!F37</f>
        <v>0</v>
      </c>
      <c r="BD60" s="144">
        <f>'D.4.3. - Soupis prací MaR...'!F38</f>
        <v>0</v>
      </c>
      <c r="BT60" s="145" t="s">
        <v>107</v>
      </c>
      <c r="BV60" s="145" t="s">
        <v>84</v>
      </c>
      <c r="BW60" s="145" t="s">
        <v>117</v>
      </c>
      <c r="BX60" s="145" t="s">
        <v>104</v>
      </c>
      <c r="CL60" s="145" t="s">
        <v>38</v>
      </c>
    </row>
    <row r="61" s="6" customFormat="1" ht="28.5" customHeight="1">
      <c r="A61" s="134" t="s">
        <v>91</v>
      </c>
      <c r="B61" s="135"/>
      <c r="C61" s="136"/>
      <c r="D61" s="136"/>
      <c r="E61" s="136"/>
      <c r="F61" s="137" t="s">
        <v>118</v>
      </c>
      <c r="G61" s="137"/>
      <c r="H61" s="137"/>
      <c r="I61" s="137"/>
      <c r="J61" s="137"/>
      <c r="K61" s="136"/>
      <c r="L61" s="137" t="s">
        <v>119</v>
      </c>
      <c r="M61" s="137"/>
      <c r="N61" s="137"/>
      <c r="O61" s="137"/>
      <c r="P61" s="137"/>
      <c r="Q61" s="137"/>
      <c r="R61" s="137"/>
      <c r="S61" s="137"/>
      <c r="T61" s="137"/>
      <c r="U61" s="137"/>
      <c r="V61" s="137"/>
      <c r="W61" s="137"/>
      <c r="X61" s="137"/>
      <c r="Y61" s="137"/>
      <c r="Z61" s="137"/>
      <c r="AA61" s="137"/>
      <c r="AB61" s="137"/>
      <c r="AC61" s="137"/>
      <c r="AD61" s="137"/>
      <c r="AE61" s="137"/>
      <c r="AF61" s="137"/>
      <c r="AG61" s="138">
        <f>'D.4.4. - Soupis prací Ele...'!J31</f>
        <v>0</v>
      </c>
      <c r="AH61" s="136"/>
      <c r="AI61" s="136"/>
      <c r="AJ61" s="136"/>
      <c r="AK61" s="136"/>
      <c r="AL61" s="136"/>
      <c r="AM61" s="136"/>
      <c r="AN61" s="138">
        <f>SUM(AG61,AT61)</f>
        <v>0</v>
      </c>
      <c r="AO61" s="136"/>
      <c r="AP61" s="136"/>
      <c r="AQ61" s="139" t="s">
        <v>94</v>
      </c>
      <c r="AR61" s="140"/>
      <c r="AS61" s="141">
        <v>0</v>
      </c>
      <c r="AT61" s="142">
        <f>ROUND(SUM(AV61:AW61),2)</f>
        <v>0</v>
      </c>
      <c r="AU61" s="143">
        <f>'D.4.4. - Soupis prací Ele...'!P107</f>
        <v>0</v>
      </c>
      <c r="AV61" s="142">
        <f>'D.4.4. - Soupis prací Ele...'!J34</f>
        <v>0</v>
      </c>
      <c r="AW61" s="142">
        <f>'D.4.4. - Soupis prací Ele...'!J35</f>
        <v>0</v>
      </c>
      <c r="AX61" s="142">
        <f>'D.4.4. - Soupis prací Ele...'!J36</f>
        <v>0</v>
      </c>
      <c r="AY61" s="142">
        <f>'D.4.4. - Soupis prací Ele...'!J37</f>
        <v>0</v>
      </c>
      <c r="AZ61" s="142">
        <f>'D.4.4. - Soupis prací Ele...'!F34</f>
        <v>0</v>
      </c>
      <c r="BA61" s="142">
        <f>'D.4.4. - Soupis prací Ele...'!F35</f>
        <v>0</v>
      </c>
      <c r="BB61" s="142">
        <f>'D.4.4. - Soupis prací Ele...'!F36</f>
        <v>0</v>
      </c>
      <c r="BC61" s="142">
        <f>'D.4.4. - Soupis prací Ele...'!F37</f>
        <v>0</v>
      </c>
      <c r="BD61" s="144">
        <f>'D.4.4. - Soupis prací Ele...'!F38</f>
        <v>0</v>
      </c>
      <c r="BT61" s="145" t="s">
        <v>107</v>
      </c>
      <c r="BV61" s="145" t="s">
        <v>84</v>
      </c>
      <c r="BW61" s="145" t="s">
        <v>120</v>
      </c>
      <c r="BX61" s="145" t="s">
        <v>104</v>
      </c>
      <c r="CL61" s="145" t="s">
        <v>38</v>
      </c>
    </row>
    <row r="62" s="6" customFormat="1" ht="28.5" customHeight="1">
      <c r="A62" s="134" t="s">
        <v>91</v>
      </c>
      <c r="B62" s="135"/>
      <c r="C62" s="136"/>
      <c r="D62" s="136"/>
      <c r="E62" s="136"/>
      <c r="F62" s="137" t="s">
        <v>121</v>
      </c>
      <c r="G62" s="137"/>
      <c r="H62" s="137"/>
      <c r="I62" s="137"/>
      <c r="J62" s="137"/>
      <c r="K62" s="136"/>
      <c r="L62" s="137" t="s">
        <v>122</v>
      </c>
      <c r="M62" s="137"/>
      <c r="N62" s="137"/>
      <c r="O62" s="137"/>
      <c r="P62" s="137"/>
      <c r="Q62" s="137"/>
      <c r="R62" s="137"/>
      <c r="S62" s="137"/>
      <c r="T62" s="137"/>
      <c r="U62" s="137"/>
      <c r="V62" s="137"/>
      <c r="W62" s="137"/>
      <c r="X62" s="137"/>
      <c r="Y62" s="137"/>
      <c r="Z62" s="137"/>
      <c r="AA62" s="137"/>
      <c r="AB62" s="137"/>
      <c r="AC62" s="137"/>
      <c r="AD62" s="137"/>
      <c r="AE62" s="137"/>
      <c r="AF62" s="137"/>
      <c r="AG62" s="138">
        <f>'D.4.5. - Soupis prací Ele...'!J31</f>
        <v>0</v>
      </c>
      <c r="AH62" s="136"/>
      <c r="AI62" s="136"/>
      <c r="AJ62" s="136"/>
      <c r="AK62" s="136"/>
      <c r="AL62" s="136"/>
      <c r="AM62" s="136"/>
      <c r="AN62" s="138">
        <f>SUM(AG62,AT62)</f>
        <v>0</v>
      </c>
      <c r="AO62" s="136"/>
      <c r="AP62" s="136"/>
      <c r="AQ62" s="139" t="s">
        <v>94</v>
      </c>
      <c r="AR62" s="140"/>
      <c r="AS62" s="141">
        <v>0</v>
      </c>
      <c r="AT62" s="142">
        <f>ROUND(SUM(AV62:AW62),2)</f>
        <v>0</v>
      </c>
      <c r="AU62" s="143">
        <f>'D.4.5. - Soupis prací Ele...'!P113</f>
        <v>0</v>
      </c>
      <c r="AV62" s="142">
        <f>'D.4.5. - Soupis prací Ele...'!J34</f>
        <v>0</v>
      </c>
      <c r="AW62" s="142">
        <f>'D.4.5. - Soupis prací Ele...'!J35</f>
        <v>0</v>
      </c>
      <c r="AX62" s="142">
        <f>'D.4.5. - Soupis prací Ele...'!J36</f>
        <v>0</v>
      </c>
      <c r="AY62" s="142">
        <f>'D.4.5. - Soupis prací Ele...'!J37</f>
        <v>0</v>
      </c>
      <c r="AZ62" s="142">
        <f>'D.4.5. - Soupis prací Ele...'!F34</f>
        <v>0</v>
      </c>
      <c r="BA62" s="142">
        <f>'D.4.5. - Soupis prací Ele...'!F35</f>
        <v>0</v>
      </c>
      <c r="BB62" s="142">
        <f>'D.4.5. - Soupis prací Ele...'!F36</f>
        <v>0</v>
      </c>
      <c r="BC62" s="142">
        <f>'D.4.5. - Soupis prací Ele...'!F37</f>
        <v>0</v>
      </c>
      <c r="BD62" s="144">
        <f>'D.4.5. - Soupis prací Ele...'!F38</f>
        <v>0</v>
      </c>
      <c r="BT62" s="145" t="s">
        <v>107</v>
      </c>
      <c r="BV62" s="145" t="s">
        <v>84</v>
      </c>
      <c r="BW62" s="145" t="s">
        <v>123</v>
      </c>
      <c r="BX62" s="145" t="s">
        <v>104</v>
      </c>
      <c r="CL62" s="145" t="s">
        <v>38</v>
      </c>
    </row>
    <row r="63" s="6" customFormat="1" ht="28.5" customHeight="1">
      <c r="A63" s="134" t="s">
        <v>91</v>
      </c>
      <c r="B63" s="135"/>
      <c r="C63" s="136"/>
      <c r="D63" s="136"/>
      <c r="E63" s="136"/>
      <c r="F63" s="137" t="s">
        <v>124</v>
      </c>
      <c r="G63" s="137"/>
      <c r="H63" s="137"/>
      <c r="I63" s="137"/>
      <c r="J63" s="137"/>
      <c r="K63" s="136"/>
      <c r="L63" s="137" t="s">
        <v>125</v>
      </c>
      <c r="M63" s="137"/>
      <c r="N63" s="137"/>
      <c r="O63" s="137"/>
      <c r="P63" s="137"/>
      <c r="Q63" s="137"/>
      <c r="R63" s="137"/>
      <c r="S63" s="137"/>
      <c r="T63" s="137"/>
      <c r="U63" s="137"/>
      <c r="V63" s="137"/>
      <c r="W63" s="137"/>
      <c r="X63" s="137"/>
      <c r="Y63" s="137"/>
      <c r="Z63" s="137"/>
      <c r="AA63" s="137"/>
      <c r="AB63" s="137"/>
      <c r="AC63" s="137"/>
      <c r="AD63" s="137"/>
      <c r="AE63" s="137"/>
      <c r="AF63" s="137"/>
      <c r="AG63" s="138">
        <f>'D.4.6 - Soupis prací Gast...'!J31</f>
        <v>0</v>
      </c>
      <c r="AH63" s="136"/>
      <c r="AI63" s="136"/>
      <c r="AJ63" s="136"/>
      <c r="AK63" s="136"/>
      <c r="AL63" s="136"/>
      <c r="AM63" s="136"/>
      <c r="AN63" s="138">
        <f>SUM(AG63,AT63)</f>
        <v>0</v>
      </c>
      <c r="AO63" s="136"/>
      <c r="AP63" s="136"/>
      <c r="AQ63" s="139" t="s">
        <v>94</v>
      </c>
      <c r="AR63" s="140"/>
      <c r="AS63" s="141">
        <v>0</v>
      </c>
      <c r="AT63" s="142">
        <f>ROUND(SUM(AV63:AW63),2)</f>
        <v>0</v>
      </c>
      <c r="AU63" s="143">
        <f>'D.4.6 - Soupis prací Gast...'!P91</f>
        <v>0</v>
      </c>
      <c r="AV63" s="142">
        <f>'D.4.6 - Soupis prací Gast...'!J34</f>
        <v>0</v>
      </c>
      <c r="AW63" s="142">
        <f>'D.4.6 - Soupis prací Gast...'!J35</f>
        <v>0</v>
      </c>
      <c r="AX63" s="142">
        <f>'D.4.6 - Soupis prací Gast...'!J36</f>
        <v>0</v>
      </c>
      <c r="AY63" s="142">
        <f>'D.4.6 - Soupis prací Gast...'!J37</f>
        <v>0</v>
      </c>
      <c r="AZ63" s="142">
        <f>'D.4.6 - Soupis prací Gast...'!F34</f>
        <v>0</v>
      </c>
      <c r="BA63" s="142">
        <f>'D.4.6 - Soupis prací Gast...'!F35</f>
        <v>0</v>
      </c>
      <c r="BB63" s="142">
        <f>'D.4.6 - Soupis prací Gast...'!F36</f>
        <v>0</v>
      </c>
      <c r="BC63" s="142">
        <f>'D.4.6 - Soupis prací Gast...'!F37</f>
        <v>0</v>
      </c>
      <c r="BD63" s="144">
        <f>'D.4.6 - Soupis prací Gast...'!F38</f>
        <v>0</v>
      </c>
      <c r="BT63" s="145" t="s">
        <v>107</v>
      </c>
      <c r="BV63" s="145" t="s">
        <v>84</v>
      </c>
      <c r="BW63" s="145" t="s">
        <v>126</v>
      </c>
      <c r="BX63" s="145" t="s">
        <v>104</v>
      </c>
      <c r="CL63" s="145" t="s">
        <v>22</v>
      </c>
    </row>
    <row r="64" s="5" customFormat="1" ht="31.5" customHeight="1">
      <c r="A64" s="134" t="s">
        <v>91</v>
      </c>
      <c r="B64" s="121"/>
      <c r="C64" s="122"/>
      <c r="D64" s="123" t="s">
        <v>127</v>
      </c>
      <c r="E64" s="123"/>
      <c r="F64" s="123"/>
      <c r="G64" s="123"/>
      <c r="H64" s="123"/>
      <c r="I64" s="124"/>
      <c r="J64" s="123" t="s">
        <v>128</v>
      </c>
      <c r="K64" s="123"/>
      <c r="L64" s="123"/>
      <c r="M64" s="123"/>
      <c r="N64" s="123"/>
      <c r="O64" s="123"/>
      <c r="P64" s="123"/>
      <c r="Q64" s="123"/>
      <c r="R64" s="123"/>
      <c r="S64" s="123"/>
      <c r="T64" s="123"/>
      <c r="U64" s="123"/>
      <c r="V64" s="123"/>
      <c r="W64" s="123"/>
      <c r="X64" s="123"/>
      <c r="Y64" s="123"/>
      <c r="Z64" s="123"/>
      <c r="AA64" s="123"/>
      <c r="AB64" s="123"/>
      <c r="AC64" s="123"/>
      <c r="AD64" s="123"/>
      <c r="AE64" s="123"/>
      <c r="AF64" s="123"/>
      <c r="AG64" s="126">
        <f>'02 - Soupis prací VON-NEU...'!J27</f>
        <v>0</v>
      </c>
      <c r="AH64" s="124"/>
      <c r="AI64" s="124"/>
      <c r="AJ64" s="124"/>
      <c r="AK64" s="124"/>
      <c r="AL64" s="124"/>
      <c r="AM64" s="124"/>
      <c r="AN64" s="126">
        <f>SUM(AG64,AT64)</f>
        <v>0</v>
      </c>
      <c r="AO64" s="124"/>
      <c r="AP64" s="124"/>
      <c r="AQ64" s="127" t="s">
        <v>129</v>
      </c>
      <c r="AR64" s="128"/>
      <c r="AS64" s="147">
        <v>0</v>
      </c>
      <c r="AT64" s="148">
        <f>ROUND(SUM(AV64:AW64),2)</f>
        <v>0</v>
      </c>
      <c r="AU64" s="149">
        <f>'02 - Soupis prací VON-NEU...'!P80</f>
        <v>0</v>
      </c>
      <c r="AV64" s="148">
        <f>'02 - Soupis prací VON-NEU...'!J30</f>
        <v>0</v>
      </c>
      <c r="AW64" s="148">
        <f>'02 - Soupis prací VON-NEU...'!J31</f>
        <v>0</v>
      </c>
      <c r="AX64" s="148">
        <f>'02 - Soupis prací VON-NEU...'!J32</f>
        <v>0</v>
      </c>
      <c r="AY64" s="148">
        <f>'02 - Soupis prací VON-NEU...'!J33</f>
        <v>0</v>
      </c>
      <c r="AZ64" s="148">
        <f>'02 - Soupis prací VON-NEU...'!F30</f>
        <v>0</v>
      </c>
      <c r="BA64" s="148">
        <f>'02 - Soupis prací VON-NEU...'!F31</f>
        <v>0</v>
      </c>
      <c r="BB64" s="148">
        <f>'02 - Soupis prací VON-NEU...'!F32</f>
        <v>0</v>
      </c>
      <c r="BC64" s="148">
        <f>'02 - Soupis prací VON-NEU...'!F33</f>
        <v>0</v>
      </c>
      <c r="BD64" s="150">
        <f>'02 - Soupis prací VON-NEU...'!F34</f>
        <v>0</v>
      </c>
      <c r="BT64" s="133" t="s">
        <v>25</v>
      </c>
      <c r="BV64" s="133" t="s">
        <v>84</v>
      </c>
      <c r="BW64" s="133" t="s">
        <v>130</v>
      </c>
      <c r="BX64" s="133" t="s">
        <v>7</v>
      </c>
      <c r="CL64" s="133" t="s">
        <v>22</v>
      </c>
      <c r="CM64" s="133" t="s">
        <v>90</v>
      </c>
    </row>
    <row r="65" s="1" customFormat="1" ht="30" customHeight="1">
      <c r="B65" s="48"/>
      <c r="C65" s="76"/>
      <c r="D65" s="76"/>
      <c r="E65" s="76"/>
      <c r="F65" s="76"/>
      <c r="G65" s="76"/>
      <c r="H65" s="76"/>
      <c r="I65" s="76"/>
      <c r="J65" s="76"/>
      <c r="K65" s="76"/>
      <c r="L65" s="76"/>
      <c r="M65" s="76"/>
      <c r="N65" s="76"/>
      <c r="O65" s="76"/>
      <c r="P65" s="76"/>
      <c r="Q65" s="76"/>
      <c r="R65" s="76"/>
      <c r="S65" s="76"/>
      <c r="T65" s="76"/>
      <c r="U65" s="76"/>
      <c r="V65" s="76"/>
      <c r="W65" s="76"/>
      <c r="X65" s="76"/>
      <c r="Y65" s="76"/>
      <c r="Z65" s="76"/>
      <c r="AA65" s="76"/>
      <c r="AB65" s="76"/>
      <c r="AC65" s="76"/>
      <c r="AD65" s="76"/>
      <c r="AE65" s="76"/>
      <c r="AF65" s="76"/>
      <c r="AG65" s="76"/>
      <c r="AH65" s="76"/>
      <c r="AI65" s="76"/>
      <c r="AJ65" s="76"/>
      <c r="AK65" s="76"/>
      <c r="AL65" s="76"/>
      <c r="AM65" s="76"/>
      <c r="AN65" s="76"/>
      <c r="AO65" s="76"/>
      <c r="AP65" s="76"/>
      <c r="AQ65" s="76"/>
      <c r="AR65" s="74"/>
    </row>
    <row r="66" s="1" customFormat="1" ht="6.96" customHeight="1">
      <c r="B66" s="69"/>
      <c r="C66" s="70"/>
      <c r="D66" s="70"/>
      <c r="E66" s="70"/>
      <c r="F66" s="70"/>
      <c r="G66" s="70"/>
      <c r="H66" s="70"/>
      <c r="I66" s="70"/>
      <c r="J66" s="70"/>
      <c r="K66" s="70"/>
      <c r="L66" s="70"/>
      <c r="M66" s="70"/>
      <c r="N66" s="70"/>
      <c r="O66" s="70"/>
      <c r="P66" s="70"/>
      <c r="Q66" s="70"/>
      <c r="R66" s="70"/>
      <c r="S66" s="70"/>
      <c r="T66" s="70"/>
      <c r="U66" s="70"/>
      <c r="V66" s="70"/>
      <c r="W66" s="70"/>
      <c r="X66" s="70"/>
      <c r="Y66" s="70"/>
      <c r="Z66" s="70"/>
      <c r="AA66" s="70"/>
      <c r="AB66" s="70"/>
      <c r="AC66" s="70"/>
      <c r="AD66" s="70"/>
      <c r="AE66" s="70"/>
      <c r="AF66" s="70"/>
      <c r="AG66" s="70"/>
      <c r="AH66" s="70"/>
      <c r="AI66" s="70"/>
      <c r="AJ66" s="70"/>
      <c r="AK66" s="70"/>
      <c r="AL66" s="70"/>
      <c r="AM66" s="70"/>
      <c r="AN66" s="70"/>
      <c r="AO66" s="70"/>
      <c r="AP66" s="70"/>
      <c r="AQ66" s="70"/>
      <c r="AR66" s="74"/>
    </row>
  </sheetData>
  <sheetProtection sheet="1" formatColumns="0" formatRows="0" objects="1" scenarios="1" spinCount="100000" saltValue="YmLZ+78HHDCII+Qo9pG0L8KuERD7JzGziDlqUqwcYmk19nqP6P4IiEpnmVzkgzPVH9PzYvVOiZ8iNqdpcPiYYQ==" hashValue="YwL7mS7N89Q76Y52Jt95hktJh8LTyXRMu/iyQTOa2wfyS8/E6gaF5rPWzbsAdH72L7gkMxXKPR+YONmUYohlqg==" algorithmName="SHA-512" password="CC35"/>
  <mergeCells count="8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 ref="W28:AE28"/>
    <mergeCell ref="AK28:AO28"/>
    <mergeCell ref="L29:O29"/>
    <mergeCell ref="W29:AE29"/>
    <mergeCell ref="AK29:AO29"/>
    <mergeCell ref="L30:O30"/>
    <mergeCell ref="W30:AE30"/>
    <mergeCell ref="AK30:AO30"/>
    <mergeCell ref="X32:AB32"/>
    <mergeCell ref="AK32:AO32"/>
    <mergeCell ref="L42:AO42"/>
    <mergeCell ref="AM44:AN44"/>
    <mergeCell ref="AM46:AP46"/>
    <mergeCell ref="AS46:AT48"/>
    <mergeCell ref="C49:G49"/>
    <mergeCell ref="I49:AF49"/>
    <mergeCell ref="AG49:AM49"/>
    <mergeCell ref="AN49:AP49"/>
    <mergeCell ref="AN52:AP52"/>
    <mergeCell ref="AG52:AM52"/>
    <mergeCell ref="D52:H52"/>
    <mergeCell ref="J52:AF52"/>
    <mergeCell ref="AN53:AP53"/>
    <mergeCell ref="AG53:AM53"/>
    <mergeCell ref="E53:I53"/>
    <mergeCell ref="K53:AF53"/>
    <mergeCell ref="AN54:AP54"/>
    <mergeCell ref="AG54:AM54"/>
    <mergeCell ref="E54:I54"/>
    <mergeCell ref="K54:AF54"/>
    <mergeCell ref="AN55:AP55"/>
    <mergeCell ref="AG55:AM55"/>
    <mergeCell ref="E55:I55"/>
    <mergeCell ref="K55:AF55"/>
    <mergeCell ref="AN56:AP56"/>
    <mergeCell ref="AG56:AM56"/>
    <mergeCell ref="E56:I56"/>
    <mergeCell ref="K56:AF56"/>
    <mergeCell ref="AN57:AP57"/>
    <mergeCell ref="AG57:AM57"/>
    <mergeCell ref="F57:J57"/>
    <mergeCell ref="L57:AF57"/>
    <mergeCell ref="AN58:AP58"/>
    <mergeCell ref="AG58:AM58"/>
    <mergeCell ref="F58:J58"/>
    <mergeCell ref="L58:AF58"/>
    <mergeCell ref="AN59:AP59"/>
    <mergeCell ref="AG59:AM59"/>
    <mergeCell ref="F59:J59"/>
    <mergeCell ref="L59:AF59"/>
    <mergeCell ref="AN60:AP60"/>
    <mergeCell ref="AG60:AM60"/>
    <mergeCell ref="F60:J60"/>
    <mergeCell ref="L60:AF60"/>
    <mergeCell ref="AN61:AP61"/>
    <mergeCell ref="AG61:AM61"/>
    <mergeCell ref="F61:J61"/>
    <mergeCell ref="L61:AF61"/>
    <mergeCell ref="AN62:AP62"/>
    <mergeCell ref="AG62:AM62"/>
    <mergeCell ref="F62:J62"/>
    <mergeCell ref="L62:AF62"/>
    <mergeCell ref="AN63:AP63"/>
    <mergeCell ref="AG63:AM63"/>
    <mergeCell ref="F63:J63"/>
    <mergeCell ref="L63:AF63"/>
    <mergeCell ref="AN64:AP64"/>
    <mergeCell ref="AG64:AM64"/>
    <mergeCell ref="D64:H64"/>
    <mergeCell ref="J64:AF64"/>
    <mergeCell ref="AG51:AM51"/>
    <mergeCell ref="AN51:AP51"/>
    <mergeCell ref="AR2:BE2"/>
  </mergeCells>
  <hyperlinks>
    <hyperlink ref="K1:S1" location="C2" display="1) Rekapitulace stavby"/>
    <hyperlink ref="W1:AI1" location="C51" display="2) Rekapitulace objektů stavby a soupisů prací"/>
    <hyperlink ref="A53" location="'01-A1-D1.1 - Soupis prací...'!C2" display="/"/>
    <hyperlink ref="A54" location="'01-A1-D.2.1 - Soupis prac...'!C2" display="/"/>
    <hyperlink ref="A55" location="'01-A1-D.3 - D.3-Soupis pr...'!C2" display="/"/>
    <hyperlink ref="A57" location="'D.4.1.1 - Soupis prací ZT...'!C2" display="/"/>
    <hyperlink ref="A58" location="'D.4.2.2.1 - Soupis prací ...'!C2" display="/"/>
    <hyperlink ref="A59" location="'D.4.2.1. - Soupis prací Ú...'!C2" display="/"/>
    <hyperlink ref="A60" location="'D.4.3. - Soupis prací MaR...'!C2" display="/"/>
    <hyperlink ref="A61" location="'D.4.4. - Soupis prací Ele...'!C2" display="/"/>
    <hyperlink ref="A62" location="'D.4.5. - Soupis prací Ele...'!C2" display="/"/>
    <hyperlink ref="A63" location="'D.4.6 - Soupis prací Gast...'!C2" display="/"/>
    <hyperlink ref="A64" location="'02 - Soupis prací VON-NEU...'!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123</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2897</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38</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tr">
        <f>IF('Rekapitulace stavby'!AN10="","",'Rekapitulace stavby'!AN10)</f>
        <v/>
      </c>
      <c r="K18" s="53"/>
    </row>
    <row r="19" s="1" customFormat="1" ht="18" customHeight="1">
      <c r="B19" s="48"/>
      <c r="C19" s="49"/>
      <c r="D19" s="49"/>
      <c r="E19" s="36" t="str">
        <f>IF('Rekapitulace stavby'!E11="","",'Rekapitulace stavby'!E11)</f>
        <v>Město Cheb, Nám. Krále Jiřího z Poděbrad 1/14 Cheb</v>
      </c>
      <c r="F19" s="49"/>
      <c r="G19" s="49"/>
      <c r="H19" s="49"/>
      <c r="I19" s="161" t="s">
        <v>40</v>
      </c>
      <c r="J19" s="36" t="str">
        <f>IF('Rekapitulace stavby'!AN11="","",'Rekapitulace stavby'!AN11)</f>
        <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tr">
        <f>IF('Rekapitulace stavby'!AN16="","",'Rekapitulace stavby'!AN16)</f>
        <v/>
      </c>
      <c r="K24" s="53"/>
    </row>
    <row r="25" s="1" customFormat="1" ht="18" customHeight="1">
      <c r="B25" s="48"/>
      <c r="C25" s="49"/>
      <c r="D25" s="49"/>
      <c r="E25" s="36" t="str">
        <f>IF('Rekapitulace stavby'!E17="","",'Rekapitulace stavby'!E17)</f>
        <v>Ing. J. Šedivec-Staving Ateliér, Školní 27, Plzeň</v>
      </c>
      <c r="F25" s="49"/>
      <c r="G25" s="49"/>
      <c r="H25" s="49"/>
      <c r="I25" s="161" t="s">
        <v>40</v>
      </c>
      <c r="J25" s="36" t="str">
        <f>IF('Rekapitulace stavby'!AN17="","",'Rekapitulace stavby'!AN17)</f>
        <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ROUND(J113,2)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ROUND(SUM(BE113:BE233), 2)</f>
        <v>0</v>
      </c>
      <c r="G34" s="49"/>
      <c r="H34" s="49"/>
      <c r="I34" s="173">
        <v>0.20999999999999999</v>
      </c>
      <c r="J34" s="172">
        <f>ROUND(ROUND((SUM(BE113:BE233)), 2)*I34, 2)</f>
        <v>0</v>
      </c>
      <c r="K34" s="53"/>
    </row>
    <row r="35" s="1" customFormat="1" ht="14.4" customHeight="1">
      <c r="B35" s="48"/>
      <c r="C35" s="49"/>
      <c r="D35" s="49"/>
      <c r="E35" s="57" t="s">
        <v>54</v>
      </c>
      <c r="F35" s="172">
        <f>ROUND(SUM(BF113:BF233), 2)</f>
        <v>0</v>
      </c>
      <c r="G35" s="49"/>
      <c r="H35" s="49"/>
      <c r="I35" s="173">
        <v>0.14999999999999999</v>
      </c>
      <c r="J35" s="172">
        <f>ROUND(ROUND((SUM(BF113:BF233)), 2)*I35, 2)</f>
        <v>0</v>
      </c>
      <c r="K35" s="53"/>
    </row>
    <row r="36" hidden="1" s="1" customFormat="1" ht="14.4" customHeight="1">
      <c r="B36" s="48"/>
      <c r="C36" s="49"/>
      <c r="D36" s="49"/>
      <c r="E36" s="57" t="s">
        <v>55</v>
      </c>
      <c r="F36" s="172">
        <f>ROUND(SUM(BG113:BG233), 2)</f>
        <v>0</v>
      </c>
      <c r="G36" s="49"/>
      <c r="H36" s="49"/>
      <c r="I36" s="173">
        <v>0.20999999999999999</v>
      </c>
      <c r="J36" s="172">
        <v>0</v>
      </c>
      <c r="K36" s="53"/>
    </row>
    <row r="37" hidden="1" s="1" customFormat="1" ht="14.4" customHeight="1">
      <c r="B37" s="48"/>
      <c r="C37" s="49"/>
      <c r="D37" s="49"/>
      <c r="E37" s="57" t="s">
        <v>56</v>
      </c>
      <c r="F37" s="172">
        <f>ROUND(SUM(BH113:BH233), 2)</f>
        <v>0</v>
      </c>
      <c r="G37" s="49"/>
      <c r="H37" s="49"/>
      <c r="I37" s="173">
        <v>0.14999999999999999</v>
      </c>
      <c r="J37" s="172">
        <v>0</v>
      </c>
      <c r="K37" s="53"/>
    </row>
    <row r="38" hidden="1" s="1" customFormat="1" ht="14.4" customHeight="1">
      <c r="B38" s="48"/>
      <c r="C38" s="49"/>
      <c r="D38" s="49"/>
      <c r="E38" s="57" t="s">
        <v>57</v>
      </c>
      <c r="F38" s="172">
        <f>ROUND(SUM(BI113:BI233),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D.4.5. - Soupis prací Elektroinstalace-slaboproud 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J113</f>
        <v>0</v>
      </c>
      <c r="K64" s="53"/>
      <c r="AU64" s="25" t="s">
        <v>146</v>
      </c>
    </row>
    <row r="65" s="8" customFormat="1" ht="24.96" customHeight="1">
      <c r="B65" s="192"/>
      <c r="C65" s="193"/>
      <c r="D65" s="194" t="s">
        <v>2898</v>
      </c>
      <c r="E65" s="195"/>
      <c r="F65" s="195"/>
      <c r="G65" s="195"/>
      <c r="H65" s="195"/>
      <c r="I65" s="196"/>
      <c r="J65" s="197">
        <f>J114</f>
        <v>0</v>
      </c>
      <c r="K65" s="198"/>
    </row>
    <row r="66" s="9" customFormat="1" ht="19.92" customHeight="1">
      <c r="B66" s="199"/>
      <c r="C66" s="200"/>
      <c r="D66" s="201" t="s">
        <v>2899</v>
      </c>
      <c r="E66" s="202"/>
      <c r="F66" s="202"/>
      <c r="G66" s="202"/>
      <c r="H66" s="202"/>
      <c r="I66" s="203"/>
      <c r="J66" s="204">
        <f>J115</f>
        <v>0</v>
      </c>
      <c r="K66" s="205"/>
    </row>
    <row r="67" s="9" customFormat="1" ht="19.92" customHeight="1">
      <c r="B67" s="199"/>
      <c r="C67" s="200"/>
      <c r="D67" s="201" t="s">
        <v>2900</v>
      </c>
      <c r="E67" s="202"/>
      <c r="F67" s="202"/>
      <c r="G67" s="202"/>
      <c r="H67" s="202"/>
      <c r="I67" s="203"/>
      <c r="J67" s="204">
        <f>J124</f>
        <v>0</v>
      </c>
      <c r="K67" s="205"/>
    </row>
    <row r="68" s="9" customFormat="1" ht="19.92" customHeight="1">
      <c r="B68" s="199"/>
      <c r="C68" s="200"/>
      <c r="D68" s="201" t="s">
        <v>2901</v>
      </c>
      <c r="E68" s="202"/>
      <c r="F68" s="202"/>
      <c r="G68" s="202"/>
      <c r="H68" s="202"/>
      <c r="I68" s="203"/>
      <c r="J68" s="204">
        <f>J125</f>
        <v>0</v>
      </c>
      <c r="K68" s="205"/>
    </row>
    <row r="69" s="9" customFormat="1" ht="19.92" customHeight="1">
      <c r="B69" s="199"/>
      <c r="C69" s="200"/>
      <c r="D69" s="201" t="s">
        <v>2900</v>
      </c>
      <c r="E69" s="202"/>
      <c r="F69" s="202"/>
      <c r="G69" s="202"/>
      <c r="H69" s="202"/>
      <c r="I69" s="203"/>
      <c r="J69" s="204">
        <f>J139</f>
        <v>0</v>
      </c>
      <c r="K69" s="205"/>
    </row>
    <row r="70" s="9" customFormat="1" ht="19.92" customHeight="1">
      <c r="B70" s="199"/>
      <c r="C70" s="200"/>
      <c r="D70" s="201" t="s">
        <v>2902</v>
      </c>
      <c r="E70" s="202"/>
      <c r="F70" s="202"/>
      <c r="G70" s="202"/>
      <c r="H70" s="202"/>
      <c r="I70" s="203"/>
      <c r="J70" s="204">
        <f>J140</f>
        <v>0</v>
      </c>
      <c r="K70" s="205"/>
    </row>
    <row r="71" s="9" customFormat="1" ht="19.92" customHeight="1">
      <c r="B71" s="199"/>
      <c r="C71" s="200"/>
      <c r="D71" s="201" t="s">
        <v>2900</v>
      </c>
      <c r="E71" s="202"/>
      <c r="F71" s="202"/>
      <c r="G71" s="202"/>
      <c r="H71" s="202"/>
      <c r="I71" s="203"/>
      <c r="J71" s="204">
        <f>J143</f>
        <v>0</v>
      </c>
      <c r="K71" s="205"/>
    </row>
    <row r="72" s="9" customFormat="1" ht="19.92" customHeight="1">
      <c r="B72" s="199"/>
      <c r="C72" s="200"/>
      <c r="D72" s="201" t="s">
        <v>2903</v>
      </c>
      <c r="E72" s="202"/>
      <c r="F72" s="202"/>
      <c r="G72" s="202"/>
      <c r="H72" s="202"/>
      <c r="I72" s="203"/>
      <c r="J72" s="204">
        <f>J144</f>
        <v>0</v>
      </c>
      <c r="K72" s="205"/>
    </row>
    <row r="73" s="9" customFormat="1" ht="19.92" customHeight="1">
      <c r="B73" s="199"/>
      <c r="C73" s="200"/>
      <c r="D73" s="201" t="s">
        <v>2900</v>
      </c>
      <c r="E73" s="202"/>
      <c r="F73" s="202"/>
      <c r="G73" s="202"/>
      <c r="H73" s="202"/>
      <c r="I73" s="203"/>
      <c r="J73" s="204">
        <f>J163</f>
        <v>0</v>
      </c>
      <c r="K73" s="205"/>
    </row>
    <row r="74" s="8" customFormat="1" ht="24.96" customHeight="1">
      <c r="B74" s="192"/>
      <c r="C74" s="193"/>
      <c r="D74" s="194" t="s">
        <v>2898</v>
      </c>
      <c r="E74" s="195"/>
      <c r="F74" s="195"/>
      <c r="G74" s="195"/>
      <c r="H74" s="195"/>
      <c r="I74" s="196"/>
      <c r="J74" s="197">
        <f>J164</f>
        <v>0</v>
      </c>
      <c r="K74" s="198"/>
    </row>
    <row r="75" s="9" customFormat="1" ht="19.92" customHeight="1">
      <c r="B75" s="199"/>
      <c r="C75" s="200"/>
      <c r="D75" s="201" t="s">
        <v>2899</v>
      </c>
      <c r="E75" s="202"/>
      <c r="F75" s="202"/>
      <c r="G75" s="202"/>
      <c r="H75" s="202"/>
      <c r="I75" s="203"/>
      <c r="J75" s="204">
        <f>J167</f>
        <v>0</v>
      </c>
      <c r="K75" s="205"/>
    </row>
    <row r="76" s="9" customFormat="1" ht="19.92" customHeight="1">
      <c r="B76" s="199"/>
      <c r="C76" s="200"/>
      <c r="D76" s="201" t="s">
        <v>2900</v>
      </c>
      <c r="E76" s="202"/>
      <c r="F76" s="202"/>
      <c r="G76" s="202"/>
      <c r="H76" s="202"/>
      <c r="I76" s="203"/>
      <c r="J76" s="204">
        <f>J181</f>
        <v>0</v>
      </c>
      <c r="K76" s="205"/>
    </row>
    <row r="77" s="9" customFormat="1" ht="19.92" customHeight="1">
      <c r="B77" s="199"/>
      <c r="C77" s="200"/>
      <c r="D77" s="201" t="s">
        <v>2901</v>
      </c>
      <c r="E77" s="202"/>
      <c r="F77" s="202"/>
      <c r="G77" s="202"/>
      <c r="H77" s="202"/>
      <c r="I77" s="203"/>
      <c r="J77" s="204">
        <f>J182</f>
        <v>0</v>
      </c>
      <c r="K77" s="205"/>
    </row>
    <row r="78" s="9" customFormat="1" ht="19.92" customHeight="1">
      <c r="B78" s="199"/>
      <c r="C78" s="200"/>
      <c r="D78" s="201" t="s">
        <v>2900</v>
      </c>
      <c r="E78" s="202"/>
      <c r="F78" s="202"/>
      <c r="G78" s="202"/>
      <c r="H78" s="202"/>
      <c r="I78" s="203"/>
      <c r="J78" s="204">
        <f>J196</f>
        <v>0</v>
      </c>
      <c r="K78" s="205"/>
    </row>
    <row r="79" s="9" customFormat="1" ht="19.92" customHeight="1">
      <c r="B79" s="199"/>
      <c r="C79" s="200"/>
      <c r="D79" s="201" t="s">
        <v>2902</v>
      </c>
      <c r="E79" s="202"/>
      <c r="F79" s="202"/>
      <c r="G79" s="202"/>
      <c r="H79" s="202"/>
      <c r="I79" s="203"/>
      <c r="J79" s="204">
        <f>J197</f>
        <v>0</v>
      </c>
      <c r="K79" s="205"/>
    </row>
    <row r="80" s="9" customFormat="1" ht="19.92" customHeight="1">
      <c r="B80" s="199"/>
      <c r="C80" s="200"/>
      <c r="D80" s="201" t="s">
        <v>2900</v>
      </c>
      <c r="E80" s="202"/>
      <c r="F80" s="202"/>
      <c r="G80" s="202"/>
      <c r="H80" s="202"/>
      <c r="I80" s="203"/>
      <c r="J80" s="204">
        <f>J200</f>
        <v>0</v>
      </c>
      <c r="K80" s="205"/>
    </row>
    <row r="81" s="9" customFormat="1" ht="19.92" customHeight="1">
      <c r="B81" s="199"/>
      <c r="C81" s="200"/>
      <c r="D81" s="201" t="s">
        <v>2903</v>
      </c>
      <c r="E81" s="202"/>
      <c r="F81" s="202"/>
      <c r="G81" s="202"/>
      <c r="H81" s="202"/>
      <c r="I81" s="203"/>
      <c r="J81" s="204">
        <f>J201</f>
        <v>0</v>
      </c>
      <c r="K81" s="205"/>
    </row>
    <row r="82" s="9" customFormat="1" ht="19.92" customHeight="1">
      <c r="B82" s="199"/>
      <c r="C82" s="200"/>
      <c r="D82" s="201" t="s">
        <v>2900</v>
      </c>
      <c r="E82" s="202"/>
      <c r="F82" s="202"/>
      <c r="G82" s="202"/>
      <c r="H82" s="202"/>
      <c r="I82" s="203"/>
      <c r="J82" s="204">
        <f>J218</f>
        <v>0</v>
      </c>
      <c r="K82" s="205"/>
    </row>
    <row r="83" s="8" customFormat="1" ht="24.96" customHeight="1">
      <c r="B83" s="192"/>
      <c r="C83" s="193"/>
      <c r="D83" s="194" t="s">
        <v>2898</v>
      </c>
      <c r="E83" s="195"/>
      <c r="F83" s="195"/>
      <c r="G83" s="195"/>
      <c r="H83" s="195"/>
      <c r="I83" s="196"/>
      <c r="J83" s="197">
        <f>J219</f>
        <v>0</v>
      </c>
      <c r="K83" s="198"/>
    </row>
    <row r="84" s="9" customFormat="1" ht="19.92" customHeight="1">
      <c r="B84" s="199"/>
      <c r="C84" s="200"/>
      <c r="D84" s="201" t="s">
        <v>2899</v>
      </c>
      <c r="E84" s="202"/>
      <c r="F84" s="202"/>
      <c r="G84" s="202"/>
      <c r="H84" s="202"/>
      <c r="I84" s="203"/>
      <c r="J84" s="204">
        <f>J223</f>
        <v>0</v>
      </c>
      <c r="K84" s="205"/>
    </row>
    <row r="85" s="9" customFormat="1" ht="19.92" customHeight="1">
      <c r="B85" s="199"/>
      <c r="C85" s="200"/>
      <c r="D85" s="201" t="s">
        <v>2900</v>
      </c>
      <c r="E85" s="202"/>
      <c r="F85" s="202"/>
      <c r="G85" s="202"/>
      <c r="H85" s="202"/>
      <c r="I85" s="203"/>
      <c r="J85" s="204">
        <f>J227</f>
        <v>0</v>
      </c>
      <c r="K85" s="205"/>
    </row>
    <row r="86" s="9" customFormat="1" ht="19.92" customHeight="1">
      <c r="B86" s="199"/>
      <c r="C86" s="200"/>
      <c r="D86" s="201" t="s">
        <v>2901</v>
      </c>
      <c r="E86" s="202"/>
      <c r="F86" s="202"/>
      <c r="G86" s="202"/>
      <c r="H86" s="202"/>
      <c r="I86" s="203"/>
      <c r="J86" s="204">
        <f>J228</f>
        <v>0</v>
      </c>
      <c r="K86" s="205"/>
    </row>
    <row r="87" s="9" customFormat="1" ht="19.92" customHeight="1">
      <c r="B87" s="199"/>
      <c r="C87" s="200"/>
      <c r="D87" s="201" t="s">
        <v>2900</v>
      </c>
      <c r="E87" s="202"/>
      <c r="F87" s="202"/>
      <c r="G87" s="202"/>
      <c r="H87" s="202"/>
      <c r="I87" s="203"/>
      <c r="J87" s="204">
        <f>J230</f>
        <v>0</v>
      </c>
      <c r="K87" s="205"/>
    </row>
    <row r="88" s="9" customFormat="1" ht="19.92" customHeight="1">
      <c r="B88" s="199"/>
      <c r="C88" s="200"/>
      <c r="D88" s="201" t="s">
        <v>2903</v>
      </c>
      <c r="E88" s="202"/>
      <c r="F88" s="202"/>
      <c r="G88" s="202"/>
      <c r="H88" s="202"/>
      <c r="I88" s="203"/>
      <c r="J88" s="204">
        <f>J231</f>
        <v>0</v>
      </c>
      <c r="K88" s="205"/>
    </row>
    <row r="89" s="9" customFormat="1" ht="19.92" customHeight="1">
      <c r="B89" s="199"/>
      <c r="C89" s="200"/>
      <c r="D89" s="201" t="s">
        <v>2900</v>
      </c>
      <c r="E89" s="202"/>
      <c r="F89" s="202"/>
      <c r="G89" s="202"/>
      <c r="H89" s="202"/>
      <c r="I89" s="203"/>
      <c r="J89" s="204">
        <f>J233</f>
        <v>0</v>
      </c>
      <c r="K89" s="205"/>
    </row>
    <row r="90" s="1" customFormat="1" ht="21.84" customHeight="1">
      <c r="B90" s="48"/>
      <c r="C90" s="49"/>
      <c r="D90" s="49"/>
      <c r="E90" s="49"/>
      <c r="F90" s="49"/>
      <c r="G90" s="49"/>
      <c r="H90" s="49"/>
      <c r="I90" s="159"/>
      <c r="J90" s="49"/>
      <c r="K90" s="53"/>
    </row>
    <row r="91" s="1" customFormat="1" ht="6.96" customHeight="1">
      <c r="B91" s="69"/>
      <c r="C91" s="70"/>
      <c r="D91" s="70"/>
      <c r="E91" s="70"/>
      <c r="F91" s="70"/>
      <c r="G91" s="70"/>
      <c r="H91" s="70"/>
      <c r="I91" s="181"/>
      <c r="J91" s="70"/>
      <c r="K91" s="71"/>
    </row>
    <row r="95" s="1" customFormat="1" ht="6.96" customHeight="1">
      <c r="B95" s="72"/>
      <c r="C95" s="73"/>
      <c r="D95" s="73"/>
      <c r="E95" s="73"/>
      <c r="F95" s="73"/>
      <c r="G95" s="73"/>
      <c r="H95" s="73"/>
      <c r="I95" s="184"/>
      <c r="J95" s="73"/>
      <c r="K95" s="73"/>
      <c r="L95" s="74"/>
    </row>
    <row r="96" s="1" customFormat="1" ht="36.96" customHeight="1">
      <c r="B96" s="48"/>
      <c r="C96" s="75" t="s">
        <v>167</v>
      </c>
      <c r="D96" s="76"/>
      <c r="E96" s="76"/>
      <c r="F96" s="76"/>
      <c r="G96" s="76"/>
      <c r="H96" s="76"/>
      <c r="I96" s="206"/>
      <c r="J96" s="76"/>
      <c r="K96" s="76"/>
      <c r="L96" s="74"/>
    </row>
    <row r="97" s="1" customFormat="1" ht="6.96" customHeight="1">
      <c r="B97" s="48"/>
      <c r="C97" s="76"/>
      <c r="D97" s="76"/>
      <c r="E97" s="76"/>
      <c r="F97" s="76"/>
      <c r="G97" s="76"/>
      <c r="H97" s="76"/>
      <c r="I97" s="206"/>
      <c r="J97" s="76"/>
      <c r="K97" s="76"/>
      <c r="L97" s="74"/>
    </row>
    <row r="98" s="1" customFormat="1" ht="14.4" customHeight="1">
      <c r="B98" s="48"/>
      <c r="C98" s="78" t="s">
        <v>18</v>
      </c>
      <c r="D98" s="76"/>
      <c r="E98" s="76"/>
      <c r="F98" s="76"/>
      <c r="G98" s="76"/>
      <c r="H98" s="76"/>
      <c r="I98" s="206"/>
      <c r="J98" s="76"/>
      <c r="K98" s="76"/>
      <c r="L98" s="74"/>
    </row>
    <row r="99" s="1" customFormat="1" ht="16.5" customHeight="1">
      <c r="B99" s="48"/>
      <c r="C99" s="76"/>
      <c r="D99" s="76"/>
      <c r="E99" s="207" t="str">
        <f>E7</f>
        <v>Areál TJ Lokomotiva Cheb-I.etapa-Fáze I.B-Rekonstrukce haly s přístavbou šaten-Neuznatelné výdaje</v>
      </c>
      <c r="F99" s="78"/>
      <c r="G99" s="78"/>
      <c r="H99" s="78"/>
      <c r="I99" s="206"/>
      <c r="J99" s="76"/>
      <c r="K99" s="76"/>
      <c r="L99" s="74"/>
    </row>
    <row r="100">
      <c r="B100" s="29"/>
      <c r="C100" s="78" t="s">
        <v>137</v>
      </c>
      <c r="D100" s="208"/>
      <c r="E100" s="208"/>
      <c r="F100" s="208"/>
      <c r="G100" s="208"/>
      <c r="H100" s="208"/>
      <c r="I100" s="151"/>
      <c r="J100" s="208"/>
      <c r="K100" s="208"/>
      <c r="L100" s="209"/>
    </row>
    <row r="101" ht="16.5" customHeight="1">
      <c r="B101" s="29"/>
      <c r="C101" s="208"/>
      <c r="D101" s="208"/>
      <c r="E101" s="207" t="s">
        <v>138</v>
      </c>
      <c r="F101" s="208"/>
      <c r="G101" s="208"/>
      <c r="H101" s="208"/>
      <c r="I101" s="151"/>
      <c r="J101" s="208"/>
      <c r="K101" s="208"/>
      <c r="L101" s="209"/>
    </row>
    <row r="102">
      <c r="B102" s="29"/>
      <c r="C102" s="78" t="s">
        <v>139</v>
      </c>
      <c r="D102" s="208"/>
      <c r="E102" s="208"/>
      <c r="F102" s="208"/>
      <c r="G102" s="208"/>
      <c r="H102" s="208"/>
      <c r="I102" s="151"/>
      <c r="J102" s="208"/>
      <c r="K102" s="208"/>
      <c r="L102" s="209"/>
    </row>
    <row r="103" s="1" customFormat="1" ht="16.5" customHeight="1">
      <c r="B103" s="48"/>
      <c r="C103" s="76"/>
      <c r="D103" s="76"/>
      <c r="E103" s="314" t="s">
        <v>1658</v>
      </c>
      <c r="F103" s="76"/>
      <c r="G103" s="76"/>
      <c r="H103" s="76"/>
      <c r="I103" s="206"/>
      <c r="J103" s="76"/>
      <c r="K103" s="76"/>
      <c r="L103" s="74"/>
    </row>
    <row r="104" s="1" customFormat="1" ht="14.4" customHeight="1">
      <c r="B104" s="48"/>
      <c r="C104" s="78" t="s">
        <v>1659</v>
      </c>
      <c r="D104" s="76"/>
      <c r="E104" s="76"/>
      <c r="F104" s="76"/>
      <c r="G104" s="76"/>
      <c r="H104" s="76"/>
      <c r="I104" s="206"/>
      <c r="J104" s="76"/>
      <c r="K104" s="76"/>
      <c r="L104" s="74"/>
    </row>
    <row r="105" s="1" customFormat="1" ht="17.25" customHeight="1">
      <c r="B105" s="48"/>
      <c r="C105" s="76"/>
      <c r="D105" s="76"/>
      <c r="E105" s="84" t="str">
        <f>E13</f>
        <v>D.4.5. - Soupis prací Elektroinstalace-slaboproud HALA-NEUZNATELNÉ VÝDAJE</v>
      </c>
      <c r="F105" s="76"/>
      <c r="G105" s="76"/>
      <c r="H105" s="76"/>
      <c r="I105" s="206"/>
      <c r="J105" s="76"/>
      <c r="K105" s="76"/>
      <c r="L105" s="74"/>
    </row>
    <row r="106" s="1" customFormat="1" ht="6.96" customHeight="1">
      <c r="B106" s="48"/>
      <c r="C106" s="76"/>
      <c r="D106" s="76"/>
      <c r="E106" s="76"/>
      <c r="F106" s="76"/>
      <c r="G106" s="76"/>
      <c r="H106" s="76"/>
      <c r="I106" s="206"/>
      <c r="J106" s="76"/>
      <c r="K106" s="76"/>
      <c r="L106" s="74"/>
    </row>
    <row r="107" s="1" customFormat="1" ht="18" customHeight="1">
      <c r="B107" s="48"/>
      <c r="C107" s="78" t="s">
        <v>26</v>
      </c>
      <c r="D107" s="76"/>
      <c r="E107" s="76"/>
      <c r="F107" s="210" t="str">
        <f>F16</f>
        <v>Cheb</v>
      </c>
      <c r="G107" s="76"/>
      <c r="H107" s="76"/>
      <c r="I107" s="211" t="s">
        <v>28</v>
      </c>
      <c r="J107" s="87" t="str">
        <f>IF(J16="","",J16)</f>
        <v>25. 1. 2018</v>
      </c>
      <c r="K107" s="76"/>
      <c r="L107" s="74"/>
    </row>
    <row r="108" s="1" customFormat="1" ht="6.96" customHeight="1">
      <c r="B108" s="48"/>
      <c r="C108" s="76"/>
      <c r="D108" s="76"/>
      <c r="E108" s="76"/>
      <c r="F108" s="76"/>
      <c r="G108" s="76"/>
      <c r="H108" s="76"/>
      <c r="I108" s="206"/>
      <c r="J108" s="76"/>
      <c r="K108" s="76"/>
      <c r="L108" s="74"/>
    </row>
    <row r="109" s="1" customFormat="1">
      <c r="B109" s="48"/>
      <c r="C109" s="78" t="s">
        <v>36</v>
      </c>
      <c r="D109" s="76"/>
      <c r="E109" s="76"/>
      <c r="F109" s="210" t="str">
        <f>E19</f>
        <v>Město Cheb, Nám. Krále Jiřího z Poděbrad 1/14 Cheb</v>
      </c>
      <c r="G109" s="76"/>
      <c r="H109" s="76"/>
      <c r="I109" s="211" t="s">
        <v>43</v>
      </c>
      <c r="J109" s="210" t="str">
        <f>E25</f>
        <v>Ing. J. Šedivec-Staving Ateliér, Školní 27, Plzeň</v>
      </c>
      <c r="K109" s="76"/>
      <c r="L109" s="74"/>
    </row>
    <row r="110" s="1" customFormat="1" ht="14.4" customHeight="1">
      <c r="B110" s="48"/>
      <c r="C110" s="78" t="s">
        <v>41</v>
      </c>
      <c r="D110" s="76"/>
      <c r="E110" s="76"/>
      <c r="F110" s="210" t="str">
        <f>IF(E22="","",E22)</f>
        <v/>
      </c>
      <c r="G110" s="76"/>
      <c r="H110" s="76"/>
      <c r="I110" s="206"/>
      <c r="J110" s="76"/>
      <c r="K110" s="76"/>
      <c r="L110" s="74"/>
    </row>
    <row r="111" s="1" customFormat="1" ht="10.32" customHeight="1">
      <c r="B111" s="48"/>
      <c r="C111" s="76"/>
      <c r="D111" s="76"/>
      <c r="E111" s="76"/>
      <c r="F111" s="76"/>
      <c r="G111" s="76"/>
      <c r="H111" s="76"/>
      <c r="I111" s="206"/>
      <c r="J111" s="76"/>
      <c r="K111" s="76"/>
      <c r="L111" s="74"/>
    </row>
    <row r="112" s="10" customFormat="1" ht="29.28" customHeight="1">
      <c r="B112" s="212"/>
      <c r="C112" s="213" t="s">
        <v>168</v>
      </c>
      <c r="D112" s="214" t="s">
        <v>67</v>
      </c>
      <c r="E112" s="214" t="s">
        <v>63</v>
      </c>
      <c r="F112" s="214" t="s">
        <v>169</v>
      </c>
      <c r="G112" s="214" t="s">
        <v>170</v>
      </c>
      <c r="H112" s="214" t="s">
        <v>171</v>
      </c>
      <c r="I112" s="215" t="s">
        <v>172</v>
      </c>
      <c r="J112" s="214" t="s">
        <v>144</v>
      </c>
      <c r="K112" s="216" t="s">
        <v>173</v>
      </c>
      <c r="L112" s="217"/>
      <c r="M112" s="104" t="s">
        <v>174</v>
      </c>
      <c r="N112" s="105" t="s">
        <v>52</v>
      </c>
      <c r="O112" s="105" t="s">
        <v>175</v>
      </c>
      <c r="P112" s="105" t="s">
        <v>176</v>
      </c>
      <c r="Q112" s="105" t="s">
        <v>177</v>
      </c>
      <c r="R112" s="105" t="s">
        <v>178</v>
      </c>
      <c r="S112" s="105" t="s">
        <v>179</v>
      </c>
      <c r="T112" s="106" t="s">
        <v>180</v>
      </c>
    </row>
    <row r="113" s="1" customFormat="1" ht="29.28" customHeight="1">
      <c r="B113" s="48"/>
      <c r="C113" s="110" t="s">
        <v>145</v>
      </c>
      <c r="D113" s="76"/>
      <c r="E113" s="76"/>
      <c r="F113" s="76"/>
      <c r="G113" s="76"/>
      <c r="H113" s="76"/>
      <c r="I113" s="206"/>
      <c r="J113" s="218">
        <f>BK113</f>
        <v>0</v>
      </c>
      <c r="K113" s="76"/>
      <c r="L113" s="74"/>
      <c r="M113" s="107"/>
      <c r="N113" s="108"/>
      <c r="O113" s="108"/>
      <c r="P113" s="219">
        <f>P114+P164+P219</f>
        <v>0</v>
      </c>
      <c r="Q113" s="108"/>
      <c r="R113" s="219">
        <f>R114+R164+R219</f>
        <v>0</v>
      </c>
      <c r="S113" s="108"/>
      <c r="T113" s="220">
        <f>T114+T164+T219</f>
        <v>0</v>
      </c>
      <c r="AT113" s="25" t="s">
        <v>81</v>
      </c>
      <c r="AU113" s="25" t="s">
        <v>146</v>
      </c>
      <c r="BK113" s="221">
        <f>BK114+BK164+BK219</f>
        <v>0</v>
      </c>
    </row>
    <row r="114" s="11" customFormat="1" ht="37.44" customHeight="1">
      <c r="B114" s="222"/>
      <c r="C114" s="223"/>
      <c r="D114" s="224" t="s">
        <v>81</v>
      </c>
      <c r="E114" s="225" t="s">
        <v>2098</v>
      </c>
      <c r="F114" s="225" t="s">
        <v>38</v>
      </c>
      <c r="G114" s="223"/>
      <c r="H114" s="223"/>
      <c r="I114" s="226"/>
      <c r="J114" s="227">
        <f>BK114</f>
        <v>0</v>
      </c>
      <c r="K114" s="223"/>
      <c r="L114" s="228"/>
      <c r="M114" s="229"/>
      <c r="N114" s="230"/>
      <c r="O114" s="230"/>
      <c r="P114" s="231">
        <f>P115+P124+P125+P139+P140+P143+P144+P163</f>
        <v>0</v>
      </c>
      <c r="Q114" s="230"/>
      <c r="R114" s="231">
        <f>R115+R124+R125+R139+R140+R143+R144+R163</f>
        <v>0</v>
      </c>
      <c r="S114" s="230"/>
      <c r="T114" s="232">
        <f>T115+T124+T125+T139+T140+T143+T144+T163</f>
        <v>0</v>
      </c>
      <c r="AR114" s="233" t="s">
        <v>25</v>
      </c>
      <c r="AT114" s="234" t="s">
        <v>81</v>
      </c>
      <c r="AU114" s="234" t="s">
        <v>82</v>
      </c>
      <c r="AY114" s="233" t="s">
        <v>183</v>
      </c>
      <c r="BK114" s="235">
        <f>BK115+BK124+BK125+BK139+BK140+BK143+BK144+BK163</f>
        <v>0</v>
      </c>
    </row>
    <row r="115" s="11" customFormat="1" ht="19.92" customHeight="1">
      <c r="B115" s="222"/>
      <c r="C115" s="223"/>
      <c r="D115" s="224" t="s">
        <v>81</v>
      </c>
      <c r="E115" s="236" t="s">
        <v>2100</v>
      </c>
      <c r="F115" s="236" t="s">
        <v>2772</v>
      </c>
      <c r="G115" s="223"/>
      <c r="H115" s="223"/>
      <c r="I115" s="226"/>
      <c r="J115" s="237">
        <f>BK115</f>
        <v>0</v>
      </c>
      <c r="K115" s="223"/>
      <c r="L115" s="228"/>
      <c r="M115" s="229"/>
      <c r="N115" s="230"/>
      <c r="O115" s="230"/>
      <c r="P115" s="231">
        <f>SUM(P116:P123)</f>
        <v>0</v>
      </c>
      <c r="Q115" s="230"/>
      <c r="R115" s="231">
        <f>SUM(R116:R123)</f>
        <v>0</v>
      </c>
      <c r="S115" s="230"/>
      <c r="T115" s="232">
        <f>SUM(T116:T123)</f>
        <v>0</v>
      </c>
      <c r="AR115" s="233" t="s">
        <v>25</v>
      </c>
      <c r="AT115" s="234" t="s">
        <v>81</v>
      </c>
      <c r="AU115" s="234" t="s">
        <v>25</v>
      </c>
      <c r="AY115" s="233" t="s">
        <v>183</v>
      </c>
      <c r="BK115" s="235">
        <f>SUM(BK116:BK123)</f>
        <v>0</v>
      </c>
    </row>
    <row r="116" s="1" customFormat="1" ht="16.5" customHeight="1">
      <c r="B116" s="48"/>
      <c r="C116" s="285" t="s">
        <v>25</v>
      </c>
      <c r="D116" s="285" t="s">
        <v>272</v>
      </c>
      <c r="E116" s="286" t="s">
        <v>2904</v>
      </c>
      <c r="F116" s="287" t="s">
        <v>2905</v>
      </c>
      <c r="G116" s="288" t="s">
        <v>313</v>
      </c>
      <c r="H116" s="289">
        <v>20</v>
      </c>
      <c r="I116" s="290"/>
      <c r="J116" s="291">
        <f>ROUND(I116*H116,2)</f>
        <v>0</v>
      </c>
      <c r="K116" s="287" t="s">
        <v>38</v>
      </c>
      <c r="L116" s="292"/>
      <c r="M116" s="293" t="s">
        <v>38</v>
      </c>
      <c r="N116" s="294" t="s">
        <v>53</v>
      </c>
      <c r="O116" s="49"/>
      <c r="P116" s="247">
        <f>O116*H116</f>
        <v>0</v>
      </c>
      <c r="Q116" s="247">
        <v>0</v>
      </c>
      <c r="R116" s="247">
        <f>Q116*H116</f>
        <v>0</v>
      </c>
      <c r="S116" s="247">
        <v>0</v>
      </c>
      <c r="T116" s="248">
        <f>S116*H116</f>
        <v>0</v>
      </c>
      <c r="AR116" s="25" t="s">
        <v>231</v>
      </c>
      <c r="AT116" s="25" t="s">
        <v>272</v>
      </c>
      <c r="AU116" s="25" t="s">
        <v>90</v>
      </c>
      <c r="AY116" s="25" t="s">
        <v>183</v>
      </c>
      <c r="BE116" s="249">
        <f>IF(N116="základní",J116,0)</f>
        <v>0</v>
      </c>
      <c r="BF116" s="249">
        <f>IF(N116="snížená",J116,0)</f>
        <v>0</v>
      </c>
      <c r="BG116" s="249">
        <f>IF(N116="zákl. přenesená",J116,0)</f>
        <v>0</v>
      </c>
      <c r="BH116" s="249">
        <f>IF(N116="sníž. přenesená",J116,0)</f>
        <v>0</v>
      </c>
      <c r="BI116" s="249">
        <f>IF(N116="nulová",J116,0)</f>
        <v>0</v>
      </c>
      <c r="BJ116" s="25" t="s">
        <v>25</v>
      </c>
      <c r="BK116" s="249">
        <f>ROUND(I116*H116,2)</f>
        <v>0</v>
      </c>
      <c r="BL116" s="25" t="s">
        <v>190</v>
      </c>
      <c r="BM116" s="25" t="s">
        <v>90</v>
      </c>
    </row>
    <row r="117" s="1" customFormat="1" ht="16.5" customHeight="1">
      <c r="B117" s="48"/>
      <c r="C117" s="285" t="s">
        <v>90</v>
      </c>
      <c r="D117" s="285" t="s">
        <v>272</v>
      </c>
      <c r="E117" s="286" t="s">
        <v>2906</v>
      </c>
      <c r="F117" s="287" t="s">
        <v>2907</v>
      </c>
      <c r="G117" s="288" t="s">
        <v>490</v>
      </c>
      <c r="H117" s="289">
        <v>160</v>
      </c>
      <c r="I117" s="290"/>
      <c r="J117" s="291">
        <f>ROUND(I117*H117,2)</f>
        <v>0</v>
      </c>
      <c r="K117" s="287" t="s">
        <v>38</v>
      </c>
      <c r="L117" s="292"/>
      <c r="M117" s="293" t="s">
        <v>38</v>
      </c>
      <c r="N117" s="294" t="s">
        <v>53</v>
      </c>
      <c r="O117" s="49"/>
      <c r="P117" s="247">
        <f>O117*H117</f>
        <v>0</v>
      </c>
      <c r="Q117" s="247">
        <v>0</v>
      </c>
      <c r="R117" s="247">
        <f>Q117*H117</f>
        <v>0</v>
      </c>
      <c r="S117" s="247">
        <v>0</v>
      </c>
      <c r="T117" s="248">
        <f>S117*H117</f>
        <v>0</v>
      </c>
      <c r="AR117" s="25" t="s">
        <v>231</v>
      </c>
      <c r="AT117" s="25" t="s">
        <v>272</v>
      </c>
      <c r="AU117" s="25" t="s">
        <v>90</v>
      </c>
      <c r="AY117" s="25" t="s">
        <v>183</v>
      </c>
      <c r="BE117" s="249">
        <f>IF(N117="základní",J117,0)</f>
        <v>0</v>
      </c>
      <c r="BF117" s="249">
        <f>IF(N117="snížená",J117,0)</f>
        <v>0</v>
      </c>
      <c r="BG117" s="249">
        <f>IF(N117="zákl. přenesená",J117,0)</f>
        <v>0</v>
      </c>
      <c r="BH117" s="249">
        <f>IF(N117="sníž. přenesená",J117,0)</f>
        <v>0</v>
      </c>
      <c r="BI117" s="249">
        <f>IF(N117="nulová",J117,0)</f>
        <v>0</v>
      </c>
      <c r="BJ117" s="25" t="s">
        <v>25</v>
      </c>
      <c r="BK117" s="249">
        <f>ROUND(I117*H117,2)</f>
        <v>0</v>
      </c>
      <c r="BL117" s="25" t="s">
        <v>190</v>
      </c>
      <c r="BM117" s="25" t="s">
        <v>190</v>
      </c>
    </row>
    <row r="118" s="1" customFormat="1" ht="16.5" customHeight="1">
      <c r="B118" s="48"/>
      <c r="C118" s="285" t="s">
        <v>107</v>
      </c>
      <c r="D118" s="285" t="s">
        <v>272</v>
      </c>
      <c r="E118" s="286" t="s">
        <v>2908</v>
      </c>
      <c r="F118" s="287" t="s">
        <v>2909</v>
      </c>
      <c r="G118" s="288" t="s">
        <v>313</v>
      </c>
      <c r="H118" s="289">
        <v>50</v>
      </c>
      <c r="I118" s="290"/>
      <c r="J118" s="291">
        <f>ROUND(I118*H118,2)</f>
        <v>0</v>
      </c>
      <c r="K118" s="287" t="s">
        <v>38</v>
      </c>
      <c r="L118" s="292"/>
      <c r="M118" s="293" t="s">
        <v>38</v>
      </c>
      <c r="N118" s="294" t="s">
        <v>53</v>
      </c>
      <c r="O118" s="49"/>
      <c r="P118" s="247">
        <f>O118*H118</f>
        <v>0</v>
      </c>
      <c r="Q118" s="247">
        <v>0</v>
      </c>
      <c r="R118" s="247">
        <f>Q118*H118</f>
        <v>0</v>
      </c>
      <c r="S118" s="247">
        <v>0</v>
      </c>
      <c r="T118" s="248">
        <f>S118*H118</f>
        <v>0</v>
      </c>
      <c r="AR118" s="25" t="s">
        <v>231</v>
      </c>
      <c r="AT118" s="25" t="s">
        <v>272</v>
      </c>
      <c r="AU118" s="25" t="s">
        <v>90</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190</v>
      </c>
      <c r="BM118" s="25" t="s">
        <v>221</v>
      </c>
    </row>
    <row r="119" s="1" customFormat="1" ht="16.5" customHeight="1">
      <c r="B119" s="48"/>
      <c r="C119" s="285" t="s">
        <v>190</v>
      </c>
      <c r="D119" s="285" t="s">
        <v>272</v>
      </c>
      <c r="E119" s="286" t="s">
        <v>2910</v>
      </c>
      <c r="F119" s="287" t="s">
        <v>2911</v>
      </c>
      <c r="G119" s="288" t="s">
        <v>313</v>
      </c>
      <c r="H119" s="289">
        <v>200</v>
      </c>
      <c r="I119" s="290"/>
      <c r="J119" s="291">
        <f>ROUND(I119*H119,2)</f>
        <v>0</v>
      </c>
      <c r="K119" s="287" t="s">
        <v>38</v>
      </c>
      <c r="L119" s="292"/>
      <c r="M119" s="293" t="s">
        <v>38</v>
      </c>
      <c r="N119" s="294" t="s">
        <v>53</v>
      </c>
      <c r="O119" s="49"/>
      <c r="P119" s="247">
        <f>O119*H119</f>
        <v>0</v>
      </c>
      <c r="Q119" s="247">
        <v>0</v>
      </c>
      <c r="R119" s="247">
        <f>Q119*H119</f>
        <v>0</v>
      </c>
      <c r="S119" s="247">
        <v>0</v>
      </c>
      <c r="T119" s="248">
        <f>S119*H119</f>
        <v>0</v>
      </c>
      <c r="AR119" s="25" t="s">
        <v>231</v>
      </c>
      <c r="AT119" s="25" t="s">
        <v>272</v>
      </c>
      <c r="AU119" s="25" t="s">
        <v>90</v>
      </c>
      <c r="AY119" s="25" t="s">
        <v>183</v>
      </c>
      <c r="BE119" s="249">
        <f>IF(N119="základní",J119,0)</f>
        <v>0</v>
      </c>
      <c r="BF119" s="249">
        <f>IF(N119="snížená",J119,0)</f>
        <v>0</v>
      </c>
      <c r="BG119" s="249">
        <f>IF(N119="zákl. přenesená",J119,0)</f>
        <v>0</v>
      </c>
      <c r="BH119" s="249">
        <f>IF(N119="sníž. přenesená",J119,0)</f>
        <v>0</v>
      </c>
      <c r="BI119" s="249">
        <f>IF(N119="nulová",J119,0)</f>
        <v>0</v>
      </c>
      <c r="BJ119" s="25" t="s">
        <v>25</v>
      </c>
      <c r="BK119" s="249">
        <f>ROUND(I119*H119,2)</f>
        <v>0</v>
      </c>
      <c r="BL119" s="25" t="s">
        <v>190</v>
      </c>
      <c r="BM119" s="25" t="s">
        <v>231</v>
      </c>
    </row>
    <row r="120" s="1" customFormat="1" ht="16.5" customHeight="1">
      <c r="B120" s="48"/>
      <c r="C120" s="285" t="s">
        <v>212</v>
      </c>
      <c r="D120" s="285" t="s">
        <v>272</v>
      </c>
      <c r="E120" s="286" t="s">
        <v>2912</v>
      </c>
      <c r="F120" s="287" t="s">
        <v>2913</v>
      </c>
      <c r="G120" s="288" t="s">
        <v>490</v>
      </c>
      <c r="H120" s="289">
        <v>1</v>
      </c>
      <c r="I120" s="290"/>
      <c r="J120" s="291">
        <f>ROUND(I120*H120,2)</f>
        <v>0</v>
      </c>
      <c r="K120" s="287" t="s">
        <v>38</v>
      </c>
      <c r="L120" s="292"/>
      <c r="M120" s="293" t="s">
        <v>38</v>
      </c>
      <c r="N120" s="294" t="s">
        <v>53</v>
      </c>
      <c r="O120" s="49"/>
      <c r="P120" s="247">
        <f>O120*H120</f>
        <v>0</v>
      </c>
      <c r="Q120" s="247">
        <v>0</v>
      </c>
      <c r="R120" s="247">
        <f>Q120*H120</f>
        <v>0</v>
      </c>
      <c r="S120" s="247">
        <v>0</v>
      </c>
      <c r="T120" s="248">
        <f>S120*H120</f>
        <v>0</v>
      </c>
      <c r="AR120" s="25" t="s">
        <v>231</v>
      </c>
      <c r="AT120" s="25" t="s">
        <v>272</v>
      </c>
      <c r="AU120" s="25" t="s">
        <v>90</v>
      </c>
      <c r="AY120" s="25" t="s">
        <v>183</v>
      </c>
      <c r="BE120" s="249">
        <f>IF(N120="základní",J120,0)</f>
        <v>0</v>
      </c>
      <c r="BF120" s="249">
        <f>IF(N120="snížená",J120,0)</f>
        <v>0</v>
      </c>
      <c r="BG120" s="249">
        <f>IF(N120="zákl. přenesená",J120,0)</f>
        <v>0</v>
      </c>
      <c r="BH120" s="249">
        <f>IF(N120="sníž. přenesená",J120,0)</f>
        <v>0</v>
      </c>
      <c r="BI120" s="249">
        <f>IF(N120="nulová",J120,0)</f>
        <v>0</v>
      </c>
      <c r="BJ120" s="25" t="s">
        <v>25</v>
      </c>
      <c r="BK120" s="249">
        <f>ROUND(I120*H120,2)</f>
        <v>0</v>
      </c>
      <c r="BL120" s="25" t="s">
        <v>190</v>
      </c>
      <c r="BM120" s="25" t="s">
        <v>30</v>
      </c>
    </row>
    <row r="121" s="1" customFormat="1" ht="16.5" customHeight="1">
      <c r="B121" s="48"/>
      <c r="C121" s="285" t="s">
        <v>221</v>
      </c>
      <c r="D121" s="285" t="s">
        <v>272</v>
      </c>
      <c r="E121" s="286" t="s">
        <v>2914</v>
      </c>
      <c r="F121" s="287" t="s">
        <v>2915</v>
      </c>
      <c r="G121" s="288" t="s">
        <v>490</v>
      </c>
      <c r="H121" s="289">
        <v>1</v>
      </c>
      <c r="I121" s="290"/>
      <c r="J121" s="291">
        <f>ROUND(I121*H121,2)</f>
        <v>0</v>
      </c>
      <c r="K121" s="287" t="s">
        <v>38</v>
      </c>
      <c r="L121" s="292"/>
      <c r="M121" s="293" t="s">
        <v>38</v>
      </c>
      <c r="N121" s="294" t="s">
        <v>53</v>
      </c>
      <c r="O121" s="49"/>
      <c r="P121" s="247">
        <f>O121*H121</f>
        <v>0</v>
      </c>
      <c r="Q121" s="247">
        <v>0</v>
      </c>
      <c r="R121" s="247">
        <f>Q121*H121</f>
        <v>0</v>
      </c>
      <c r="S121" s="247">
        <v>0</v>
      </c>
      <c r="T121" s="248">
        <f>S121*H121</f>
        <v>0</v>
      </c>
      <c r="AR121" s="25" t="s">
        <v>231</v>
      </c>
      <c r="AT121" s="25" t="s">
        <v>272</v>
      </c>
      <c r="AU121" s="25" t="s">
        <v>90</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248</v>
      </c>
    </row>
    <row r="122" s="1" customFormat="1" ht="16.5" customHeight="1">
      <c r="B122" s="48"/>
      <c r="C122" s="285" t="s">
        <v>226</v>
      </c>
      <c r="D122" s="285" t="s">
        <v>272</v>
      </c>
      <c r="E122" s="286" t="s">
        <v>2916</v>
      </c>
      <c r="F122" s="287" t="s">
        <v>2917</v>
      </c>
      <c r="G122" s="288" t="s">
        <v>490</v>
      </c>
      <c r="H122" s="289">
        <v>10</v>
      </c>
      <c r="I122" s="290"/>
      <c r="J122" s="291">
        <f>ROUND(I122*H122,2)</f>
        <v>0</v>
      </c>
      <c r="K122" s="287" t="s">
        <v>38</v>
      </c>
      <c r="L122" s="292"/>
      <c r="M122" s="293" t="s">
        <v>38</v>
      </c>
      <c r="N122" s="294" t="s">
        <v>53</v>
      </c>
      <c r="O122" s="49"/>
      <c r="P122" s="247">
        <f>O122*H122</f>
        <v>0</v>
      </c>
      <c r="Q122" s="247">
        <v>0</v>
      </c>
      <c r="R122" s="247">
        <f>Q122*H122</f>
        <v>0</v>
      </c>
      <c r="S122" s="247">
        <v>0</v>
      </c>
      <c r="T122" s="248">
        <f>S122*H122</f>
        <v>0</v>
      </c>
      <c r="AR122" s="25" t="s">
        <v>231</v>
      </c>
      <c r="AT122" s="25" t="s">
        <v>272</v>
      </c>
      <c r="AU122" s="25" t="s">
        <v>90</v>
      </c>
      <c r="AY122" s="25" t="s">
        <v>183</v>
      </c>
      <c r="BE122" s="249">
        <f>IF(N122="základní",J122,0)</f>
        <v>0</v>
      </c>
      <c r="BF122" s="249">
        <f>IF(N122="snížená",J122,0)</f>
        <v>0</v>
      </c>
      <c r="BG122" s="249">
        <f>IF(N122="zákl. přenesená",J122,0)</f>
        <v>0</v>
      </c>
      <c r="BH122" s="249">
        <f>IF(N122="sníž. přenesená",J122,0)</f>
        <v>0</v>
      </c>
      <c r="BI122" s="249">
        <f>IF(N122="nulová",J122,0)</f>
        <v>0</v>
      </c>
      <c r="BJ122" s="25" t="s">
        <v>25</v>
      </c>
      <c r="BK122" s="249">
        <f>ROUND(I122*H122,2)</f>
        <v>0</v>
      </c>
      <c r="BL122" s="25" t="s">
        <v>190</v>
      </c>
      <c r="BM122" s="25" t="s">
        <v>265</v>
      </c>
    </row>
    <row r="123" s="1" customFormat="1" ht="16.5" customHeight="1">
      <c r="B123" s="48"/>
      <c r="C123" s="285" t="s">
        <v>231</v>
      </c>
      <c r="D123" s="285" t="s">
        <v>272</v>
      </c>
      <c r="E123" s="286" t="s">
        <v>2918</v>
      </c>
      <c r="F123" s="287" t="s">
        <v>2919</v>
      </c>
      <c r="G123" s="288" t="s">
        <v>490</v>
      </c>
      <c r="H123" s="289">
        <v>5</v>
      </c>
      <c r="I123" s="290"/>
      <c r="J123" s="291">
        <f>ROUND(I123*H123,2)</f>
        <v>0</v>
      </c>
      <c r="K123" s="287" t="s">
        <v>38</v>
      </c>
      <c r="L123" s="292"/>
      <c r="M123" s="293" t="s">
        <v>38</v>
      </c>
      <c r="N123" s="294" t="s">
        <v>53</v>
      </c>
      <c r="O123" s="49"/>
      <c r="P123" s="247">
        <f>O123*H123</f>
        <v>0</v>
      </c>
      <c r="Q123" s="247">
        <v>0</v>
      </c>
      <c r="R123" s="247">
        <f>Q123*H123</f>
        <v>0</v>
      </c>
      <c r="S123" s="247">
        <v>0</v>
      </c>
      <c r="T123" s="248">
        <f>S123*H123</f>
        <v>0</v>
      </c>
      <c r="AR123" s="25" t="s">
        <v>231</v>
      </c>
      <c r="AT123" s="25" t="s">
        <v>272</v>
      </c>
      <c r="AU123" s="25" t="s">
        <v>90</v>
      </c>
      <c r="AY123" s="25" t="s">
        <v>183</v>
      </c>
      <c r="BE123" s="249">
        <f>IF(N123="základní",J123,0)</f>
        <v>0</v>
      </c>
      <c r="BF123" s="249">
        <f>IF(N123="snížená",J123,0)</f>
        <v>0</v>
      </c>
      <c r="BG123" s="249">
        <f>IF(N123="zákl. přenesená",J123,0)</f>
        <v>0</v>
      </c>
      <c r="BH123" s="249">
        <f>IF(N123="sníž. přenesená",J123,0)</f>
        <v>0</v>
      </c>
      <c r="BI123" s="249">
        <f>IF(N123="nulová",J123,0)</f>
        <v>0</v>
      </c>
      <c r="BJ123" s="25" t="s">
        <v>25</v>
      </c>
      <c r="BK123" s="249">
        <f>ROUND(I123*H123,2)</f>
        <v>0</v>
      </c>
      <c r="BL123" s="25" t="s">
        <v>190</v>
      </c>
      <c r="BM123" s="25" t="s">
        <v>279</v>
      </c>
    </row>
    <row r="124" s="11" customFormat="1" ht="29.88" customHeight="1">
      <c r="B124" s="222"/>
      <c r="C124" s="223"/>
      <c r="D124" s="224" t="s">
        <v>81</v>
      </c>
      <c r="E124" s="236" t="s">
        <v>2102</v>
      </c>
      <c r="F124" s="236" t="s">
        <v>2920</v>
      </c>
      <c r="G124" s="223"/>
      <c r="H124" s="223"/>
      <c r="I124" s="226"/>
      <c r="J124" s="237">
        <f>BK124</f>
        <v>0</v>
      </c>
      <c r="K124" s="223"/>
      <c r="L124" s="228"/>
      <c r="M124" s="229"/>
      <c r="N124" s="230"/>
      <c r="O124" s="230"/>
      <c r="P124" s="231">
        <v>0</v>
      </c>
      <c r="Q124" s="230"/>
      <c r="R124" s="231">
        <v>0</v>
      </c>
      <c r="S124" s="230"/>
      <c r="T124" s="232">
        <v>0</v>
      </c>
      <c r="AR124" s="233" t="s">
        <v>25</v>
      </c>
      <c r="AT124" s="234" t="s">
        <v>81</v>
      </c>
      <c r="AU124" s="234" t="s">
        <v>25</v>
      </c>
      <c r="AY124" s="233" t="s">
        <v>183</v>
      </c>
      <c r="BK124" s="235">
        <v>0</v>
      </c>
    </row>
    <row r="125" s="11" customFormat="1" ht="19.92" customHeight="1">
      <c r="B125" s="222"/>
      <c r="C125" s="223"/>
      <c r="D125" s="224" t="s">
        <v>81</v>
      </c>
      <c r="E125" s="236" t="s">
        <v>2104</v>
      </c>
      <c r="F125" s="236" t="s">
        <v>2921</v>
      </c>
      <c r="G125" s="223"/>
      <c r="H125" s="223"/>
      <c r="I125" s="226"/>
      <c r="J125" s="237">
        <f>BK125</f>
        <v>0</v>
      </c>
      <c r="K125" s="223"/>
      <c r="L125" s="228"/>
      <c r="M125" s="229"/>
      <c r="N125" s="230"/>
      <c r="O125" s="230"/>
      <c r="P125" s="231">
        <f>SUM(P126:P138)</f>
        <v>0</v>
      </c>
      <c r="Q125" s="230"/>
      <c r="R125" s="231">
        <f>SUM(R126:R138)</f>
        <v>0</v>
      </c>
      <c r="S125" s="230"/>
      <c r="T125" s="232">
        <f>SUM(T126:T138)</f>
        <v>0</v>
      </c>
      <c r="AR125" s="233" t="s">
        <v>25</v>
      </c>
      <c r="AT125" s="234" t="s">
        <v>81</v>
      </c>
      <c r="AU125" s="234" t="s">
        <v>25</v>
      </c>
      <c r="AY125" s="233" t="s">
        <v>183</v>
      </c>
      <c r="BK125" s="235">
        <f>SUM(BK126:BK138)</f>
        <v>0</v>
      </c>
    </row>
    <row r="126" s="1" customFormat="1" ht="16.5" customHeight="1">
      <c r="B126" s="48"/>
      <c r="C126" s="285" t="s">
        <v>236</v>
      </c>
      <c r="D126" s="285" t="s">
        <v>272</v>
      </c>
      <c r="E126" s="286" t="s">
        <v>2922</v>
      </c>
      <c r="F126" s="287" t="s">
        <v>2923</v>
      </c>
      <c r="G126" s="288" t="s">
        <v>490</v>
      </c>
      <c r="H126" s="289">
        <v>1</v>
      </c>
      <c r="I126" s="290"/>
      <c r="J126" s="291">
        <f>ROUND(I126*H126,2)</f>
        <v>0</v>
      </c>
      <c r="K126" s="287" t="s">
        <v>38</v>
      </c>
      <c r="L126" s="292"/>
      <c r="M126" s="293" t="s">
        <v>38</v>
      </c>
      <c r="N126" s="294" t="s">
        <v>53</v>
      </c>
      <c r="O126" s="49"/>
      <c r="P126" s="247">
        <f>O126*H126</f>
        <v>0</v>
      </c>
      <c r="Q126" s="247">
        <v>0</v>
      </c>
      <c r="R126" s="247">
        <f>Q126*H126</f>
        <v>0</v>
      </c>
      <c r="S126" s="247">
        <v>0</v>
      </c>
      <c r="T126" s="248">
        <f>S126*H126</f>
        <v>0</v>
      </c>
      <c r="AR126" s="25" t="s">
        <v>231</v>
      </c>
      <c r="AT126" s="25" t="s">
        <v>272</v>
      </c>
      <c r="AU126" s="25" t="s">
        <v>90</v>
      </c>
      <c r="AY126" s="25" t="s">
        <v>183</v>
      </c>
      <c r="BE126" s="249">
        <f>IF(N126="základní",J126,0)</f>
        <v>0</v>
      </c>
      <c r="BF126" s="249">
        <f>IF(N126="snížená",J126,0)</f>
        <v>0</v>
      </c>
      <c r="BG126" s="249">
        <f>IF(N126="zákl. přenesená",J126,0)</f>
        <v>0</v>
      </c>
      <c r="BH126" s="249">
        <f>IF(N126="sníž. přenesená",J126,0)</f>
        <v>0</v>
      </c>
      <c r="BI126" s="249">
        <f>IF(N126="nulová",J126,0)</f>
        <v>0</v>
      </c>
      <c r="BJ126" s="25" t="s">
        <v>25</v>
      </c>
      <c r="BK126" s="249">
        <f>ROUND(I126*H126,2)</f>
        <v>0</v>
      </c>
      <c r="BL126" s="25" t="s">
        <v>190</v>
      </c>
      <c r="BM126" s="25" t="s">
        <v>294</v>
      </c>
    </row>
    <row r="127" s="1" customFormat="1" ht="16.5" customHeight="1">
      <c r="B127" s="48"/>
      <c r="C127" s="285" t="s">
        <v>30</v>
      </c>
      <c r="D127" s="285" t="s">
        <v>272</v>
      </c>
      <c r="E127" s="286" t="s">
        <v>2924</v>
      </c>
      <c r="F127" s="287" t="s">
        <v>2925</v>
      </c>
      <c r="G127" s="288" t="s">
        <v>490</v>
      </c>
      <c r="H127" s="289">
        <v>5</v>
      </c>
      <c r="I127" s="290"/>
      <c r="J127" s="291">
        <f>ROUND(I127*H127,2)</f>
        <v>0</v>
      </c>
      <c r="K127" s="287" t="s">
        <v>38</v>
      </c>
      <c r="L127" s="292"/>
      <c r="M127" s="293" t="s">
        <v>38</v>
      </c>
      <c r="N127" s="294" t="s">
        <v>53</v>
      </c>
      <c r="O127" s="49"/>
      <c r="P127" s="247">
        <f>O127*H127</f>
        <v>0</v>
      </c>
      <c r="Q127" s="247">
        <v>0</v>
      </c>
      <c r="R127" s="247">
        <f>Q127*H127</f>
        <v>0</v>
      </c>
      <c r="S127" s="247">
        <v>0</v>
      </c>
      <c r="T127" s="248">
        <f>S127*H127</f>
        <v>0</v>
      </c>
      <c r="AR127" s="25" t="s">
        <v>231</v>
      </c>
      <c r="AT127" s="25" t="s">
        <v>272</v>
      </c>
      <c r="AU127" s="25" t="s">
        <v>90</v>
      </c>
      <c r="AY127" s="25" t="s">
        <v>183</v>
      </c>
      <c r="BE127" s="249">
        <f>IF(N127="základní",J127,0)</f>
        <v>0</v>
      </c>
      <c r="BF127" s="249">
        <f>IF(N127="snížená",J127,0)</f>
        <v>0</v>
      </c>
      <c r="BG127" s="249">
        <f>IF(N127="zákl. přenesená",J127,0)</f>
        <v>0</v>
      </c>
      <c r="BH127" s="249">
        <f>IF(N127="sníž. přenesená",J127,0)</f>
        <v>0</v>
      </c>
      <c r="BI127" s="249">
        <f>IF(N127="nulová",J127,0)</f>
        <v>0</v>
      </c>
      <c r="BJ127" s="25" t="s">
        <v>25</v>
      </c>
      <c r="BK127" s="249">
        <f>ROUND(I127*H127,2)</f>
        <v>0</v>
      </c>
      <c r="BL127" s="25" t="s">
        <v>190</v>
      </c>
      <c r="BM127" s="25" t="s">
        <v>304</v>
      </c>
    </row>
    <row r="128" s="1" customFormat="1" ht="16.5" customHeight="1">
      <c r="B128" s="48"/>
      <c r="C128" s="285" t="s">
        <v>244</v>
      </c>
      <c r="D128" s="285" t="s">
        <v>272</v>
      </c>
      <c r="E128" s="286" t="s">
        <v>2926</v>
      </c>
      <c r="F128" s="287" t="s">
        <v>2927</v>
      </c>
      <c r="G128" s="288" t="s">
        <v>490</v>
      </c>
      <c r="H128" s="289">
        <v>2</v>
      </c>
      <c r="I128" s="290"/>
      <c r="J128" s="291">
        <f>ROUND(I128*H128,2)</f>
        <v>0</v>
      </c>
      <c r="K128" s="287" t="s">
        <v>38</v>
      </c>
      <c r="L128" s="292"/>
      <c r="M128" s="293" t="s">
        <v>38</v>
      </c>
      <c r="N128" s="294" t="s">
        <v>53</v>
      </c>
      <c r="O128" s="49"/>
      <c r="P128" s="247">
        <f>O128*H128</f>
        <v>0</v>
      </c>
      <c r="Q128" s="247">
        <v>0</v>
      </c>
      <c r="R128" s="247">
        <f>Q128*H128</f>
        <v>0</v>
      </c>
      <c r="S128" s="247">
        <v>0</v>
      </c>
      <c r="T128" s="248">
        <f>S128*H128</f>
        <v>0</v>
      </c>
      <c r="AR128" s="25" t="s">
        <v>231</v>
      </c>
      <c r="AT128" s="25" t="s">
        <v>272</v>
      </c>
      <c r="AU128" s="25" t="s">
        <v>90</v>
      </c>
      <c r="AY128" s="25" t="s">
        <v>183</v>
      </c>
      <c r="BE128" s="249">
        <f>IF(N128="základní",J128,0)</f>
        <v>0</v>
      </c>
      <c r="BF128" s="249">
        <f>IF(N128="snížená",J128,0)</f>
        <v>0</v>
      </c>
      <c r="BG128" s="249">
        <f>IF(N128="zákl. přenesená",J128,0)</f>
        <v>0</v>
      </c>
      <c r="BH128" s="249">
        <f>IF(N128="sníž. přenesená",J128,0)</f>
        <v>0</v>
      </c>
      <c r="BI128" s="249">
        <f>IF(N128="nulová",J128,0)</f>
        <v>0</v>
      </c>
      <c r="BJ128" s="25" t="s">
        <v>25</v>
      </c>
      <c r="BK128" s="249">
        <f>ROUND(I128*H128,2)</f>
        <v>0</v>
      </c>
      <c r="BL128" s="25" t="s">
        <v>190</v>
      </c>
      <c r="BM128" s="25" t="s">
        <v>317</v>
      </c>
    </row>
    <row r="129" s="1" customFormat="1" ht="16.5" customHeight="1">
      <c r="B129" s="48"/>
      <c r="C129" s="285" t="s">
        <v>248</v>
      </c>
      <c r="D129" s="285" t="s">
        <v>272</v>
      </c>
      <c r="E129" s="286" t="s">
        <v>2928</v>
      </c>
      <c r="F129" s="287" t="s">
        <v>2929</v>
      </c>
      <c r="G129" s="288" t="s">
        <v>313</v>
      </c>
      <c r="H129" s="289">
        <v>1</v>
      </c>
      <c r="I129" s="290"/>
      <c r="J129" s="291">
        <f>ROUND(I129*H129,2)</f>
        <v>0</v>
      </c>
      <c r="K129" s="287" t="s">
        <v>38</v>
      </c>
      <c r="L129" s="292"/>
      <c r="M129" s="293" t="s">
        <v>38</v>
      </c>
      <c r="N129" s="294" t="s">
        <v>53</v>
      </c>
      <c r="O129" s="49"/>
      <c r="P129" s="247">
        <f>O129*H129</f>
        <v>0</v>
      </c>
      <c r="Q129" s="247">
        <v>0</v>
      </c>
      <c r="R129" s="247">
        <f>Q129*H129</f>
        <v>0</v>
      </c>
      <c r="S129" s="247">
        <v>0</v>
      </c>
      <c r="T129" s="248">
        <f>S129*H129</f>
        <v>0</v>
      </c>
      <c r="AR129" s="25" t="s">
        <v>231</v>
      </c>
      <c r="AT129" s="25" t="s">
        <v>272</v>
      </c>
      <c r="AU129" s="25" t="s">
        <v>90</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190</v>
      </c>
      <c r="BM129" s="25" t="s">
        <v>329</v>
      </c>
    </row>
    <row r="130" s="1" customFormat="1" ht="16.5" customHeight="1">
      <c r="B130" s="48"/>
      <c r="C130" s="285" t="s">
        <v>252</v>
      </c>
      <c r="D130" s="285" t="s">
        <v>272</v>
      </c>
      <c r="E130" s="286" t="s">
        <v>2930</v>
      </c>
      <c r="F130" s="287" t="s">
        <v>2931</v>
      </c>
      <c r="G130" s="288" t="s">
        <v>490</v>
      </c>
      <c r="H130" s="289">
        <v>1</v>
      </c>
      <c r="I130" s="290"/>
      <c r="J130" s="291">
        <f>ROUND(I130*H130,2)</f>
        <v>0</v>
      </c>
      <c r="K130" s="287" t="s">
        <v>38</v>
      </c>
      <c r="L130" s="292"/>
      <c r="M130" s="293" t="s">
        <v>38</v>
      </c>
      <c r="N130" s="294" t="s">
        <v>53</v>
      </c>
      <c r="O130" s="49"/>
      <c r="P130" s="247">
        <f>O130*H130</f>
        <v>0</v>
      </c>
      <c r="Q130" s="247">
        <v>0</v>
      </c>
      <c r="R130" s="247">
        <f>Q130*H130</f>
        <v>0</v>
      </c>
      <c r="S130" s="247">
        <v>0</v>
      </c>
      <c r="T130" s="248">
        <f>S130*H130</f>
        <v>0</v>
      </c>
      <c r="AR130" s="25" t="s">
        <v>231</v>
      </c>
      <c r="AT130" s="25" t="s">
        <v>272</v>
      </c>
      <c r="AU130" s="25" t="s">
        <v>90</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190</v>
      </c>
      <c r="BM130" s="25" t="s">
        <v>348</v>
      </c>
    </row>
    <row r="131" s="1" customFormat="1" ht="16.5" customHeight="1">
      <c r="B131" s="48"/>
      <c r="C131" s="285" t="s">
        <v>265</v>
      </c>
      <c r="D131" s="285" t="s">
        <v>272</v>
      </c>
      <c r="E131" s="286" t="s">
        <v>2932</v>
      </c>
      <c r="F131" s="287" t="s">
        <v>2933</v>
      </c>
      <c r="G131" s="288" t="s">
        <v>490</v>
      </c>
      <c r="H131" s="289">
        <v>7</v>
      </c>
      <c r="I131" s="290"/>
      <c r="J131" s="291">
        <f>ROUND(I131*H131,2)</f>
        <v>0</v>
      </c>
      <c r="K131" s="287" t="s">
        <v>38</v>
      </c>
      <c r="L131" s="292"/>
      <c r="M131" s="293" t="s">
        <v>38</v>
      </c>
      <c r="N131" s="294" t="s">
        <v>53</v>
      </c>
      <c r="O131" s="49"/>
      <c r="P131" s="247">
        <f>O131*H131</f>
        <v>0</v>
      </c>
      <c r="Q131" s="247">
        <v>0</v>
      </c>
      <c r="R131" s="247">
        <f>Q131*H131</f>
        <v>0</v>
      </c>
      <c r="S131" s="247">
        <v>0</v>
      </c>
      <c r="T131" s="248">
        <f>S131*H131</f>
        <v>0</v>
      </c>
      <c r="AR131" s="25" t="s">
        <v>231</v>
      </c>
      <c r="AT131" s="25" t="s">
        <v>272</v>
      </c>
      <c r="AU131" s="25" t="s">
        <v>90</v>
      </c>
      <c r="AY131" s="25" t="s">
        <v>183</v>
      </c>
      <c r="BE131" s="249">
        <f>IF(N131="základní",J131,0)</f>
        <v>0</v>
      </c>
      <c r="BF131" s="249">
        <f>IF(N131="snížená",J131,0)</f>
        <v>0</v>
      </c>
      <c r="BG131" s="249">
        <f>IF(N131="zákl. přenesená",J131,0)</f>
        <v>0</v>
      </c>
      <c r="BH131" s="249">
        <f>IF(N131="sníž. přenesená",J131,0)</f>
        <v>0</v>
      </c>
      <c r="BI131" s="249">
        <f>IF(N131="nulová",J131,0)</f>
        <v>0</v>
      </c>
      <c r="BJ131" s="25" t="s">
        <v>25</v>
      </c>
      <c r="BK131" s="249">
        <f>ROUND(I131*H131,2)</f>
        <v>0</v>
      </c>
      <c r="BL131" s="25" t="s">
        <v>190</v>
      </c>
      <c r="BM131" s="25" t="s">
        <v>358</v>
      </c>
    </row>
    <row r="132" s="1" customFormat="1" ht="16.5" customHeight="1">
      <c r="B132" s="48"/>
      <c r="C132" s="285" t="s">
        <v>10</v>
      </c>
      <c r="D132" s="285" t="s">
        <v>272</v>
      </c>
      <c r="E132" s="286" t="s">
        <v>2751</v>
      </c>
      <c r="F132" s="287" t="s">
        <v>2748</v>
      </c>
      <c r="G132" s="288" t="s">
        <v>490</v>
      </c>
      <c r="H132" s="289">
        <v>7</v>
      </c>
      <c r="I132" s="290"/>
      <c r="J132" s="291">
        <f>ROUND(I132*H132,2)</f>
        <v>0</v>
      </c>
      <c r="K132" s="287" t="s">
        <v>38</v>
      </c>
      <c r="L132" s="292"/>
      <c r="M132" s="293" t="s">
        <v>38</v>
      </c>
      <c r="N132" s="294" t="s">
        <v>53</v>
      </c>
      <c r="O132" s="49"/>
      <c r="P132" s="247">
        <f>O132*H132</f>
        <v>0</v>
      </c>
      <c r="Q132" s="247">
        <v>0</v>
      </c>
      <c r="R132" s="247">
        <f>Q132*H132</f>
        <v>0</v>
      </c>
      <c r="S132" s="247">
        <v>0</v>
      </c>
      <c r="T132" s="248">
        <f>S132*H132</f>
        <v>0</v>
      </c>
      <c r="AR132" s="25" t="s">
        <v>231</v>
      </c>
      <c r="AT132" s="25" t="s">
        <v>272</v>
      </c>
      <c r="AU132" s="25" t="s">
        <v>90</v>
      </c>
      <c r="AY132" s="25" t="s">
        <v>183</v>
      </c>
      <c r="BE132" s="249">
        <f>IF(N132="základní",J132,0)</f>
        <v>0</v>
      </c>
      <c r="BF132" s="249">
        <f>IF(N132="snížená",J132,0)</f>
        <v>0</v>
      </c>
      <c r="BG132" s="249">
        <f>IF(N132="zákl. přenesená",J132,0)</f>
        <v>0</v>
      </c>
      <c r="BH132" s="249">
        <f>IF(N132="sníž. přenesená",J132,0)</f>
        <v>0</v>
      </c>
      <c r="BI132" s="249">
        <f>IF(N132="nulová",J132,0)</f>
        <v>0</v>
      </c>
      <c r="BJ132" s="25" t="s">
        <v>25</v>
      </c>
      <c r="BK132" s="249">
        <f>ROUND(I132*H132,2)</f>
        <v>0</v>
      </c>
      <c r="BL132" s="25" t="s">
        <v>190</v>
      </c>
      <c r="BM132" s="25" t="s">
        <v>369</v>
      </c>
    </row>
    <row r="133" s="1" customFormat="1" ht="16.5" customHeight="1">
      <c r="B133" s="48"/>
      <c r="C133" s="285" t="s">
        <v>279</v>
      </c>
      <c r="D133" s="285" t="s">
        <v>272</v>
      </c>
      <c r="E133" s="286" t="s">
        <v>2934</v>
      </c>
      <c r="F133" s="287" t="s">
        <v>2935</v>
      </c>
      <c r="G133" s="288" t="s">
        <v>490</v>
      </c>
      <c r="H133" s="289">
        <v>2</v>
      </c>
      <c r="I133" s="290"/>
      <c r="J133" s="291">
        <f>ROUND(I133*H133,2)</f>
        <v>0</v>
      </c>
      <c r="K133" s="287" t="s">
        <v>38</v>
      </c>
      <c r="L133" s="292"/>
      <c r="M133" s="293" t="s">
        <v>38</v>
      </c>
      <c r="N133" s="294" t="s">
        <v>53</v>
      </c>
      <c r="O133" s="49"/>
      <c r="P133" s="247">
        <f>O133*H133</f>
        <v>0</v>
      </c>
      <c r="Q133" s="247">
        <v>0</v>
      </c>
      <c r="R133" s="247">
        <f>Q133*H133</f>
        <v>0</v>
      </c>
      <c r="S133" s="247">
        <v>0</v>
      </c>
      <c r="T133" s="248">
        <f>S133*H133</f>
        <v>0</v>
      </c>
      <c r="AR133" s="25" t="s">
        <v>231</v>
      </c>
      <c r="AT133" s="25" t="s">
        <v>272</v>
      </c>
      <c r="AU133" s="25" t="s">
        <v>90</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190</v>
      </c>
      <c r="BM133" s="25" t="s">
        <v>385</v>
      </c>
    </row>
    <row r="134" s="1" customFormat="1" ht="16.5" customHeight="1">
      <c r="B134" s="48"/>
      <c r="C134" s="285" t="s">
        <v>288</v>
      </c>
      <c r="D134" s="285" t="s">
        <v>272</v>
      </c>
      <c r="E134" s="286" t="s">
        <v>2751</v>
      </c>
      <c r="F134" s="287" t="s">
        <v>2748</v>
      </c>
      <c r="G134" s="288" t="s">
        <v>490</v>
      </c>
      <c r="H134" s="289">
        <v>2</v>
      </c>
      <c r="I134" s="290"/>
      <c r="J134" s="291">
        <f>ROUND(I134*H134,2)</f>
        <v>0</v>
      </c>
      <c r="K134" s="287" t="s">
        <v>38</v>
      </c>
      <c r="L134" s="292"/>
      <c r="M134" s="293" t="s">
        <v>38</v>
      </c>
      <c r="N134" s="294" t="s">
        <v>53</v>
      </c>
      <c r="O134" s="49"/>
      <c r="P134" s="247">
        <f>O134*H134</f>
        <v>0</v>
      </c>
      <c r="Q134" s="247">
        <v>0</v>
      </c>
      <c r="R134" s="247">
        <f>Q134*H134</f>
        <v>0</v>
      </c>
      <c r="S134" s="247">
        <v>0</v>
      </c>
      <c r="T134" s="248">
        <f>S134*H134</f>
        <v>0</v>
      </c>
      <c r="AR134" s="25" t="s">
        <v>231</v>
      </c>
      <c r="AT134" s="25" t="s">
        <v>272</v>
      </c>
      <c r="AU134" s="25" t="s">
        <v>90</v>
      </c>
      <c r="AY134" s="25" t="s">
        <v>183</v>
      </c>
      <c r="BE134" s="249">
        <f>IF(N134="základní",J134,0)</f>
        <v>0</v>
      </c>
      <c r="BF134" s="249">
        <f>IF(N134="snížená",J134,0)</f>
        <v>0</v>
      </c>
      <c r="BG134" s="249">
        <f>IF(N134="zákl. přenesená",J134,0)</f>
        <v>0</v>
      </c>
      <c r="BH134" s="249">
        <f>IF(N134="sníž. přenesená",J134,0)</f>
        <v>0</v>
      </c>
      <c r="BI134" s="249">
        <f>IF(N134="nulová",J134,0)</f>
        <v>0</v>
      </c>
      <c r="BJ134" s="25" t="s">
        <v>25</v>
      </c>
      <c r="BK134" s="249">
        <f>ROUND(I134*H134,2)</f>
        <v>0</v>
      </c>
      <c r="BL134" s="25" t="s">
        <v>190</v>
      </c>
      <c r="BM134" s="25" t="s">
        <v>410</v>
      </c>
    </row>
    <row r="135" s="1" customFormat="1" ht="16.5" customHeight="1">
      <c r="B135" s="48"/>
      <c r="C135" s="285" t="s">
        <v>294</v>
      </c>
      <c r="D135" s="285" t="s">
        <v>272</v>
      </c>
      <c r="E135" s="286" t="s">
        <v>2718</v>
      </c>
      <c r="F135" s="287" t="s">
        <v>2936</v>
      </c>
      <c r="G135" s="288" t="s">
        <v>490</v>
      </c>
      <c r="H135" s="289">
        <v>7</v>
      </c>
      <c r="I135" s="290"/>
      <c r="J135" s="291">
        <f>ROUND(I135*H135,2)</f>
        <v>0</v>
      </c>
      <c r="K135" s="287" t="s">
        <v>38</v>
      </c>
      <c r="L135" s="292"/>
      <c r="M135" s="293" t="s">
        <v>38</v>
      </c>
      <c r="N135" s="294" t="s">
        <v>53</v>
      </c>
      <c r="O135" s="49"/>
      <c r="P135" s="247">
        <f>O135*H135</f>
        <v>0</v>
      </c>
      <c r="Q135" s="247">
        <v>0</v>
      </c>
      <c r="R135" s="247">
        <f>Q135*H135</f>
        <v>0</v>
      </c>
      <c r="S135" s="247">
        <v>0</v>
      </c>
      <c r="T135" s="248">
        <f>S135*H135</f>
        <v>0</v>
      </c>
      <c r="AR135" s="25" t="s">
        <v>231</v>
      </c>
      <c r="AT135" s="25" t="s">
        <v>272</v>
      </c>
      <c r="AU135" s="25" t="s">
        <v>90</v>
      </c>
      <c r="AY135" s="25" t="s">
        <v>183</v>
      </c>
      <c r="BE135" s="249">
        <f>IF(N135="základní",J135,0)</f>
        <v>0</v>
      </c>
      <c r="BF135" s="249">
        <f>IF(N135="snížená",J135,0)</f>
        <v>0</v>
      </c>
      <c r="BG135" s="249">
        <f>IF(N135="zákl. přenesená",J135,0)</f>
        <v>0</v>
      </c>
      <c r="BH135" s="249">
        <f>IF(N135="sníž. přenesená",J135,0)</f>
        <v>0</v>
      </c>
      <c r="BI135" s="249">
        <f>IF(N135="nulová",J135,0)</f>
        <v>0</v>
      </c>
      <c r="BJ135" s="25" t="s">
        <v>25</v>
      </c>
      <c r="BK135" s="249">
        <f>ROUND(I135*H135,2)</f>
        <v>0</v>
      </c>
      <c r="BL135" s="25" t="s">
        <v>190</v>
      </c>
      <c r="BM135" s="25" t="s">
        <v>425</v>
      </c>
    </row>
    <row r="136" s="1" customFormat="1" ht="16.5" customHeight="1">
      <c r="B136" s="48"/>
      <c r="C136" s="285" t="s">
        <v>299</v>
      </c>
      <c r="D136" s="285" t="s">
        <v>272</v>
      </c>
      <c r="E136" s="286" t="s">
        <v>2937</v>
      </c>
      <c r="F136" s="287" t="s">
        <v>2938</v>
      </c>
      <c r="G136" s="288" t="s">
        <v>490</v>
      </c>
      <c r="H136" s="289">
        <v>2</v>
      </c>
      <c r="I136" s="290"/>
      <c r="J136" s="291">
        <f>ROUND(I136*H136,2)</f>
        <v>0</v>
      </c>
      <c r="K136" s="287" t="s">
        <v>38</v>
      </c>
      <c r="L136" s="292"/>
      <c r="M136" s="293" t="s">
        <v>38</v>
      </c>
      <c r="N136" s="294" t="s">
        <v>53</v>
      </c>
      <c r="O136" s="49"/>
      <c r="P136" s="247">
        <f>O136*H136</f>
        <v>0</v>
      </c>
      <c r="Q136" s="247">
        <v>0</v>
      </c>
      <c r="R136" s="247">
        <f>Q136*H136</f>
        <v>0</v>
      </c>
      <c r="S136" s="247">
        <v>0</v>
      </c>
      <c r="T136" s="248">
        <f>S136*H136</f>
        <v>0</v>
      </c>
      <c r="AR136" s="25" t="s">
        <v>231</v>
      </c>
      <c r="AT136" s="25" t="s">
        <v>272</v>
      </c>
      <c r="AU136" s="25" t="s">
        <v>90</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190</v>
      </c>
      <c r="BM136" s="25" t="s">
        <v>438</v>
      </c>
    </row>
    <row r="137" s="1" customFormat="1" ht="16.5" customHeight="1">
      <c r="B137" s="48"/>
      <c r="C137" s="285" t="s">
        <v>304</v>
      </c>
      <c r="D137" s="285" t="s">
        <v>272</v>
      </c>
      <c r="E137" s="286" t="s">
        <v>2939</v>
      </c>
      <c r="F137" s="287" t="s">
        <v>2940</v>
      </c>
      <c r="G137" s="288" t="s">
        <v>313</v>
      </c>
      <c r="H137" s="289">
        <v>450</v>
      </c>
      <c r="I137" s="290"/>
      <c r="J137" s="291">
        <f>ROUND(I137*H137,2)</f>
        <v>0</v>
      </c>
      <c r="K137" s="287" t="s">
        <v>38</v>
      </c>
      <c r="L137" s="292"/>
      <c r="M137" s="293" t="s">
        <v>38</v>
      </c>
      <c r="N137" s="294" t="s">
        <v>53</v>
      </c>
      <c r="O137" s="49"/>
      <c r="P137" s="247">
        <f>O137*H137</f>
        <v>0</v>
      </c>
      <c r="Q137" s="247">
        <v>0</v>
      </c>
      <c r="R137" s="247">
        <f>Q137*H137</f>
        <v>0</v>
      </c>
      <c r="S137" s="247">
        <v>0</v>
      </c>
      <c r="T137" s="248">
        <f>S137*H137</f>
        <v>0</v>
      </c>
      <c r="AR137" s="25" t="s">
        <v>231</v>
      </c>
      <c r="AT137" s="25" t="s">
        <v>272</v>
      </c>
      <c r="AU137" s="25" t="s">
        <v>90</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190</v>
      </c>
      <c r="BM137" s="25" t="s">
        <v>446</v>
      </c>
    </row>
    <row r="138" s="1" customFormat="1" ht="16.5" customHeight="1">
      <c r="B138" s="48"/>
      <c r="C138" s="238" t="s">
        <v>9</v>
      </c>
      <c r="D138" s="238" t="s">
        <v>185</v>
      </c>
      <c r="E138" s="239" t="s">
        <v>2941</v>
      </c>
      <c r="F138" s="240" t="s">
        <v>2942</v>
      </c>
      <c r="G138" s="241" t="s">
        <v>490</v>
      </c>
      <c r="H138" s="242">
        <v>1</v>
      </c>
      <c r="I138" s="243"/>
      <c r="J138" s="244">
        <f>ROUND(I138*H138,2)</f>
        <v>0</v>
      </c>
      <c r="K138" s="240" t="s">
        <v>38</v>
      </c>
      <c r="L138" s="74"/>
      <c r="M138" s="245" t="s">
        <v>38</v>
      </c>
      <c r="N138" s="246" t="s">
        <v>53</v>
      </c>
      <c r="O138" s="49"/>
      <c r="P138" s="247">
        <f>O138*H138</f>
        <v>0</v>
      </c>
      <c r="Q138" s="247">
        <v>0</v>
      </c>
      <c r="R138" s="247">
        <f>Q138*H138</f>
        <v>0</v>
      </c>
      <c r="S138" s="247">
        <v>0</v>
      </c>
      <c r="T138" s="248">
        <f>S138*H138</f>
        <v>0</v>
      </c>
      <c r="AR138" s="25" t="s">
        <v>190</v>
      </c>
      <c r="AT138" s="25" t="s">
        <v>185</v>
      </c>
      <c r="AU138" s="25" t="s">
        <v>90</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190</v>
      </c>
      <c r="BM138" s="25" t="s">
        <v>461</v>
      </c>
    </row>
    <row r="139" s="11" customFormat="1" ht="29.88" customHeight="1">
      <c r="B139" s="222"/>
      <c r="C139" s="223"/>
      <c r="D139" s="224" t="s">
        <v>81</v>
      </c>
      <c r="E139" s="236" t="s">
        <v>2102</v>
      </c>
      <c r="F139" s="236" t="s">
        <v>2920</v>
      </c>
      <c r="G139" s="223"/>
      <c r="H139" s="223"/>
      <c r="I139" s="226"/>
      <c r="J139" s="237">
        <f>BK139</f>
        <v>0</v>
      </c>
      <c r="K139" s="223"/>
      <c r="L139" s="228"/>
      <c r="M139" s="229"/>
      <c r="N139" s="230"/>
      <c r="O139" s="230"/>
      <c r="P139" s="231">
        <v>0</v>
      </c>
      <c r="Q139" s="230"/>
      <c r="R139" s="231">
        <v>0</v>
      </c>
      <c r="S139" s="230"/>
      <c r="T139" s="232">
        <v>0</v>
      </c>
      <c r="AR139" s="233" t="s">
        <v>25</v>
      </c>
      <c r="AT139" s="234" t="s">
        <v>81</v>
      </c>
      <c r="AU139" s="234" t="s">
        <v>25</v>
      </c>
      <c r="AY139" s="233" t="s">
        <v>183</v>
      </c>
      <c r="BK139" s="235">
        <v>0</v>
      </c>
    </row>
    <row r="140" s="11" customFormat="1" ht="19.92" customHeight="1">
      <c r="B140" s="222"/>
      <c r="C140" s="223"/>
      <c r="D140" s="224" t="s">
        <v>81</v>
      </c>
      <c r="E140" s="236" t="s">
        <v>2106</v>
      </c>
      <c r="F140" s="236" t="s">
        <v>2943</v>
      </c>
      <c r="G140" s="223"/>
      <c r="H140" s="223"/>
      <c r="I140" s="226"/>
      <c r="J140" s="237">
        <f>BK140</f>
        <v>0</v>
      </c>
      <c r="K140" s="223"/>
      <c r="L140" s="228"/>
      <c r="M140" s="229"/>
      <c r="N140" s="230"/>
      <c r="O140" s="230"/>
      <c r="P140" s="231">
        <f>SUM(P141:P142)</f>
        <v>0</v>
      </c>
      <c r="Q140" s="230"/>
      <c r="R140" s="231">
        <f>SUM(R141:R142)</f>
        <v>0</v>
      </c>
      <c r="S140" s="230"/>
      <c r="T140" s="232">
        <f>SUM(T141:T142)</f>
        <v>0</v>
      </c>
      <c r="AR140" s="233" t="s">
        <v>25</v>
      </c>
      <c r="AT140" s="234" t="s">
        <v>81</v>
      </c>
      <c r="AU140" s="234" t="s">
        <v>25</v>
      </c>
      <c r="AY140" s="233" t="s">
        <v>183</v>
      </c>
      <c r="BK140" s="235">
        <f>SUM(BK141:BK142)</f>
        <v>0</v>
      </c>
    </row>
    <row r="141" s="1" customFormat="1" ht="16.5" customHeight="1">
      <c r="B141" s="48"/>
      <c r="C141" s="285" t="s">
        <v>317</v>
      </c>
      <c r="D141" s="285" t="s">
        <v>272</v>
      </c>
      <c r="E141" s="286" t="s">
        <v>2944</v>
      </c>
      <c r="F141" s="287" t="s">
        <v>2945</v>
      </c>
      <c r="G141" s="288" t="s">
        <v>490</v>
      </c>
      <c r="H141" s="289">
        <v>1</v>
      </c>
      <c r="I141" s="290"/>
      <c r="J141" s="291">
        <f>ROUND(I141*H141,2)</f>
        <v>0</v>
      </c>
      <c r="K141" s="287" t="s">
        <v>38</v>
      </c>
      <c r="L141" s="292"/>
      <c r="M141" s="293" t="s">
        <v>38</v>
      </c>
      <c r="N141" s="294" t="s">
        <v>53</v>
      </c>
      <c r="O141" s="49"/>
      <c r="P141" s="247">
        <f>O141*H141</f>
        <v>0</v>
      </c>
      <c r="Q141" s="247">
        <v>0</v>
      </c>
      <c r="R141" s="247">
        <f>Q141*H141</f>
        <v>0</v>
      </c>
      <c r="S141" s="247">
        <v>0</v>
      </c>
      <c r="T141" s="248">
        <f>S141*H141</f>
        <v>0</v>
      </c>
      <c r="AR141" s="25" t="s">
        <v>231</v>
      </c>
      <c r="AT141" s="25" t="s">
        <v>272</v>
      </c>
      <c r="AU141" s="25" t="s">
        <v>90</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190</v>
      </c>
      <c r="BM141" s="25" t="s">
        <v>473</v>
      </c>
    </row>
    <row r="142" s="1" customFormat="1" ht="16.5" customHeight="1">
      <c r="B142" s="48"/>
      <c r="C142" s="285" t="s">
        <v>322</v>
      </c>
      <c r="D142" s="285" t="s">
        <v>272</v>
      </c>
      <c r="E142" s="286" t="s">
        <v>2946</v>
      </c>
      <c r="F142" s="287" t="s">
        <v>2947</v>
      </c>
      <c r="G142" s="288" t="s">
        <v>313</v>
      </c>
      <c r="H142" s="289">
        <v>40</v>
      </c>
      <c r="I142" s="290"/>
      <c r="J142" s="291">
        <f>ROUND(I142*H142,2)</f>
        <v>0</v>
      </c>
      <c r="K142" s="287" t="s">
        <v>38</v>
      </c>
      <c r="L142" s="292"/>
      <c r="M142" s="293" t="s">
        <v>38</v>
      </c>
      <c r="N142" s="294" t="s">
        <v>53</v>
      </c>
      <c r="O142" s="49"/>
      <c r="P142" s="247">
        <f>O142*H142</f>
        <v>0</v>
      </c>
      <c r="Q142" s="247">
        <v>0</v>
      </c>
      <c r="R142" s="247">
        <f>Q142*H142</f>
        <v>0</v>
      </c>
      <c r="S142" s="247">
        <v>0</v>
      </c>
      <c r="T142" s="248">
        <f>S142*H142</f>
        <v>0</v>
      </c>
      <c r="AR142" s="25" t="s">
        <v>231</v>
      </c>
      <c r="AT142" s="25" t="s">
        <v>272</v>
      </c>
      <c r="AU142" s="25" t="s">
        <v>90</v>
      </c>
      <c r="AY142" s="25" t="s">
        <v>183</v>
      </c>
      <c r="BE142" s="249">
        <f>IF(N142="základní",J142,0)</f>
        <v>0</v>
      </c>
      <c r="BF142" s="249">
        <f>IF(N142="snížená",J142,0)</f>
        <v>0</v>
      </c>
      <c r="BG142" s="249">
        <f>IF(N142="zákl. přenesená",J142,0)</f>
        <v>0</v>
      </c>
      <c r="BH142" s="249">
        <f>IF(N142="sníž. přenesená",J142,0)</f>
        <v>0</v>
      </c>
      <c r="BI142" s="249">
        <f>IF(N142="nulová",J142,0)</f>
        <v>0</v>
      </c>
      <c r="BJ142" s="25" t="s">
        <v>25</v>
      </c>
      <c r="BK142" s="249">
        <f>ROUND(I142*H142,2)</f>
        <v>0</v>
      </c>
      <c r="BL142" s="25" t="s">
        <v>190</v>
      </c>
      <c r="BM142" s="25" t="s">
        <v>483</v>
      </c>
    </row>
    <row r="143" s="11" customFormat="1" ht="29.88" customHeight="1">
      <c r="B143" s="222"/>
      <c r="C143" s="223"/>
      <c r="D143" s="224" t="s">
        <v>81</v>
      </c>
      <c r="E143" s="236" t="s">
        <v>2102</v>
      </c>
      <c r="F143" s="236" t="s">
        <v>2920</v>
      </c>
      <c r="G143" s="223"/>
      <c r="H143" s="223"/>
      <c r="I143" s="226"/>
      <c r="J143" s="237">
        <f>BK143</f>
        <v>0</v>
      </c>
      <c r="K143" s="223"/>
      <c r="L143" s="228"/>
      <c r="M143" s="229"/>
      <c r="N143" s="230"/>
      <c r="O143" s="230"/>
      <c r="P143" s="231">
        <v>0</v>
      </c>
      <c r="Q143" s="230"/>
      <c r="R143" s="231">
        <v>0</v>
      </c>
      <c r="S143" s="230"/>
      <c r="T143" s="232">
        <v>0</v>
      </c>
      <c r="AR143" s="233" t="s">
        <v>25</v>
      </c>
      <c r="AT143" s="234" t="s">
        <v>81</v>
      </c>
      <c r="AU143" s="234" t="s">
        <v>25</v>
      </c>
      <c r="AY143" s="233" t="s">
        <v>183</v>
      </c>
      <c r="BK143" s="235">
        <v>0</v>
      </c>
    </row>
    <row r="144" s="11" customFormat="1" ht="19.92" customHeight="1">
      <c r="B144" s="222"/>
      <c r="C144" s="223"/>
      <c r="D144" s="224" t="s">
        <v>81</v>
      </c>
      <c r="E144" s="236" t="s">
        <v>2108</v>
      </c>
      <c r="F144" s="236" t="s">
        <v>88</v>
      </c>
      <c r="G144" s="223"/>
      <c r="H144" s="223"/>
      <c r="I144" s="226"/>
      <c r="J144" s="237">
        <f>BK144</f>
        <v>0</v>
      </c>
      <c r="K144" s="223"/>
      <c r="L144" s="228"/>
      <c r="M144" s="229"/>
      <c r="N144" s="230"/>
      <c r="O144" s="230"/>
      <c r="P144" s="231">
        <f>SUM(P145:P162)</f>
        <v>0</v>
      </c>
      <c r="Q144" s="230"/>
      <c r="R144" s="231">
        <f>SUM(R145:R162)</f>
        <v>0</v>
      </c>
      <c r="S144" s="230"/>
      <c r="T144" s="232">
        <f>SUM(T145:T162)</f>
        <v>0</v>
      </c>
      <c r="AR144" s="233" t="s">
        <v>25</v>
      </c>
      <c r="AT144" s="234" t="s">
        <v>81</v>
      </c>
      <c r="AU144" s="234" t="s">
        <v>25</v>
      </c>
      <c r="AY144" s="233" t="s">
        <v>183</v>
      </c>
      <c r="BK144" s="235">
        <f>SUM(BK145:BK162)</f>
        <v>0</v>
      </c>
    </row>
    <row r="145" s="1" customFormat="1" ht="16.5" customHeight="1">
      <c r="B145" s="48"/>
      <c r="C145" s="285" t="s">
        <v>329</v>
      </c>
      <c r="D145" s="285" t="s">
        <v>272</v>
      </c>
      <c r="E145" s="286" t="s">
        <v>2948</v>
      </c>
      <c r="F145" s="287" t="s">
        <v>2949</v>
      </c>
      <c r="G145" s="288" t="s">
        <v>490</v>
      </c>
      <c r="H145" s="289">
        <v>1</v>
      </c>
      <c r="I145" s="290"/>
      <c r="J145" s="291">
        <f>ROUND(I145*H145,2)</f>
        <v>0</v>
      </c>
      <c r="K145" s="287" t="s">
        <v>38</v>
      </c>
      <c r="L145" s="292"/>
      <c r="M145" s="293" t="s">
        <v>38</v>
      </c>
      <c r="N145" s="294" t="s">
        <v>53</v>
      </c>
      <c r="O145" s="49"/>
      <c r="P145" s="247">
        <f>O145*H145</f>
        <v>0</v>
      </c>
      <c r="Q145" s="247">
        <v>0</v>
      </c>
      <c r="R145" s="247">
        <f>Q145*H145</f>
        <v>0</v>
      </c>
      <c r="S145" s="247">
        <v>0</v>
      </c>
      <c r="T145" s="248">
        <f>S145*H145</f>
        <v>0</v>
      </c>
      <c r="AR145" s="25" t="s">
        <v>231</v>
      </c>
      <c r="AT145" s="25" t="s">
        <v>272</v>
      </c>
      <c r="AU145" s="25" t="s">
        <v>90</v>
      </c>
      <c r="AY145" s="25" t="s">
        <v>183</v>
      </c>
      <c r="BE145" s="249">
        <f>IF(N145="základní",J145,0)</f>
        <v>0</v>
      </c>
      <c r="BF145" s="249">
        <f>IF(N145="snížená",J145,0)</f>
        <v>0</v>
      </c>
      <c r="BG145" s="249">
        <f>IF(N145="zákl. přenesená",J145,0)</f>
        <v>0</v>
      </c>
      <c r="BH145" s="249">
        <f>IF(N145="sníž. přenesená",J145,0)</f>
        <v>0</v>
      </c>
      <c r="BI145" s="249">
        <f>IF(N145="nulová",J145,0)</f>
        <v>0</v>
      </c>
      <c r="BJ145" s="25" t="s">
        <v>25</v>
      </c>
      <c r="BK145" s="249">
        <f>ROUND(I145*H145,2)</f>
        <v>0</v>
      </c>
      <c r="BL145" s="25" t="s">
        <v>190</v>
      </c>
      <c r="BM145" s="25" t="s">
        <v>492</v>
      </c>
    </row>
    <row r="146" s="1" customFormat="1" ht="16.5" customHeight="1">
      <c r="B146" s="48"/>
      <c r="C146" s="285" t="s">
        <v>344</v>
      </c>
      <c r="D146" s="285" t="s">
        <v>272</v>
      </c>
      <c r="E146" s="286" t="s">
        <v>2950</v>
      </c>
      <c r="F146" s="287" t="s">
        <v>2951</v>
      </c>
      <c r="G146" s="288" t="s">
        <v>490</v>
      </c>
      <c r="H146" s="289">
        <v>1</v>
      </c>
      <c r="I146" s="290"/>
      <c r="J146" s="291">
        <f>ROUND(I146*H146,2)</f>
        <v>0</v>
      </c>
      <c r="K146" s="287" t="s">
        <v>38</v>
      </c>
      <c r="L146" s="292"/>
      <c r="M146" s="293" t="s">
        <v>38</v>
      </c>
      <c r="N146" s="294" t="s">
        <v>53</v>
      </c>
      <c r="O146" s="49"/>
      <c r="P146" s="247">
        <f>O146*H146</f>
        <v>0</v>
      </c>
      <c r="Q146" s="247">
        <v>0</v>
      </c>
      <c r="R146" s="247">
        <f>Q146*H146</f>
        <v>0</v>
      </c>
      <c r="S146" s="247">
        <v>0</v>
      </c>
      <c r="T146" s="248">
        <f>S146*H146</f>
        <v>0</v>
      </c>
      <c r="AR146" s="25" t="s">
        <v>231</v>
      </c>
      <c r="AT146" s="25" t="s">
        <v>272</v>
      </c>
      <c r="AU146" s="25" t="s">
        <v>90</v>
      </c>
      <c r="AY146" s="25" t="s">
        <v>183</v>
      </c>
      <c r="BE146" s="249">
        <f>IF(N146="základní",J146,0)</f>
        <v>0</v>
      </c>
      <c r="BF146" s="249">
        <f>IF(N146="snížená",J146,0)</f>
        <v>0</v>
      </c>
      <c r="BG146" s="249">
        <f>IF(N146="zákl. přenesená",J146,0)</f>
        <v>0</v>
      </c>
      <c r="BH146" s="249">
        <f>IF(N146="sníž. přenesená",J146,0)</f>
        <v>0</v>
      </c>
      <c r="BI146" s="249">
        <f>IF(N146="nulová",J146,0)</f>
        <v>0</v>
      </c>
      <c r="BJ146" s="25" t="s">
        <v>25</v>
      </c>
      <c r="BK146" s="249">
        <f>ROUND(I146*H146,2)</f>
        <v>0</v>
      </c>
      <c r="BL146" s="25" t="s">
        <v>190</v>
      </c>
      <c r="BM146" s="25" t="s">
        <v>502</v>
      </c>
    </row>
    <row r="147" s="1" customFormat="1" ht="16.5" customHeight="1">
      <c r="B147" s="48"/>
      <c r="C147" s="285" t="s">
        <v>348</v>
      </c>
      <c r="D147" s="285" t="s">
        <v>272</v>
      </c>
      <c r="E147" s="286" t="s">
        <v>2952</v>
      </c>
      <c r="F147" s="287" t="s">
        <v>2953</v>
      </c>
      <c r="G147" s="288" t="s">
        <v>490</v>
      </c>
      <c r="H147" s="289">
        <v>2</v>
      </c>
      <c r="I147" s="290"/>
      <c r="J147" s="291">
        <f>ROUND(I147*H147,2)</f>
        <v>0</v>
      </c>
      <c r="K147" s="287" t="s">
        <v>38</v>
      </c>
      <c r="L147" s="292"/>
      <c r="M147" s="293" t="s">
        <v>38</v>
      </c>
      <c r="N147" s="294" t="s">
        <v>53</v>
      </c>
      <c r="O147" s="49"/>
      <c r="P147" s="247">
        <f>O147*H147</f>
        <v>0</v>
      </c>
      <c r="Q147" s="247">
        <v>0</v>
      </c>
      <c r="R147" s="247">
        <f>Q147*H147</f>
        <v>0</v>
      </c>
      <c r="S147" s="247">
        <v>0</v>
      </c>
      <c r="T147" s="248">
        <f>S147*H147</f>
        <v>0</v>
      </c>
      <c r="AR147" s="25" t="s">
        <v>231</v>
      </c>
      <c r="AT147" s="25" t="s">
        <v>272</v>
      </c>
      <c r="AU147" s="25" t="s">
        <v>90</v>
      </c>
      <c r="AY147" s="25" t="s">
        <v>183</v>
      </c>
      <c r="BE147" s="249">
        <f>IF(N147="základní",J147,0)</f>
        <v>0</v>
      </c>
      <c r="BF147" s="249">
        <f>IF(N147="snížená",J147,0)</f>
        <v>0</v>
      </c>
      <c r="BG147" s="249">
        <f>IF(N147="zákl. přenesená",J147,0)</f>
        <v>0</v>
      </c>
      <c r="BH147" s="249">
        <f>IF(N147="sníž. přenesená",J147,0)</f>
        <v>0</v>
      </c>
      <c r="BI147" s="249">
        <f>IF(N147="nulová",J147,0)</f>
        <v>0</v>
      </c>
      <c r="BJ147" s="25" t="s">
        <v>25</v>
      </c>
      <c r="BK147" s="249">
        <f>ROUND(I147*H147,2)</f>
        <v>0</v>
      </c>
      <c r="BL147" s="25" t="s">
        <v>190</v>
      </c>
      <c r="BM147" s="25" t="s">
        <v>510</v>
      </c>
    </row>
    <row r="148" s="1" customFormat="1" ht="16.5" customHeight="1">
      <c r="B148" s="48"/>
      <c r="C148" s="285" t="s">
        <v>353</v>
      </c>
      <c r="D148" s="285" t="s">
        <v>272</v>
      </c>
      <c r="E148" s="286" t="s">
        <v>2954</v>
      </c>
      <c r="F148" s="287" t="s">
        <v>2955</v>
      </c>
      <c r="G148" s="288" t="s">
        <v>490</v>
      </c>
      <c r="H148" s="289">
        <v>1</v>
      </c>
      <c r="I148" s="290"/>
      <c r="J148" s="291">
        <f>ROUND(I148*H148,2)</f>
        <v>0</v>
      </c>
      <c r="K148" s="287" t="s">
        <v>38</v>
      </c>
      <c r="L148" s="292"/>
      <c r="M148" s="293" t="s">
        <v>38</v>
      </c>
      <c r="N148" s="294" t="s">
        <v>53</v>
      </c>
      <c r="O148" s="49"/>
      <c r="P148" s="247">
        <f>O148*H148</f>
        <v>0</v>
      </c>
      <c r="Q148" s="247">
        <v>0</v>
      </c>
      <c r="R148" s="247">
        <f>Q148*H148</f>
        <v>0</v>
      </c>
      <c r="S148" s="247">
        <v>0</v>
      </c>
      <c r="T148" s="248">
        <f>S148*H148</f>
        <v>0</v>
      </c>
      <c r="AR148" s="25" t="s">
        <v>231</v>
      </c>
      <c r="AT148" s="25" t="s">
        <v>272</v>
      </c>
      <c r="AU148" s="25" t="s">
        <v>90</v>
      </c>
      <c r="AY148" s="25" t="s">
        <v>183</v>
      </c>
      <c r="BE148" s="249">
        <f>IF(N148="základní",J148,0)</f>
        <v>0</v>
      </c>
      <c r="BF148" s="249">
        <f>IF(N148="snížená",J148,0)</f>
        <v>0</v>
      </c>
      <c r="BG148" s="249">
        <f>IF(N148="zákl. přenesená",J148,0)</f>
        <v>0</v>
      </c>
      <c r="BH148" s="249">
        <f>IF(N148="sníž. přenesená",J148,0)</f>
        <v>0</v>
      </c>
      <c r="BI148" s="249">
        <f>IF(N148="nulová",J148,0)</f>
        <v>0</v>
      </c>
      <c r="BJ148" s="25" t="s">
        <v>25</v>
      </c>
      <c r="BK148" s="249">
        <f>ROUND(I148*H148,2)</f>
        <v>0</v>
      </c>
      <c r="BL148" s="25" t="s">
        <v>190</v>
      </c>
      <c r="BM148" s="25" t="s">
        <v>520</v>
      </c>
    </row>
    <row r="149" s="1" customFormat="1" ht="16.5" customHeight="1">
      <c r="B149" s="48"/>
      <c r="C149" s="285" t="s">
        <v>358</v>
      </c>
      <c r="D149" s="285" t="s">
        <v>272</v>
      </c>
      <c r="E149" s="286" t="s">
        <v>2956</v>
      </c>
      <c r="F149" s="287" t="s">
        <v>2957</v>
      </c>
      <c r="G149" s="288" t="s">
        <v>490</v>
      </c>
      <c r="H149" s="289">
        <v>1</v>
      </c>
      <c r="I149" s="290"/>
      <c r="J149" s="291">
        <f>ROUND(I149*H149,2)</f>
        <v>0</v>
      </c>
      <c r="K149" s="287" t="s">
        <v>38</v>
      </c>
      <c r="L149" s="292"/>
      <c r="M149" s="293" t="s">
        <v>38</v>
      </c>
      <c r="N149" s="294" t="s">
        <v>53</v>
      </c>
      <c r="O149" s="49"/>
      <c r="P149" s="247">
        <f>O149*H149</f>
        <v>0</v>
      </c>
      <c r="Q149" s="247">
        <v>0</v>
      </c>
      <c r="R149" s="247">
        <f>Q149*H149</f>
        <v>0</v>
      </c>
      <c r="S149" s="247">
        <v>0</v>
      </c>
      <c r="T149" s="248">
        <f>S149*H149</f>
        <v>0</v>
      </c>
      <c r="AR149" s="25" t="s">
        <v>231</v>
      </c>
      <c r="AT149" s="25" t="s">
        <v>272</v>
      </c>
      <c r="AU149" s="25" t="s">
        <v>90</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190</v>
      </c>
      <c r="BM149" s="25" t="s">
        <v>529</v>
      </c>
    </row>
    <row r="150" s="1" customFormat="1" ht="16.5" customHeight="1">
      <c r="B150" s="48"/>
      <c r="C150" s="285" t="s">
        <v>364</v>
      </c>
      <c r="D150" s="285" t="s">
        <v>272</v>
      </c>
      <c r="E150" s="286" t="s">
        <v>2958</v>
      </c>
      <c r="F150" s="287" t="s">
        <v>2959</v>
      </c>
      <c r="G150" s="288" t="s">
        <v>490</v>
      </c>
      <c r="H150" s="289">
        <v>1</v>
      </c>
      <c r="I150" s="290"/>
      <c r="J150" s="291">
        <f>ROUND(I150*H150,2)</f>
        <v>0</v>
      </c>
      <c r="K150" s="287" t="s">
        <v>38</v>
      </c>
      <c r="L150" s="292"/>
      <c r="M150" s="293" t="s">
        <v>38</v>
      </c>
      <c r="N150" s="294" t="s">
        <v>53</v>
      </c>
      <c r="O150" s="49"/>
      <c r="P150" s="247">
        <f>O150*H150</f>
        <v>0</v>
      </c>
      <c r="Q150" s="247">
        <v>0</v>
      </c>
      <c r="R150" s="247">
        <f>Q150*H150</f>
        <v>0</v>
      </c>
      <c r="S150" s="247">
        <v>0</v>
      </c>
      <c r="T150" s="248">
        <f>S150*H150</f>
        <v>0</v>
      </c>
      <c r="AR150" s="25" t="s">
        <v>231</v>
      </c>
      <c r="AT150" s="25" t="s">
        <v>272</v>
      </c>
      <c r="AU150" s="25" t="s">
        <v>90</v>
      </c>
      <c r="AY150" s="25" t="s">
        <v>183</v>
      </c>
      <c r="BE150" s="249">
        <f>IF(N150="základní",J150,0)</f>
        <v>0</v>
      </c>
      <c r="BF150" s="249">
        <f>IF(N150="snížená",J150,0)</f>
        <v>0</v>
      </c>
      <c r="BG150" s="249">
        <f>IF(N150="zákl. přenesená",J150,0)</f>
        <v>0</v>
      </c>
      <c r="BH150" s="249">
        <f>IF(N150="sníž. přenesená",J150,0)</f>
        <v>0</v>
      </c>
      <c r="BI150" s="249">
        <f>IF(N150="nulová",J150,0)</f>
        <v>0</v>
      </c>
      <c r="BJ150" s="25" t="s">
        <v>25</v>
      </c>
      <c r="BK150" s="249">
        <f>ROUND(I150*H150,2)</f>
        <v>0</v>
      </c>
      <c r="BL150" s="25" t="s">
        <v>190</v>
      </c>
      <c r="BM150" s="25" t="s">
        <v>538</v>
      </c>
    </row>
    <row r="151" s="1" customFormat="1" ht="16.5" customHeight="1">
      <c r="B151" s="48"/>
      <c r="C151" s="285" t="s">
        <v>369</v>
      </c>
      <c r="D151" s="285" t="s">
        <v>272</v>
      </c>
      <c r="E151" s="286" t="s">
        <v>2960</v>
      </c>
      <c r="F151" s="287" t="s">
        <v>2961</v>
      </c>
      <c r="G151" s="288" t="s">
        <v>490</v>
      </c>
      <c r="H151" s="289">
        <v>1</v>
      </c>
      <c r="I151" s="290"/>
      <c r="J151" s="291">
        <f>ROUND(I151*H151,2)</f>
        <v>0</v>
      </c>
      <c r="K151" s="287" t="s">
        <v>38</v>
      </c>
      <c r="L151" s="292"/>
      <c r="M151" s="293" t="s">
        <v>38</v>
      </c>
      <c r="N151" s="294" t="s">
        <v>53</v>
      </c>
      <c r="O151" s="49"/>
      <c r="P151" s="247">
        <f>O151*H151</f>
        <v>0</v>
      </c>
      <c r="Q151" s="247">
        <v>0</v>
      </c>
      <c r="R151" s="247">
        <f>Q151*H151</f>
        <v>0</v>
      </c>
      <c r="S151" s="247">
        <v>0</v>
      </c>
      <c r="T151" s="248">
        <f>S151*H151</f>
        <v>0</v>
      </c>
      <c r="AR151" s="25" t="s">
        <v>231</v>
      </c>
      <c r="AT151" s="25" t="s">
        <v>272</v>
      </c>
      <c r="AU151" s="25" t="s">
        <v>90</v>
      </c>
      <c r="AY151" s="25" t="s">
        <v>183</v>
      </c>
      <c r="BE151" s="249">
        <f>IF(N151="základní",J151,0)</f>
        <v>0</v>
      </c>
      <c r="BF151" s="249">
        <f>IF(N151="snížená",J151,0)</f>
        <v>0</v>
      </c>
      <c r="BG151" s="249">
        <f>IF(N151="zákl. přenesená",J151,0)</f>
        <v>0</v>
      </c>
      <c r="BH151" s="249">
        <f>IF(N151="sníž. přenesená",J151,0)</f>
        <v>0</v>
      </c>
      <c r="BI151" s="249">
        <f>IF(N151="nulová",J151,0)</f>
        <v>0</v>
      </c>
      <c r="BJ151" s="25" t="s">
        <v>25</v>
      </c>
      <c r="BK151" s="249">
        <f>ROUND(I151*H151,2)</f>
        <v>0</v>
      </c>
      <c r="BL151" s="25" t="s">
        <v>190</v>
      </c>
      <c r="BM151" s="25" t="s">
        <v>547</v>
      </c>
    </row>
    <row r="152" s="1" customFormat="1" ht="16.5" customHeight="1">
      <c r="B152" s="48"/>
      <c r="C152" s="285" t="s">
        <v>373</v>
      </c>
      <c r="D152" s="285" t="s">
        <v>272</v>
      </c>
      <c r="E152" s="286" t="s">
        <v>2962</v>
      </c>
      <c r="F152" s="287" t="s">
        <v>2963</v>
      </c>
      <c r="G152" s="288" t="s">
        <v>490</v>
      </c>
      <c r="H152" s="289">
        <v>13</v>
      </c>
      <c r="I152" s="290"/>
      <c r="J152" s="291">
        <f>ROUND(I152*H152,2)</f>
        <v>0</v>
      </c>
      <c r="K152" s="287" t="s">
        <v>38</v>
      </c>
      <c r="L152" s="292"/>
      <c r="M152" s="293" t="s">
        <v>38</v>
      </c>
      <c r="N152" s="294" t="s">
        <v>53</v>
      </c>
      <c r="O152" s="49"/>
      <c r="P152" s="247">
        <f>O152*H152</f>
        <v>0</v>
      </c>
      <c r="Q152" s="247">
        <v>0</v>
      </c>
      <c r="R152" s="247">
        <f>Q152*H152</f>
        <v>0</v>
      </c>
      <c r="S152" s="247">
        <v>0</v>
      </c>
      <c r="T152" s="248">
        <f>S152*H152</f>
        <v>0</v>
      </c>
      <c r="AR152" s="25" t="s">
        <v>231</v>
      </c>
      <c r="AT152" s="25" t="s">
        <v>272</v>
      </c>
      <c r="AU152" s="25" t="s">
        <v>90</v>
      </c>
      <c r="AY152" s="25" t="s">
        <v>183</v>
      </c>
      <c r="BE152" s="249">
        <f>IF(N152="základní",J152,0)</f>
        <v>0</v>
      </c>
      <c r="BF152" s="249">
        <f>IF(N152="snížená",J152,0)</f>
        <v>0</v>
      </c>
      <c r="BG152" s="249">
        <f>IF(N152="zákl. přenesená",J152,0)</f>
        <v>0</v>
      </c>
      <c r="BH152" s="249">
        <f>IF(N152="sníž. přenesená",J152,0)</f>
        <v>0</v>
      </c>
      <c r="BI152" s="249">
        <f>IF(N152="nulová",J152,0)</f>
        <v>0</v>
      </c>
      <c r="BJ152" s="25" t="s">
        <v>25</v>
      </c>
      <c r="BK152" s="249">
        <f>ROUND(I152*H152,2)</f>
        <v>0</v>
      </c>
      <c r="BL152" s="25" t="s">
        <v>190</v>
      </c>
      <c r="BM152" s="25" t="s">
        <v>557</v>
      </c>
    </row>
    <row r="153" s="1" customFormat="1" ht="16.5" customHeight="1">
      <c r="B153" s="48"/>
      <c r="C153" s="285" t="s">
        <v>385</v>
      </c>
      <c r="D153" s="285" t="s">
        <v>272</v>
      </c>
      <c r="E153" s="286" t="s">
        <v>2964</v>
      </c>
      <c r="F153" s="287" t="s">
        <v>2965</v>
      </c>
      <c r="G153" s="288" t="s">
        <v>490</v>
      </c>
      <c r="H153" s="289">
        <v>13</v>
      </c>
      <c r="I153" s="290"/>
      <c r="J153" s="291">
        <f>ROUND(I153*H153,2)</f>
        <v>0</v>
      </c>
      <c r="K153" s="287" t="s">
        <v>38</v>
      </c>
      <c r="L153" s="292"/>
      <c r="M153" s="293" t="s">
        <v>38</v>
      </c>
      <c r="N153" s="294" t="s">
        <v>53</v>
      </c>
      <c r="O153" s="49"/>
      <c r="P153" s="247">
        <f>O153*H153</f>
        <v>0</v>
      </c>
      <c r="Q153" s="247">
        <v>0</v>
      </c>
      <c r="R153" s="247">
        <f>Q153*H153</f>
        <v>0</v>
      </c>
      <c r="S153" s="247">
        <v>0</v>
      </c>
      <c r="T153" s="248">
        <f>S153*H153</f>
        <v>0</v>
      </c>
      <c r="AR153" s="25" t="s">
        <v>231</v>
      </c>
      <c r="AT153" s="25" t="s">
        <v>272</v>
      </c>
      <c r="AU153" s="25" t="s">
        <v>90</v>
      </c>
      <c r="AY153" s="25" t="s">
        <v>183</v>
      </c>
      <c r="BE153" s="249">
        <f>IF(N153="základní",J153,0)</f>
        <v>0</v>
      </c>
      <c r="BF153" s="249">
        <f>IF(N153="snížená",J153,0)</f>
        <v>0</v>
      </c>
      <c r="BG153" s="249">
        <f>IF(N153="zákl. přenesená",J153,0)</f>
        <v>0</v>
      </c>
      <c r="BH153" s="249">
        <f>IF(N153="sníž. přenesená",J153,0)</f>
        <v>0</v>
      </c>
      <c r="BI153" s="249">
        <f>IF(N153="nulová",J153,0)</f>
        <v>0</v>
      </c>
      <c r="BJ153" s="25" t="s">
        <v>25</v>
      </c>
      <c r="BK153" s="249">
        <f>ROUND(I153*H153,2)</f>
        <v>0</v>
      </c>
      <c r="BL153" s="25" t="s">
        <v>190</v>
      </c>
      <c r="BM153" s="25" t="s">
        <v>566</v>
      </c>
    </row>
    <row r="154" s="1" customFormat="1" ht="16.5" customHeight="1">
      <c r="B154" s="48"/>
      <c r="C154" s="285" t="s">
        <v>394</v>
      </c>
      <c r="D154" s="285" t="s">
        <v>272</v>
      </c>
      <c r="E154" s="286" t="s">
        <v>2966</v>
      </c>
      <c r="F154" s="287" t="s">
        <v>2967</v>
      </c>
      <c r="G154" s="288" t="s">
        <v>490</v>
      </c>
      <c r="H154" s="289">
        <v>1</v>
      </c>
      <c r="I154" s="290"/>
      <c r="J154" s="291">
        <f>ROUND(I154*H154,2)</f>
        <v>0</v>
      </c>
      <c r="K154" s="287" t="s">
        <v>38</v>
      </c>
      <c r="L154" s="292"/>
      <c r="M154" s="293" t="s">
        <v>38</v>
      </c>
      <c r="N154" s="294" t="s">
        <v>53</v>
      </c>
      <c r="O154" s="49"/>
      <c r="P154" s="247">
        <f>O154*H154</f>
        <v>0</v>
      </c>
      <c r="Q154" s="247">
        <v>0</v>
      </c>
      <c r="R154" s="247">
        <f>Q154*H154</f>
        <v>0</v>
      </c>
      <c r="S154" s="247">
        <v>0</v>
      </c>
      <c r="T154" s="248">
        <f>S154*H154</f>
        <v>0</v>
      </c>
      <c r="AR154" s="25" t="s">
        <v>231</v>
      </c>
      <c r="AT154" s="25" t="s">
        <v>272</v>
      </c>
      <c r="AU154" s="25" t="s">
        <v>90</v>
      </c>
      <c r="AY154" s="25" t="s">
        <v>183</v>
      </c>
      <c r="BE154" s="249">
        <f>IF(N154="základní",J154,0)</f>
        <v>0</v>
      </c>
      <c r="BF154" s="249">
        <f>IF(N154="snížená",J154,0)</f>
        <v>0</v>
      </c>
      <c r="BG154" s="249">
        <f>IF(N154="zákl. přenesená",J154,0)</f>
        <v>0</v>
      </c>
      <c r="BH154" s="249">
        <f>IF(N154="sníž. přenesená",J154,0)</f>
        <v>0</v>
      </c>
      <c r="BI154" s="249">
        <f>IF(N154="nulová",J154,0)</f>
        <v>0</v>
      </c>
      <c r="BJ154" s="25" t="s">
        <v>25</v>
      </c>
      <c r="BK154" s="249">
        <f>ROUND(I154*H154,2)</f>
        <v>0</v>
      </c>
      <c r="BL154" s="25" t="s">
        <v>190</v>
      </c>
      <c r="BM154" s="25" t="s">
        <v>578</v>
      </c>
    </row>
    <row r="155" s="1" customFormat="1" ht="16.5" customHeight="1">
      <c r="B155" s="48"/>
      <c r="C155" s="285" t="s">
        <v>410</v>
      </c>
      <c r="D155" s="285" t="s">
        <v>272</v>
      </c>
      <c r="E155" s="286" t="s">
        <v>2968</v>
      </c>
      <c r="F155" s="287" t="s">
        <v>2969</v>
      </c>
      <c r="G155" s="288" t="s">
        <v>1097</v>
      </c>
      <c r="H155" s="289">
        <v>1</v>
      </c>
      <c r="I155" s="290"/>
      <c r="J155" s="291">
        <f>ROUND(I155*H155,2)</f>
        <v>0</v>
      </c>
      <c r="K155" s="287" t="s">
        <v>38</v>
      </c>
      <c r="L155" s="292"/>
      <c r="M155" s="293" t="s">
        <v>38</v>
      </c>
      <c r="N155" s="294" t="s">
        <v>53</v>
      </c>
      <c r="O155" s="49"/>
      <c r="P155" s="247">
        <f>O155*H155</f>
        <v>0</v>
      </c>
      <c r="Q155" s="247">
        <v>0</v>
      </c>
      <c r="R155" s="247">
        <f>Q155*H155</f>
        <v>0</v>
      </c>
      <c r="S155" s="247">
        <v>0</v>
      </c>
      <c r="T155" s="248">
        <f>S155*H155</f>
        <v>0</v>
      </c>
      <c r="AR155" s="25" t="s">
        <v>231</v>
      </c>
      <c r="AT155" s="25" t="s">
        <v>272</v>
      </c>
      <c r="AU155" s="25" t="s">
        <v>90</v>
      </c>
      <c r="AY155" s="25" t="s">
        <v>183</v>
      </c>
      <c r="BE155" s="249">
        <f>IF(N155="základní",J155,0)</f>
        <v>0</v>
      </c>
      <c r="BF155" s="249">
        <f>IF(N155="snížená",J155,0)</f>
        <v>0</v>
      </c>
      <c r="BG155" s="249">
        <f>IF(N155="zákl. přenesená",J155,0)</f>
        <v>0</v>
      </c>
      <c r="BH155" s="249">
        <f>IF(N155="sníž. přenesená",J155,0)</f>
        <v>0</v>
      </c>
      <c r="BI155" s="249">
        <f>IF(N155="nulová",J155,0)</f>
        <v>0</v>
      </c>
      <c r="BJ155" s="25" t="s">
        <v>25</v>
      </c>
      <c r="BK155" s="249">
        <f>ROUND(I155*H155,2)</f>
        <v>0</v>
      </c>
      <c r="BL155" s="25" t="s">
        <v>190</v>
      </c>
      <c r="BM155" s="25" t="s">
        <v>589</v>
      </c>
    </row>
    <row r="156" s="1" customFormat="1" ht="16.5" customHeight="1">
      <c r="B156" s="48"/>
      <c r="C156" s="285" t="s">
        <v>414</v>
      </c>
      <c r="D156" s="285" t="s">
        <v>272</v>
      </c>
      <c r="E156" s="286" t="s">
        <v>2970</v>
      </c>
      <c r="F156" s="287" t="s">
        <v>2971</v>
      </c>
      <c r="G156" s="288" t="s">
        <v>490</v>
      </c>
      <c r="H156" s="289">
        <v>1</v>
      </c>
      <c r="I156" s="290"/>
      <c r="J156" s="291">
        <f>ROUND(I156*H156,2)</f>
        <v>0</v>
      </c>
      <c r="K156" s="287" t="s">
        <v>38</v>
      </c>
      <c r="L156" s="292"/>
      <c r="M156" s="293" t="s">
        <v>38</v>
      </c>
      <c r="N156" s="294" t="s">
        <v>53</v>
      </c>
      <c r="O156" s="49"/>
      <c r="P156" s="247">
        <f>O156*H156</f>
        <v>0</v>
      </c>
      <c r="Q156" s="247">
        <v>0</v>
      </c>
      <c r="R156" s="247">
        <f>Q156*H156</f>
        <v>0</v>
      </c>
      <c r="S156" s="247">
        <v>0</v>
      </c>
      <c r="T156" s="248">
        <f>S156*H156</f>
        <v>0</v>
      </c>
      <c r="AR156" s="25" t="s">
        <v>231</v>
      </c>
      <c r="AT156" s="25" t="s">
        <v>272</v>
      </c>
      <c r="AU156" s="25" t="s">
        <v>90</v>
      </c>
      <c r="AY156" s="25" t="s">
        <v>183</v>
      </c>
      <c r="BE156" s="249">
        <f>IF(N156="základní",J156,0)</f>
        <v>0</v>
      </c>
      <c r="BF156" s="249">
        <f>IF(N156="snížená",J156,0)</f>
        <v>0</v>
      </c>
      <c r="BG156" s="249">
        <f>IF(N156="zákl. přenesená",J156,0)</f>
        <v>0</v>
      </c>
      <c r="BH156" s="249">
        <f>IF(N156="sníž. přenesená",J156,0)</f>
        <v>0</v>
      </c>
      <c r="BI156" s="249">
        <f>IF(N156="nulová",J156,0)</f>
        <v>0</v>
      </c>
      <c r="BJ156" s="25" t="s">
        <v>25</v>
      </c>
      <c r="BK156" s="249">
        <f>ROUND(I156*H156,2)</f>
        <v>0</v>
      </c>
      <c r="BL156" s="25" t="s">
        <v>190</v>
      </c>
      <c r="BM156" s="25" t="s">
        <v>599</v>
      </c>
    </row>
    <row r="157" s="1" customFormat="1" ht="16.5" customHeight="1">
      <c r="B157" s="48"/>
      <c r="C157" s="285" t="s">
        <v>425</v>
      </c>
      <c r="D157" s="285" t="s">
        <v>272</v>
      </c>
      <c r="E157" s="286" t="s">
        <v>2972</v>
      </c>
      <c r="F157" s="287" t="s">
        <v>2973</v>
      </c>
      <c r="G157" s="288" t="s">
        <v>490</v>
      </c>
      <c r="H157" s="289">
        <v>1</v>
      </c>
      <c r="I157" s="290"/>
      <c r="J157" s="291">
        <f>ROUND(I157*H157,2)</f>
        <v>0</v>
      </c>
      <c r="K157" s="287" t="s">
        <v>38</v>
      </c>
      <c r="L157" s="292"/>
      <c r="M157" s="293" t="s">
        <v>38</v>
      </c>
      <c r="N157" s="294" t="s">
        <v>53</v>
      </c>
      <c r="O157" s="49"/>
      <c r="P157" s="247">
        <f>O157*H157</f>
        <v>0</v>
      </c>
      <c r="Q157" s="247">
        <v>0</v>
      </c>
      <c r="R157" s="247">
        <f>Q157*H157</f>
        <v>0</v>
      </c>
      <c r="S157" s="247">
        <v>0</v>
      </c>
      <c r="T157" s="248">
        <f>S157*H157</f>
        <v>0</v>
      </c>
      <c r="AR157" s="25" t="s">
        <v>231</v>
      </c>
      <c r="AT157" s="25" t="s">
        <v>272</v>
      </c>
      <c r="AU157" s="25" t="s">
        <v>90</v>
      </c>
      <c r="AY157" s="25" t="s">
        <v>183</v>
      </c>
      <c r="BE157" s="249">
        <f>IF(N157="základní",J157,0)</f>
        <v>0</v>
      </c>
      <c r="BF157" s="249">
        <f>IF(N157="snížená",J157,0)</f>
        <v>0</v>
      </c>
      <c r="BG157" s="249">
        <f>IF(N157="zákl. přenesená",J157,0)</f>
        <v>0</v>
      </c>
      <c r="BH157" s="249">
        <f>IF(N157="sníž. přenesená",J157,0)</f>
        <v>0</v>
      </c>
      <c r="BI157" s="249">
        <f>IF(N157="nulová",J157,0)</f>
        <v>0</v>
      </c>
      <c r="BJ157" s="25" t="s">
        <v>25</v>
      </c>
      <c r="BK157" s="249">
        <f>ROUND(I157*H157,2)</f>
        <v>0</v>
      </c>
      <c r="BL157" s="25" t="s">
        <v>190</v>
      </c>
      <c r="BM157" s="25" t="s">
        <v>610</v>
      </c>
    </row>
    <row r="158" s="1" customFormat="1" ht="16.5" customHeight="1">
      <c r="B158" s="48"/>
      <c r="C158" s="285" t="s">
        <v>430</v>
      </c>
      <c r="D158" s="285" t="s">
        <v>272</v>
      </c>
      <c r="E158" s="286" t="s">
        <v>2974</v>
      </c>
      <c r="F158" s="287" t="s">
        <v>2975</v>
      </c>
      <c r="G158" s="288" t="s">
        <v>313</v>
      </c>
      <c r="H158" s="289">
        <v>240</v>
      </c>
      <c r="I158" s="290"/>
      <c r="J158" s="291">
        <f>ROUND(I158*H158,2)</f>
        <v>0</v>
      </c>
      <c r="K158" s="287" t="s">
        <v>38</v>
      </c>
      <c r="L158" s="292"/>
      <c r="M158" s="293" t="s">
        <v>38</v>
      </c>
      <c r="N158" s="294" t="s">
        <v>53</v>
      </c>
      <c r="O158" s="49"/>
      <c r="P158" s="247">
        <f>O158*H158</f>
        <v>0</v>
      </c>
      <c r="Q158" s="247">
        <v>0</v>
      </c>
      <c r="R158" s="247">
        <f>Q158*H158</f>
        <v>0</v>
      </c>
      <c r="S158" s="247">
        <v>0</v>
      </c>
      <c r="T158" s="248">
        <f>S158*H158</f>
        <v>0</v>
      </c>
      <c r="AR158" s="25" t="s">
        <v>231</v>
      </c>
      <c r="AT158" s="25" t="s">
        <v>272</v>
      </c>
      <c r="AU158" s="25" t="s">
        <v>90</v>
      </c>
      <c r="AY158" s="25" t="s">
        <v>183</v>
      </c>
      <c r="BE158" s="249">
        <f>IF(N158="základní",J158,0)</f>
        <v>0</v>
      </c>
      <c r="BF158" s="249">
        <f>IF(N158="snížená",J158,0)</f>
        <v>0</v>
      </c>
      <c r="BG158" s="249">
        <f>IF(N158="zákl. přenesená",J158,0)</f>
        <v>0</v>
      </c>
      <c r="BH158" s="249">
        <f>IF(N158="sníž. přenesená",J158,0)</f>
        <v>0</v>
      </c>
      <c r="BI158" s="249">
        <f>IF(N158="nulová",J158,0)</f>
        <v>0</v>
      </c>
      <c r="BJ158" s="25" t="s">
        <v>25</v>
      </c>
      <c r="BK158" s="249">
        <f>ROUND(I158*H158,2)</f>
        <v>0</v>
      </c>
      <c r="BL158" s="25" t="s">
        <v>190</v>
      </c>
      <c r="BM158" s="25" t="s">
        <v>635</v>
      </c>
    </row>
    <row r="159" s="1" customFormat="1" ht="16.5" customHeight="1">
      <c r="B159" s="48"/>
      <c r="C159" s="285" t="s">
        <v>438</v>
      </c>
      <c r="D159" s="285" t="s">
        <v>272</v>
      </c>
      <c r="E159" s="286" t="s">
        <v>2976</v>
      </c>
      <c r="F159" s="287" t="s">
        <v>2977</v>
      </c>
      <c r="G159" s="288" t="s">
        <v>313</v>
      </c>
      <c r="H159" s="289">
        <v>400</v>
      </c>
      <c r="I159" s="290"/>
      <c r="J159" s="291">
        <f>ROUND(I159*H159,2)</f>
        <v>0</v>
      </c>
      <c r="K159" s="287" t="s">
        <v>38</v>
      </c>
      <c r="L159" s="292"/>
      <c r="M159" s="293" t="s">
        <v>38</v>
      </c>
      <c r="N159" s="294" t="s">
        <v>53</v>
      </c>
      <c r="O159" s="49"/>
      <c r="P159" s="247">
        <f>O159*H159</f>
        <v>0</v>
      </c>
      <c r="Q159" s="247">
        <v>0</v>
      </c>
      <c r="R159" s="247">
        <f>Q159*H159</f>
        <v>0</v>
      </c>
      <c r="S159" s="247">
        <v>0</v>
      </c>
      <c r="T159" s="248">
        <f>S159*H159</f>
        <v>0</v>
      </c>
      <c r="AR159" s="25" t="s">
        <v>231</v>
      </c>
      <c r="AT159" s="25" t="s">
        <v>272</v>
      </c>
      <c r="AU159" s="25" t="s">
        <v>90</v>
      </c>
      <c r="AY159" s="25" t="s">
        <v>183</v>
      </c>
      <c r="BE159" s="249">
        <f>IF(N159="základní",J159,0)</f>
        <v>0</v>
      </c>
      <c r="BF159" s="249">
        <f>IF(N159="snížená",J159,0)</f>
        <v>0</v>
      </c>
      <c r="BG159" s="249">
        <f>IF(N159="zákl. přenesená",J159,0)</f>
        <v>0</v>
      </c>
      <c r="BH159" s="249">
        <f>IF(N159="sníž. přenesená",J159,0)</f>
        <v>0</v>
      </c>
      <c r="BI159" s="249">
        <f>IF(N159="nulová",J159,0)</f>
        <v>0</v>
      </c>
      <c r="BJ159" s="25" t="s">
        <v>25</v>
      </c>
      <c r="BK159" s="249">
        <f>ROUND(I159*H159,2)</f>
        <v>0</v>
      </c>
      <c r="BL159" s="25" t="s">
        <v>190</v>
      </c>
      <c r="BM159" s="25" t="s">
        <v>650</v>
      </c>
    </row>
    <row r="160" s="1" customFormat="1" ht="16.5" customHeight="1">
      <c r="B160" s="48"/>
      <c r="C160" s="285" t="s">
        <v>442</v>
      </c>
      <c r="D160" s="285" t="s">
        <v>272</v>
      </c>
      <c r="E160" s="286" t="s">
        <v>2941</v>
      </c>
      <c r="F160" s="287" t="s">
        <v>2942</v>
      </c>
      <c r="G160" s="288" t="s">
        <v>490</v>
      </c>
      <c r="H160" s="289">
        <v>1</v>
      </c>
      <c r="I160" s="290"/>
      <c r="J160" s="291">
        <f>ROUND(I160*H160,2)</f>
        <v>0</v>
      </c>
      <c r="K160" s="287" t="s">
        <v>38</v>
      </c>
      <c r="L160" s="292"/>
      <c r="M160" s="293" t="s">
        <v>38</v>
      </c>
      <c r="N160" s="294" t="s">
        <v>53</v>
      </c>
      <c r="O160" s="49"/>
      <c r="P160" s="247">
        <f>O160*H160</f>
        <v>0</v>
      </c>
      <c r="Q160" s="247">
        <v>0</v>
      </c>
      <c r="R160" s="247">
        <f>Q160*H160</f>
        <v>0</v>
      </c>
      <c r="S160" s="247">
        <v>0</v>
      </c>
      <c r="T160" s="248">
        <f>S160*H160</f>
        <v>0</v>
      </c>
      <c r="AR160" s="25" t="s">
        <v>231</v>
      </c>
      <c r="AT160" s="25" t="s">
        <v>272</v>
      </c>
      <c r="AU160" s="25" t="s">
        <v>90</v>
      </c>
      <c r="AY160" s="25" t="s">
        <v>183</v>
      </c>
      <c r="BE160" s="249">
        <f>IF(N160="základní",J160,0)</f>
        <v>0</v>
      </c>
      <c r="BF160" s="249">
        <f>IF(N160="snížená",J160,0)</f>
        <v>0</v>
      </c>
      <c r="BG160" s="249">
        <f>IF(N160="zákl. přenesená",J160,0)</f>
        <v>0</v>
      </c>
      <c r="BH160" s="249">
        <f>IF(N160="sníž. přenesená",J160,0)</f>
        <v>0</v>
      </c>
      <c r="BI160" s="249">
        <f>IF(N160="nulová",J160,0)</f>
        <v>0</v>
      </c>
      <c r="BJ160" s="25" t="s">
        <v>25</v>
      </c>
      <c r="BK160" s="249">
        <f>ROUND(I160*H160,2)</f>
        <v>0</v>
      </c>
      <c r="BL160" s="25" t="s">
        <v>190</v>
      </c>
      <c r="BM160" s="25" t="s">
        <v>660</v>
      </c>
    </row>
    <row r="161" s="1" customFormat="1" ht="16.5" customHeight="1">
      <c r="B161" s="48"/>
      <c r="C161" s="285" t="s">
        <v>446</v>
      </c>
      <c r="D161" s="285" t="s">
        <v>272</v>
      </c>
      <c r="E161" s="286" t="s">
        <v>2978</v>
      </c>
      <c r="F161" s="287" t="s">
        <v>2979</v>
      </c>
      <c r="G161" s="288" t="s">
        <v>490</v>
      </c>
      <c r="H161" s="289">
        <v>5</v>
      </c>
      <c r="I161" s="290"/>
      <c r="J161" s="291">
        <f>ROUND(I161*H161,2)</f>
        <v>0</v>
      </c>
      <c r="K161" s="287" t="s">
        <v>38</v>
      </c>
      <c r="L161" s="292"/>
      <c r="M161" s="293" t="s">
        <v>38</v>
      </c>
      <c r="N161" s="294" t="s">
        <v>53</v>
      </c>
      <c r="O161" s="49"/>
      <c r="P161" s="247">
        <f>O161*H161</f>
        <v>0</v>
      </c>
      <c r="Q161" s="247">
        <v>0</v>
      </c>
      <c r="R161" s="247">
        <f>Q161*H161</f>
        <v>0</v>
      </c>
      <c r="S161" s="247">
        <v>0</v>
      </c>
      <c r="T161" s="248">
        <f>S161*H161</f>
        <v>0</v>
      </c>
      <c r="AR161" s="25" t="s">
        <v>231</v>
      </c>
      <c r="AT161" s="25" t="s">
        <v>272</v>
      </c>
      <c r="AU161" s="25" t="s">
        <v>90</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190</v>
      </c>
      <c r="BM161" s="25" t="s">
        <v>668</v>
      </c>
    </row>
    <row r="162" s="1" customFormat="1" ht="16.5" customHeight="1">
      <c r="B162" s="48"/>
      <c r="C162" s="285" t="s">
        <v>454</v>
      </c>
      <c r="D162" s="285" t="s">
        <v>272</v>
      </c>
      <c r="E162" s="286" t="s">
        <v>2752</v>
      </c>
      <c r="F162" s="287" t="s">
        <v>2980</v>
      </c>
      <c r="G162" s="288" t="s">
        <v>490</v>
      </c>
      <c r="H162" s="289">
        <v>5</v>
      </c>
      <c r="I162" s="290"/>
      <c r="J162" s="291">
        <f>ROUND(I162*H162,2)</f>
        <v>0</v>
      </c>
      <c r="K162" s="287" t="s">
        <v>38</v>
      </c>
      <c r="L162" s="292"/>
      <c r="M162" s="293" t="s">
        <v>38</v>
      </c>
      <c r="N162" s="294" t="s">
        <v>53</v>
      </c>
      <c r="O162" s="49"/>
      <c r="P162" s="247">
        <f>O162*H162</f>
        <v>0</v>
      </c>
      <c r="Q162" s="247">
        <v>0</v>
      </c>
      <c r="R162" s="247">
        <f>Q162*H162</f>
        <v>0</v>
      </c>
      <c r="S162" s="247">
        <v>0</v>
      </c>
      <c r="T162" s="248">
        <f>S162*H162</f>
        <v>0</v>
      </c>
      <c r="AR162" s="25" t="s">
        <v>231</v>
      </c>
      <c r="AT162" s="25" t="s">
        <v>272</v>
      </c>
      <c r="AU162" s="25" t="s">
        <v>90</v>
      </c>
      <c r="AY162" s="25" t="s">
        <v>183</v>
      </c>
      <c r="BE162" s="249">
        <f>IF(N162="základní",J162,0)</f>
        <v>0</v>
      </c>
      <c r="BF162" s="249">
        <f>IF(N162="snížená",J162,0)</f>
        <v>0</v>
      </c>
      <c r="BG162" s="249">
        <f>IF(N162="zákl. přenesená",J162,0)</f>
        <v>0</v>
      </c>
      <c r="BH162" s="249">
        <f>IF(N162="sníž. přenesená",J162,0)</f>
        <v>0</v>
      </c>
      <c r="BI162" s="249">
        <f>IF(N162="nulová",J162,0)</f>
        <v>0</v>
      </c>
      <c r="BJ162" s="25" t="s">
        <v>25</v>
      </c>
      <c r="BK162" s="249">
        <f>ROUND(I162*H162,2)</f>
        <v>0</v>
      </c>
      <c r="BL162" s="25" t="s">
        <v>190</v>
      </c>
      <c r="BM162" s="25" t="s">
        <v>679</v>
      </c>
    </row>
    <row r="163" s="11" customFormat="1" ht="29.88" customHeight="1">
      <c r="B163" s="222"/>
      <c r="C163" s="223"/>
      <c r="D163" s="224" t="s">
        <v>81</v>
      </c>
      <c r="E163" s="236" t="s">
        <v>2102</v>
      </c>
      <c r="F163" s="236" t="s">
        <v>2920</v>
      </c>
      <c r="G163" s="223"/>
      <c r="H163" s="223"/>
      <c r="I163" s="226"/>
      <c r="J163" s="237">
        <f>BK163</f>
        <v>0</v>
      </c>
      <c r="K163" s="223"/>
      <c r="L163" s="228"/>
      <c r="M163" s="229"/>
      <c r="N163" s="230"/>
      <c r="O163" s="230"/>
      <c r="P163" s="231">
        <v>0</v>
      </c>
      <c r="Q163" s="230"/>
      <c r="R163" s="231">
        <v>0</v>
      </c>
      <c r="S163" s="230"/>
      <c r="T163" s="232">
        <v>0</v>
      </c>
      <c r="AR163" s="233" t="s">
        <v>25</v>
      </c>
      <c r="AT163" s="234" t="s">
        <v>81</v>
      </c>
      <c r="AU163" s="234" t="s">
        <v>25</v>
      </c>
      <c r="AY163" s="233" t="s">
        <v>183</v>
      </c>
      <c r="BK163" s="235">
        <v>0</v>
      </c>
    </row>
    <row r="164" s="11" customFormat="1" ht="24.96" customHeight="1">
      <c r="B164" s="222"/>
      <c r="C164" s="223"/>
      <c r="D164" s="224" t="s">
        <v>81</v>
      </c>
      <c r="E164" s="225" t="s">
        <v>2098</v>
      </c>
      <c r="F164" s="225" t="s">
        <v>38</v>
      </c>
      <c r="G164" s="223"/>
      <c r="H164" s="223"/>
      <c r="I164" s="226"/>
      <c r="J164" s="227">
        <f>BK164</f>
        <v>0</v>
      </c>
      <c r="K164" s="223"/>
      <c r="L164" s="228"/>
      <c r="M164" s="229"/>
      <c r="N164" s="230"/>
      <c r="O164" s="230"/>
      <c r="P164" s="231">
        <f>P165+P166+P167+P181+P182+P196+P197+P200+P201+P218</f>
        <v>0</v>
      </c>
      <c r="Q164" s="230"/>
      <c r="R164" s="231">
        <f>R165+R166+R167+R181+R182+R196+R197+R200+R201+R218</f>
        <v>0</v>
      </c>
      <c r="S164" s="230"/>
      <c r="T164" s="232">
        <f>T165+T166+T167+T181+T182+T196+T197+T200+T201+T218</f>
        <v>0</v>
      </c>
      <c r="AR164" s="233" t="s">
        <v>25</v>
      </c>
      <c r="AT164" s="234" t="s">
        <v>81</v>
      </c>
      <c r="AU164" s="234" t="s">
        <v>82</v>
      </c>
      <c r="AY164" s="233" t="s">
        <v>183</v>
      </c>
      <c r="BK164" s="235">
        <f>BK165+BK166+BK167+BK181+BK182+BK196+BK197+BK200+BK201+BK218</f>
        <v>0</v>
      </c>
    </row>
    <row r="165" s="1" customFormat="1" ht="16.5" customHeight="1">
      <c r="B165" s="48"/>
      <c r="C165" s="238" t="s">
        <v>461</v>
      </c>
      <c r="D165" s="238" t="s">
        <v>185</v>
      </c>
      <c r="E165" s="239" t="s">
        <v>2981</v>
      </c>
      <c r="F165" s="240" t="s">
        <v>2982</v>
      </c>
      <c r="G165" s="241" t="s">
        <v>490</v>
      </c>
      <c r="H165" s="242">
        <v>10</v>
      </c>
      <c r="I165" s="243"/>
      <c r="J165" s="244">
        <f>ROUND(I165*H165,2)</f>
        <v>0</v>
      </c>
      <c r="K165" s="240" t="s">
        <v>38</v>
      </c>
      <c r="L165" s="74"/>
      <c r="M165" s="245" t="s">
        <v>38</v>
      </c>
      <c r="N165" s="246" t="s">
        <v>53</v>
      </c>
      <c r="O165" s="49"/>
      <c r="P165" s="247">
        <f>O165*H165</f>
        <v>0</v>
      </c>
      <c r="Q165" s="247">
        <v>0</v>
      </c>
      <c r="R165" s="247">
        <f>Q165*H165</f>
        <v>0</v>
      </c>
      <c r="S165" s="247">
        <v>0</v>
      </c>
      <c r="T165" s="248">
        <f>S165*H165</f>
        <v>0</v>
      </c>
      <c r="AR165" s="25" t="s">
        <v>190</v>
      </c>
      <c r="AT165" s="25" t="s">
        <v>185</v>
      </c>
      <c r="AU165" s="25" t="s">
        <v>25</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190</v>
      </c>
      <c r="BM165" s="25" t="s">
        <v>687</v>
      </c>
    </row>
    <row r="166" s="1" customFormat="1" ht="16.5" customHeight="1">
      <c r="B166" s="48"/>
      <c r="C166" s="238" t="s">
        <v>467</v>
      </c>
      <c r="D166" s="238" t="s">
        <v>185</v>
      </c>
      <c r="E166" s="239" t="s">
        <v>2807</v>
      </c>
      <c r="F166" s="240" t="s">
        <v>2808</v>
      </c>
      <c r="G166" s="241" t="s">
        <v>490</v>
      </c>
      <c r="H166" s="242">
        <v>5</v>
      </c>
      <c r="I166" s="243"/>
      <c r="J166" s="244">
        <f>ROUND(I166*H166,2)</f>
        <v>0</v>
      </c>
      <c r="K166" s="240" t="s">
        <v>38</v>
      </c>
      <c r="L166" s="74"/>
      <c r="M166" s="245" t="s">
        <v>38</v>
      </c>
      <c r="N166" s="246" t="s">
        <v>53</v>
      </c>
      <c r="O166" s="49"/>
      <c r="P166" s="247">
        <f>O166*H166</f>
        <v>0</v>
      </c>
      <c r="Q166" s="247">
        <v>0</v>
      </c>
      <c r="R166" s="247">
        <f>Q166*H166</f>
        <v>0</v>
      </c>
      <c r="S166" s="247">
        <v>0</v>
      </c>
      <c r="T166" s="248">
        <f>S166*H166</f>
        <v>0</v>
      </c>
      <c r="AR166" s="25" t="s">
        <v>190</v>
      </c>
      <c r="AT166" s="25" t="s">
        <v>185</v>
      </c>
      <c r="AU166" s="25" t="s">
        <v>25</v>
      </c>
      <c r="AY166" s="25" t="s">
        <v>183</v>
      </c>
      <c r="BE166" s="249">
        <f>IF(N166="základní",J166,0)</f>
        <v>0</v>
      </c>
      <c r="BF166" s="249">
        <f>IF(N166="snížená",J166,0)</f>
        <v>0</v>
      </c>
      <c r="BG166" s="249">
        <f>IF(N166="zákl. přenesená",J166,0)</f>
        <v>0</v>
      </c>
      <c r="BH166" s="249">
        <f>IF(N166="sníž. přenesená",J166,0)</f>
        <v>0</v>
      </c>
      <c r="BI166" s="249">
        <f>IF(N166="nulová",J166,0)</f>
        <v>0</v>
      </c>
      <c r="BJ166" s="25" t="s">
        <v>25</v>
      </c>
      <c r="BK166" s="249">
        <f>ROUND(I166*H166,2)</f>
        <v>0</v>
      </c>
      <c r="BL166" s="25" t="s">
        <v>190</v>
      </c>
      <c r="BM166" s="25" t="s">
        <v>697</v>
      </c>
    </row>
    <row r="167" s="11" customFormat="1" ht="29.88" customHeight="1">
      <c r="B167" s="222"/>
      <c r="C167" s="223"/>
      <c r="D167" s="224" t="s">
        <v>81</v>
      </c>
      <c r="E167" s="236" t="s">
        <v>2100</v>
      </c>
      <c r="F167" s="236" t="s">
        <v>2772</v>
      </c>
      <c r="G167" s="223"/>
      <c r="H167" s="223"/>
      <c r="I167" s="226"/>
      <c r="J167" s="237">
        <f>BK167</f>
        <v>0</v>
      </c>
      <c r="K167" s="223"/>
      <c r="L167" s="228"/>
      <c r="M167" s="229"/>
      <c r="N167" s="230"/>
      <c r="O167" s="230"/>
      <c r="P167" s="231">
        <f>SUM(P168:P180)</f>
        <v>0</v>
      </c>
      <c r="Q167" s="230"/>
      <c r="R167" s="231">
        <f>SUM(R168:R180)</f>
        <v>0</v>
      </c>
      <c r="S167" s="230"/>
      <c r="T167" s="232">
        <f>SUM(T168:T180)</f>
        <v>0</v>
      </c>
      <c r="AR167" s="233" t="s">
        <v>25</v>
      </c>
      <c r="AT167" s="234" t="s">
        <v>81</v>
      </c>
      <c r="AU167" s="234" t="s">
        <v>25</v>
      </c>
      <c r="AY167" s="233" t="s">
        <v>183</v>
      </c>
      <c r="BK167" s="235">
        <f>SUM(BK168:BK180)</f>
        <v>0</v>
      </c>
    </row>
    <row r="168" s="1" customFormat="1" ht="16.5" customHeight="1">
      <c r="B168" s="48"/>
      <c r="C168" s="238" t="s">
        <v>473</v>
      </c>
      <c r="D168" s="238" t="s">
        <v>185</v>
      </c>
      <c r="E168" s="239" t="s">
        <v>2983</v>
      </c>
      <c r="F168" s="240" t="s">
        <v>2984</v>
      </c>
      <c r="G168" s="241" t="s">
        <v>313</v>
      </c>
      <c r="H168" s="242">
        <v>20</v>
      </c>
      <c r="I168" s="243"/>
      <c r="J168" s="244">
        <f>ROUND(I168*H168,2)</f>
        <v>0</v>
      </c>
      <c r="K168" s="240" t="s">
        <v>38</v>
      </c>
      <c r="L168" s="74"/>
      <c r="M168" s="245" t="s">
        <v>38</v>
      </c>
      <c r="N168" s="246" t="s">
        <v>53</v>
      </c>
      <c r="O168" s="49"/>
      <c r="P168" s="247">
        <f>O168*H168</f>
        <v>0</v>
      </c>
      <c r="Q168" s="247">
        <v>0</v>
      </c>
      <c r="R168" s="247">
        <f>Q168*H168</f>
        <v>0</v>
      </c>
      <c r="S168" s="247">
        <v>0</v>
      </c>
      <c r="T168" s="248">
        <f>S168*H168</f>
        <v>0</v>
      </c>
      <c r="AR168" s="25" t="s">
        <v>190</v>
      </c>
      <c r="AT168" s="25" t="s">
        <v>185</v>
      </c>
      <c r="AU168" s="25" t="s">
        <v>90</v>
      </c>
      <c r="AY168" s="25" t="s">
        <v>183</v>
      </c>
      <c r="BE168" s="249">
        <f>IF(N168="základní",J168,0)</f>
        <v>0</v>
      </c>
      <c r="BF168" s="249">
        <f>IF(N168="snížená",J168,0)</f>
        <v>0</v>
      </c>
      <c r="BG168" s="249">
        <f>IF(N168="zákl. přenesená",J168,0)</f>
        <v>0</v>
      </c>
      <c r="BH168" s="249">
        <f>IF(N168="sníž. přenesená",J168,0)</f>
        <v>0</v>
      </c>
      <c r="BI168" s="249">
        <f>IF(N168="nulová",J168,0)</f>
        <v>0</v>
      </c>
      <c r="BJ168" s="25" t="s">
        <v>25</v>
      </c>
      <c r="BK168" s="249">
        <f>ROUND(I168*H168,2)</f>
        <v>0</v>
      </c>
      <c r="BL168" s="25" t="s">
        <v>190</v>
      </c>
      <c r="BM168" s="25" t="s">
        <v>707</v>
      </c>
    </row>
    <row r="169" s="1" customFormat="1" ht="16.5" customHeight="1">
      <c r="B169" s="48"/>
      <c r="C169" s="238" t="s">
        <v>478</v>
      </c>
      <c r="D169" s="238" t="s">
        <v>185</v>
      </c>
      <c r="E169" s="239" t="s">
        <v>2985</v>
      </c>
      <c r="F169" s="240" t="s">
        <v>2986</v>
      </c>
      <c r="G169" s="241" t="s">
        <v>490</v>
      </c>
      <c r="H169" s="242">
        <v>160</v>
      </c>
      <c r="I169" s="243"/>
      <c r="J169" s="244">
        <f>ROUND(I169*H169,2)</f>
        <v>0</v>
      </c>
      <c r="K169" s="240" t="s">
        <v>38</v>
      </c>
      <c r="L169" s="74"/>
      <c r="M169" s="245" t="s">
        <v>38</v>
      </c>
      <c r="N169" s="246" t="s">
        <v>53</v>
      </c>
      <c r="O169" s="49"/>
      <c r="P169" s="247">
        <f>O169*H169</f>
        <v>0</v>
      </c>
      <c r="Q169" s="247">
        <v>0</v>
      </c>
      <c r="R169" s="247">
        <f>Q169*H169</f>
        <v>0</v>
      </c>
      <c r="S169" s="247">
        <v>0</v>
      </c>
      <c r="T169" s="248">
        <f>S169*H169</f>
        <v>0</v>
      </c>
      <c r="AR169" s="25" t="s">
        <v>190</v>
      </c>
      <c r="AT169" s="25" t="s">
        <v>185</v>
      </c>
      <c r="AU169" s="25" t="s">
        <v>90</v>
      </c>
      <c r="AY169" s="25" t="s">
        <v>183</v>
      </c>
      <c r="BE169" s="249">
        <f>IF(N169="základní",J169,0)</f>
        <v>0</v>
      </c>
      <c r="BF169" s="249">
        <f>IF(N169="snížená",J169,0)</f>
        <v>0</v>
      </c>
      <c r="BG169" s="249">
        <f>IF(N169="zákl. přenesená",J169,0)</f>
        <v>0</v>
      </c>
      <c r="BH169" s="249">
        <f>IF(N169="sníž. přenesená",J169,0)</f>
        <v>0</v>
      </c>
      <c r="BI169" s="249">
        <f>IF(N169="nulová",J169,0)</f>
        <v>0</v>
      </c>
      <c r="BJ169" s="25" t="s">
        <v>25</v>
      </c>
      <c r="BK169" s="249">
        <f>ROUND(I169*H169,2)</f>
        <v>0</v>
      </c>
      <c r="BL169" s="25" t="s">
        <v>190</v>
      </c>
      <c r="BM169" s="25" t="s">
        <v>718</v>
      </c>
    </row>
    <row r="170" s="1" customFormat="1" ht="16.5" customHeight="1">
      <c r="B170" s="48"/>
      <c r="C170" s="238" t="s">
        <v>483</v>
      </c>
      <c r="D170" s="238" t="s">
        <v>185</v>
      </c>
      <c r="E170" s="239" t="s">
        <v>2987</v>
      </c>
      <c r="F170" s="240" t="s">
        <v>2988</v>
      </c>
      <c r="G170" s="241" t="s">
        <v>313</v>
      </c>
      <c r="H170" s="242">
        <v>50</v>
      </c>
      <c r="I170" s="243"/>
      <c r="J170" s="244">
        <f>ROUND(I170*H170,2)</f>
        <v>0</v>
      </c>
      <c r="K170" s="240" t="s">
        <v>38</v>
      </c>
      <c r="L170" s="74"/>
      <c r="M170" s="245" t="s">
        <v>38</v>
      </c>
      <c r="N170" s="246" t="s">
        <v>53</v>
      </c>
      <c r="O170" s="49"/>
      <c r="P170" s="247">
        <f>O170*H170</f>
        <v>0</v>
      </c>
      <c r="Q170" s="247">
        <v>0</v>
      </c>
      <c r="R170" s="247">
        <f>Q170*H170</f>
        <v>0</v>
      </c>
      <c r="S170" s="247">
        <v>0</v>
      </c>
      <c r="T170" s="248">
        <f>S170*H170</f>
        <v>0</v>
      </c>
      <c r="AR170" s="25" t="s">
        <v>190</v>
      </c>
      <c r="AT170" s="25" t="s">
        <v>185</v>
      </c>
      <c r="AU170" s="25" t="s">
        <v>90</v>
      </c>
      <c r="AY170" s="25" t="s">
        <v>183</v>
      </c>
      <c r="BE170" s="249">
        <f>IF(N170="základní",J170,0)</f>
        <v>0</v>
      </c>
      <c r="BF170" s="249">
        <f>IF(N170="snížená",J170,0)</f>
        <v>0</v>
      </c>
      <c r="BG170" s="249">
        <f>IF(N170="zákl. přenesená",J170,0)</f>
        <v>0</v>
      </c>
      <c r="BH170" s="249">
        <f>IF(N170="sníž. přenesená",J170,0)</f>
        <v>0</v>
      </c>
      <c r="BI170" s="249">
        <f>IF(N170="nulová",J170,0)</f>
        <v>0</v>
      </c>
      <c r="BJ170" s="25" t="s">
        <v>25</v>
      </c>
      <c r="BK170" s="249">
        <f>ROUND(I170*H170,2)</f>
        <v>0</v>
      </c>
      <c r="BL170" s="25" t="s">
        <v>190</v>
      </c>
      <c r="BM170" s="25" t="s">
        <v>729</v>
      </c>
    </row>
    <row r="171" s="1" customFormat="1" ht="16.5" customHeight="1">
      <c r="B171" s="48"/>
      <c r="C171" s="238" t="s">
        <v>487</v>
      </c>
      <c r="D171" s="238" t="s">
        <v>185</v>
      </c>
      <c r="E171" s="239" t="s">
        <v>2989</v>
      </c>
      <c r="F171" s="240" t="s">
        <v>2990</v>
      </c>
      <c r="G171" s="241" t="s">
        <v>2283</v>
      </c>
      <c r="H171" s="242">
        <v>24</v>
      </c>
      <c r="I171" s="243"/>
      <c r="J171" s="244">
        <f>ROUND(I171*H171,2)</f>
        <v>0</v>
      </c>
      <c r="K171" s="240" t="s">
        <v>38</v>
      </c>
      <c r="L171" s="74"/>
      <c r="M171" s="245" t="s">
        <v>38</v>
      </c>
      <c r="N171" s="246" t="s">
        <v>53</v>
      </c>
      <c r="O171" s="49"/>
      <c r="P171" s="247">
        <f>O171*H171</f>
        <v>0</v>
      </c>
      <c r="Q171" s="247">
        <v>0</v>
      </c>
      <c r="R171" s="247">
        <f>Q171*H171</f>
        <v>0</v>
      </c>
      <c r="S171" s="247">
        <v>0</v>
      </c>
      <c r="T171" s="248">
        <f>S171*H171</f>
        <v>0</v>
      </c>
      <c r="AR171" s="25" t="s">
        <v>190</v>
      </c>
      <c r="AT171" s="25" t="s">
        <v>185</v>
      </c>
      <c r="AU171" s="25" t="s">
        <v>90</v>
      </c>
      <c r="AY171" s="25" t="s">
        <v>183</v>
      </c>
      <c r="BE171" s="249">
        <f>IF(N171="základní",J171,0)</f>
        <v>0</v>
      </c>
      <c r="BF171" s="249">
        <f>IF(N171="snížená",J171,0)</f>
        <v>0</v>
      </c>
      <c r="BG171" s="249">
        <f>IF(N171="zákl. přenesená",J171,0)</f>
        <v>0</v>
      </c>
      <c r="BH171" s="249">
        <f>IF(N171="sníž. přenesená",J171,0)</f>
        <v>0</v>
      </c>
      <c r="BI171" s="249">
        <f>IF(N171="nulová",J171,0)</f>
        <v>0</v>
      </c>
      <c r="BJ171" s="25" t="s">
        <v>25</v>
      </c>
      <c r="BK171" s="249">
        <f>ROUND(I171*H171,2)</f>
        <v>0</v>
      </c>
      <c r="BL171" s="25" t="s">
        <v>190</v>
      </c>
      <c r="BM171" s="25" t="s">
        <v>741</v>
      </c>
    </row>
    <row r="172" s="1" customFormat="1">
      <c r="B172" s="48"/>
      <c r="C172" s="76"/>
      <c r="D172" s="252" t="s">
        <v>276</v>
      </c>
      <c r="E172" s="76"/>
      <c r="F172" s="283" t="s">
        <v>2991</v>
      </c>
      <c r="G172" s="76"/>
      <c r="H172" s="76"/>
      <c r="I172" s="206"/>
      <c r="J172" s="76"/>
      <c r="K172" s="76"/>
      <c r="L172" s="74"/>
      <c r="M172" s="284"/>
      <c r="N172" s="49"/>
      <c r="O172" s="49"/>
      <c r="P172" s="49"/>
      <c r="Q172" s="49"/>
      <c r="R172" s="49"/>
      <c r="S172" s="49"/>
      <c r="T172" s="97"/>
      <c r="AT172" s="25" t="s">
        <v>276</v>
      </c>
      <c r="AU172" s="25" t="s">
        <v>90</v>
      </c>
    </row>
    <row r="173" s="1" customFormat="1" ht="16.5" customHeight="1">
      <c r="B173" s="48"/>
      <c r="C173" s="238" t="s">
        <v>492</v>
      </c>
      <c r="D173" s="238" t="s">
        <v>185</v>
      </c>
      <c r="E173" s="239" t="s">
        <v>2992</v>
      </c>
      <c r="F173" s="240" t="s">
        <v>2993</v>
      </c>
      <c r="G173" s="241" t="s">
        <v>2283</v>
      </c>
      <c r="H173" s="242">
        <v>46</v>
      </c>
      <c r="I173" s="243"/>
      <c r="J173" s="244">
        <f>ROUND(I173*H173,2)</f>
        <v>0</v>
      </c>
      <c r="K173" s="240" t="s">
        <v>38</v>
      </c>
      <c r="L173" s="74"/>
      <c r="M173" s="245" t="s">
        <v>38</v>
      </c>
      <c r="N173" s="246" t="s">
        <v>53</v>
      </c>
      <c r="O173" s="49"/>
      <c r="P173" s="247">
        <f>O173*H173</f>
        <v>0</v>
      </c>
      <c r="Q173" s="247">
        <v>0</v>
      </c>
      <c r="R173" s="247">
        <f>Q173*H173</f>
        <v>0</v>
      </c>
      <c r="S173" s="247">
        <v>0</v>
      </c>
      <c r="T173" s="248">
        <f>S173*H173</f>
        <v>0</v>
      </c>
      <c r="AR173" s="25" t="s">
        <v>190</v>
      </c>
      <c r="AT173" s="25" t="s">
        <v>185</v>
      </c>
      <c r="AU173" s="25" t="s">
        <v>90</v>
      </c>
      <c r="AY173" s="25" t="s">
        <v>183</v>
      </c>
      <c r="BE173" s="249">
        <f>IF(N173="základní",J173,0)</f>
        <v>0</v>
      </c>
      <c r="BF173" s="249">
        <f>IF(N173="snížená",J173,0)</f>
        <v>0</v>
      </c>
      <c r="BG173" s="249">
        <f>IF(N173="zákl. přenesená",J173,0)</f>
        <v>0</v>
      </c>
      <c r="BH173" s="249">
        <f>IF(N173="sníž. přenesená",J173,0)</f>
        <v>0</v>
      </c>
      <c r="BI173" s="249">
        <f>IF(N173="nulová",J173,0)</f>
        <v>0</v>
      </c>
      <c r="BJ173" s="25" t="s">
        <v>25</v>
      </c>
      <c r="BK173" s="249">
        <f>ROUND(I173*H173,2)</f>
        <v>0</v>
      </c>
      <c r="BL173" s="25" t="s">
        <v>190</v>
      </c>
      <c r="BM173" s="25" t="s">
        <v>752</v>
      </c>
    </row>
    <row r="174" s="1" customFormat="1" ht="16.5" customHeight="1">
      <c r="B174" s="48"/>
      <c r="C174" s="238" t="s">
        <v>496</v>
      </c>
      <c r="D174" s="238" t="s">
        <v>185</v>
      </c>
      <c r="E174" s="239" t="s">
        <v>2994</v>
      </c>
      <c r="F174" s="240" t="s">
        <v>2995</v>
      </c>
      <c r="G174" s="241" t="s">
        <v>2283</v>
      </c>
      <c r="H174" s="242">
        <v>12</v>
      </c>
      <c r="I174" s="243"/>
      <c r="J174" s="244">
        <f>ROUND(I174*H174,2)</f>
        <v>0</v>
      </c>
      <c r="K174" s="240" t="s">
        <v>38</v>
      </c>
      <c r="L174" s="74"/>
      <c r="M174" s="245" t="s">
        <v>38</v>
      </c>
      <c r="N174" s="246" t="s">
        <v>53</v>
      </c>
      <c r="O174" s="49"/>
      <c r="P174" s="247">
        <f>O174*H174</f>
        <v>0</v>
      </c>
      <c r="Q174" s="247">
        <v>0</v>
      </c>
      <c r="R174" s="247">
        <f>Q174*H174</f>
        <v>0</v>
      </c>
      <c r="S174" s="247">
        <v>0</v>
      </c>
      <c r="T174" s="248">
        <f>S174*H174</f>
        <v>0</v>
      </c>
      <c r="AR174" s="25" t="s">
        <v>190</v>
      </c>
      <c r="AT174" s="25" t="s">
        <v>185</v>
      </c>
      <c r="AU174" s="25" t="s">
        <v>90</v>
      </c>
      <c r="AY174" s="25" t="s">
        <v>183</v>
      </c>
      <c r="BE174" s="249">
        <f>IF(N174="základní",J174,0)</f>
        <v>0</v>
      </c>
      <c r="BF174" s="249">
        <f>IF(N174="snížená",J174,0)</f>
        <v>0</v>
      </c>
      <c r="BG174" s="249">
        <f>IF(N174="zákl. přenesená",J174,0)</f>
        <v>0</v>
      </c>
      <c r="BH174" s="249">
        <f>IF(N174="sníž. přenesená",J174,0)</f>
        <v>0</v>
      </c>
      <c r="BI174" s="249">
        <f>IF(N174="nulová",J174,0)</f>
        <v>0</v>
      </c>
      <c r="BJ174" s="25" t="s">
        <v>25</v>
      </c>
      <c r="BK174" s="249">
        <f>ROUND(I174*H174,2)</f>
        <v>0</v>
      </c>
      <c r="BL174" s="25" t="s">
        <v>190</v>
      </c>
      <c r="BM174" s="25" t="s">
        <v>763</v>
      </c>
    </row>
    <row r="175" s="1" customFormat="1">
      <c r="B175" s="48"/>
      <c r="C175" s="76"/>
      <c r="D175" s="252" t="s">
        <v>276</v>
      </c>
      <c r="E175" s="76"/>
      <c r="F175" s="283" t="s">
        <v>2996</v>
      </c>
      <c r="G175" s="76"/>
      <c r="H175" s="76"/>
      <c r="I175" s="206"/>
      <c r="J175" s="76"/>
      <c r="K175" s="76"/>
      <c r="L175" s="74"/>
      <c r="M175" s="284"/>
      <c r="N175" s="49"/>
      <c r="O175" s="49"/>
      <c r="P175" s="49"/>
      <c r="Q175" s="49"/>
      <c r="R175" s="49"/>
      <c r="S175" s="49"/>
      <c r="T175" s="97"/>
      <c r="AT175" s="25" t="s">
        <v>276</v>
      </c>
      <c r="AU175" s="25" t="s">
        <v>90</v>
      </c>
    </row>
    <row r="176" s="1" customFormat="1" ht="16.5" customHeight="1">
      <c r="B176" s="48"/>
      <c r="C176" s="238" t="s">
        <v>502</v>
      </c>
      <c r="D176" s="238" t="s">
        <v>185</v>
      </c>
      <c r="E176" s="239" t="s">
        <v>2997</v>
      </c>
      <c r="F176" s="240" t="s">
        <v>2998</v>
      </c>
      <c r="G176" s="241" t="s">
        <v>2283</v>
      </c>
      <c r="H176" s="242">
        <v>24</v>
      </c>
      <c r="I176" s="243"/>
      <c r="J176" s="244">
        <f>ROUND(I176*H176,2)</f>
        <v>0</v>
      </c>
      <c r="K176" s="240" t="s">
        <v>38</v>
      </c>
      <c r="L176" s="74"/>
      <c r="M176" s="245" t="s">
        <v>38</v>
      </c>
      <c r="N176" s="246" t="s">
        <v>53</v>
      </c>
      <c r="O176" s="49"/>
      <c r="P176" s="247">
        <f>O176*H176</f>
        <v>0</v>
      </c>
      <c r="Q176" s="247">
        <v>0</v>
      </c>
      <c r="R176" s="247">
        <f>Q176*H176</f>
        <v>0</v>
      </c>
      <c r="S176" s="247">
        <v>0</v>
      </c>
      <c r="T176" s="248">
        <f>S176*H176</f>
        <v>0</v>
      </c>
      <c r="AR176" s="25" t="s">
        <v>190</v>
      </c>
      <c r="AT176" s="25" t="s">
        <v>185</v>
      </c>
      <c r="AU176" s="25" t="s">
        <v>90</v>
      </c>
      <c r="AY176" s="25" t="s">
        <v>183</v>
      </c>
      <c r="BE176" s="249">
        <f>IF(N176="základní",J176,0)</f>
        <v>0</v>
      </c>
      <c r="BF176" s="249">
        <f>IF(N176="snížená",J176,0)</f>
        <v>0</v>
      </c>
      <c r="BG176" s="249">
        <f>IF(N176="zákl. přenesená",J176,0)</f>
        <v>0</v>
      </c>
      <c r="BH176" s="249">
        <f>IF(N176="sníž. přenesená",J176,0)</f>
        <v>0</v>
      </c>
      <c r="BI176" s="249">
        <f>IF(N176="nulová",J176,0)</f>
        <v>0</v>
      </c>
      <c r="BJ176" s="25" t="s">
        <v>25</v>
      </c>
      <c r="BK176" s="249">
        <f>ROUND(I176*H176,2)</f>
        <v>0</v>
      </c>
      <c r="BL176" s="25" t="s">
        <v>190</v>
      </c>
      <c r="BM176" s="25" t="s">
        <v>35</v>
      </c>
    </row>
    <row r="177" s="1" customFormat="1" ht="16.5" customHeight="1">
      <c r="B177" s="48"/>
      <c r="C177" s="238" t="s">
        <v>506</v>
      </c>
      <c r="D177" s="238" t="s">
        <v>185</v>
      </c>
      <c r="E177" s="239" t="s">
        <v>2999</v>
      </c>
      <c r="F177" s="240" t="s">
        <v>3000</v>
      </c>
      <c r="G177" s="241" t="s">
        <v>2283</v>
      </c>
      <c r="H177" s="242">
        <v>56</v>
      </c>
      <c r="I177" s="243"/>
      <c r="J177" s="244">
        <f>ROUND(I177*H177,2)</f>
        <v>0</v>
      </c>
      <c r="K177" s="240" t="s">
        <v>38</v>
      </c>
      <c r="L177" s="74"/>
      <c r="M177" s="245" t="s">
        <v>38</v>
      </c>
      <c r="N177" s="246" t="s">
        <v>53</v>
      </c>
      <c r="O177" s="49"/>
      <c r="P177" s="247">
        <f>O177*H177</f>
        <v>0</v>
      </c>
      <c r="Q177" s="247">
        <v>0</v>
      </c>
      <c r="R177" s="247">
        <f>Q177*H177</f>
        <v>0</v>
      </c>
      <c r="S177" s="247">
        <v>0</v>
      </c>
      <c r="T177" s="248">
        <f>S177*H177</f>
        <v>0</v>
      </c>
      <c r="AR177" s="25" t="s">
        <v>190</v>
      </c>
      <c r="AT177" s="25" t="s">
        <v>185</v>
      </c>
      <c r="AU177" s="25" t="s">
        <v>90</v>
      </c>
      <c r="AY177" s="25" t="s">
        <v>183</v>
      </c>
      <c r="BE177" s="249">
        <f>IF(N177="základní",J177,0)</f>
        <v>0</v>
      </c>
      <c r="BF177" s="249">
        <f>IF(N177="snížená",J177,0)</f>
        <v>0</v>
      </c>
      <c r="BG177" s="249">
        <f>IF(N177="zákl. přenesená",J177,0)</f>
        <v>0</v>
      </c>
      <c r="BH177" s="249">
        <f>IF(N177="sníž. přenesená",J177,0)</f>
        <v>0</v>
      </c>
      <c r="BI177" s="249">
        <f>IF(N177="nulová",J177,0)</f>
        <v>0</v>
      </c>
      <c r="BJ177" s="25" t="s">
        <v>25</v>
      </c>
      <c r="BK177" s="249">
        <f>ROUND(I177*H177,2)</f>
        <v>0</v>
      </c>
      <c r="BL177" s="25" t="s">
        <v>190</v>
      </c>
      <c r="BM177" s="25" t="s">
        <v>783</v>
      </c>
    </row>
    <row r="178" s="1" customFormat="1" ht="16.5" customHeight="1">
      <c r="B178" s="48"/>
      <c r="C178" s="238" t="s">
        <v>510</v>
      </c>
      <c r="D178" s="238" t="s">
        <v>185</v>
      </c>
      <c r="E178" s="239" t="s">
        <v>3001</v>
      </c>
      <c r="F178" s="240" t="s">
        <v>3002</v>
      </c>
      <c r="G178" s="241" t="s">
        <v>2283</v>
      </c>
      <c r="H178" s="242">
        <v>10</v>
      </c>
      <c r="I178" s="243"/>
      <c r="J178" s="244">
        <f>ROUND(I178*H178,2)</f>
        <v>0</v>
      </c>
      <c r="K178" s="240" t="s">
        <v>38</v>
      </c>
      <c r="L178" s="74"/>
      <c r="M178" s="245" t="s">
        <v>38</v>
      </c>
      <c r="N178" s="246" t="s">
        <v>53</v>
      </c>
      <c r="O178" s="49"/>
      <c r="P178" s="247">
        <f>O178*H178</f>
        <v>0</v>
      </c>
      <c r="Q178" s="247">
        <v>0</v>
      </c>
      <c r="R178" s="247">
        <f>Q178*H178</f>
        <v>0</v>
      </c>
      <c r="S178" s="247">
        <v>0</v>
      </c>
      <c r="T178" s="248">
        <f>S178*H178</f>
        <v>0</v>
      </c>
      <c r="AR178" s="25" t="s">
        <v>190</v>
      </c>
      <c r="AT178" s="25" t="s">
        <v>185</v>
      </c>
      <c r="AU178" s="25" t="s">
        <v>90</v>
      </c>
      <c r="AY178" s="25" t="s">
        <v>183</v>
      </c>
      <c r="BE178" s="249">
        <f>IF(N178="základní",J178,0)</f>
        <v>0</v>
      </c>
      <c r="BF178" s="249">
        <f>IF(N178="snížená",J178,0)</f>
        <v>0</v>
      </c>
      <c r="BG178" s="249">
        <f>IF(N178="zákl. přenesená",J178,0)</f>
        <v>0</v>
      </c>
      <c r="BH178" s="249">
        <f>IF(N178="sníž. přenesená",J178,0)</f>
        <v>0</v>
      </c>
      <c r="BI178" s="249">
        <f>IF(N178="nulová",J178,0)</f>
        <v>0</v>
      </c>
      <c r="BJ178" s="25" t="s">
        <v>25</v>
      </c>
      <c r="BK178" s="249">
        <f>ROUND(I178*H178,2)</f>
        <v>0</v>
      </c>
      <c r="BL178" s="25" t="s">
        <v>190</v>
      </c>
      <c r="BM178" s="25" t="s">
        <v>792</v>
      </c>
    </row>
    <row r="179" s="1" customFormat="1">
      <c r="B179" s="48"/>
      <c r="C179" s="76"/>
      <c r="D179" s="252" t="s">
        <v>276</v>
      </c>
      <c r="E179" s="76"/>
      <c r="F179" s="283" t="s">
        <v>3003</v>
      </c>
      <c r="G179" s="76"/>
      <c r="H179" s="76"/>
      <c r="I179" s="206"/>
      <c r="J179" s="76"/>
      <c r="K179" s="76"/>
      <c r="L179" s="74"/>
      <c r="M179" s="284"/>
      <c r="N179" s="49"/>
      <c r="O179" s="49"/>
      <c r="P179" s="49"/>
      <c r="Q179" s="49"/>
      <c r="R179" s="49"/>
      <c r="S179" s="49"/>
      <c r="T179" s="97"/>
      <c r="AT179" s="25" t="s">
        <v>276</v>
      </c>
      <c r="AU179" s="25" t="s">
        <v>90</v>
      </c>
    </row>
    <row r="180" s="1" customFormat="1" ht="16.5" customHeight="1">
      <c r="B180" s="48"/>
      <c r="C180" s="238" t="s">
        <v>514</v>
      </c>
      <c r="D180" s="238" t="s">
        <v>185</v>
      </c>
      <c r="E180" s="239" t="s">
        <v>3004</v>
      </c>
      <c r="F180" s="240" t="s">
        <v>3005</v>
      </c>
      <c r="G180" s="241" t="s">
        <v>1097</v>
      </c>
      <c r="H180" s="242">
        <v>1</v>
      </c>
      <c r="I180" s="243"/>
      <c r="J180" s="244">
        <f>ROUND(I180*H180,2)</f>
        <v>0</v>
      </c>
      <c r="K180" s="240" t="s">
        <v>38</v>
      </c>
      <c r="L180" s="74"/>
      <c r="M180" s="245" t="s">
        <v>38</v>
      </c>
      <c r="N180" s="246" t="s">
        <v>53</v>
      </c>
      <c r="O180" s="49"/>
      <c r="P180" s="247">
        <f>O180*H180</f>
        <v>0</v>
      </c>
      <c r="Q180" s="247">
        <v>0</v>
      </c>
      <c r="R180" s="247">
        <f>Q180*H180</f>
        <v>0</v>
      </c>
      <c r="S180" s="247">
        <v>0</v>
      </c>
      <c r="T180" s="248">
        <f>S180*H180</f>
        <v>0</v>
      </c>
      <c r="AR180" s="25" t="s">
        <v>190</v>
      </c>
      <c r="AT180" s="25" t="s">
        <v>185</v>
      </c>
      <c r="AU180" s="25" t="s">
        <v>90</v>
      </c>
      <c r="AY180" s="25" t="s">
        <v>183</v>
      </c>
      <c r="BE180" s="249">
        <f>IF(N180="základní",J180,0)</f>
        <v>0</v>
      </c>
      <c r="BF180" s="249">
        <f>IF(N180="snížená",J180,0)</f>
        <v>0</v>
      </c>
      <c r="BG180" s="249">
        <f>IF(N180="zákl. přenesená",J180,0)</f>
        <v>0</v>
      </c>
      <c r="BH180" s="249">
        <f>IF(N180="sníž. přenesená",J180,0)</f>
        <v>0</v>
      </c>
      <c r="BI180" s="249">
        <f>IF(N180="nulová",J180,0)</f>
        <v>0</v>
      </c>
      <c r="BJ180" s="25" t="s">
        <v>25</v>
      </c>
      <c r="BK180" s="249">
        <f>ROUND(I180*H180,2)</f>
        <v>0</v>
      </c>
      <c r="BL180" s="25" t="s">
        <v>190</v>
      </c>
      <c r="BM180" s="25" t="s">
        <v>811</v>
      </c>
    </row>
    <row r="181" s="11" customFormat="1" ht="29.88" customHeight="1">
      <c r="B181" s="222"/>
      <c r="C181" s="223"/>
      <c r="D181" s="224" t="s">
        <v>81</v>
      </c>
      <c r="E181" s="236" t="s">
        <v>2102</v>
      </c>
      <c r="F181" s="236" t="s">
        <v>2920</v>
      </c>
      <c r="G181" s="223"/>
      <c r="H181" s="223"/>
      <c r="I181" s="226"/>
      <c r="J181" s="237">
        <f>BK181</f>
        <v>0</v>
      </c>
      <c r="K181" s="223"/>
      <c r="L181" s="228"/>
      <c r="M181" s="229"/>
      <c r="N181" s="230"/>
      <c r="O181" s="230"/>
      <c r="P181" s="231">
        <v>0</v>
      </c>
      <c r="Q181" s="230"/>
      <c r="R181" s="231">
        <v>0</v>
      </c>
      <c r="S181" s="230"/>
      <c r="T181" s="232">
        <v>0</v>
      </c>
      <c r="AR181" s="233" t="s">
        <v>25</v>
      </c>
      <c r="AT181" s="234" t="s">
        <v>81</v>
      </c>
      <c r="AU181" s="234" t="s">
        <v>25</v>
      </c>
      <c r="AY181" s="233" t="s">
        <v>183</v>
      </c>
      <c r="BK181" s="235">
        <v>0</v>
      </c>
    </row>
    <row r="182" s="11" customFormat="1" ht="19.92" customHeight="1">
      <c r="B182" s="222"/>
      <c r="C182" s="223"/>
      <c r="D182" s="224" t="s">
        <v>81</v>
      </c>
      <c r="E182" s="236" t="s">
        <v>2104</v>
      </c>
      <c r="F182" s="236" t="s">
        <v>2921</v>
      </c>
      <c r="G182" s="223"/>
      <c r="H182" s="223"/>
      <c r="I182" s="226"/>
      <c r="J182" s="237">
        <f>BK182</f>
        <v>0</v>
      </c>
      <c r="K182" s="223"/>
      <c r="L182" s="228"/>
      <c r="M182" s="229"/>
      <c r="N182" s="230"/>
      <c r="O182" s="230"/>
      <c r="P182" s="231">
        <f>SUM(P183:P195)</f>
        <v>0</v>
      </c>
      <c r="Q182" s="230"/>
      <c r="R182" s="231">
        <f>SUM(R183:R195)</f>
        <v>0</v>
      </c>
      <c r="S182" s="230"/>
      <c r="T182" s="232">
        <f>SUM(T183:T195)</f>
        <v>0</v>
      </c>
      <c r="AR182" s="233" t="s">
        <v>25</v>
      </c>
      <c r="AT182" s="234" t="s">
        <v>81</v>
      </c>
      <c r="AU182" s="234" t="s">
        <v>25</v>
      </c>
      <c r="AY182" s="233" t="s">
        <v>183</v>
      </c>
      <c r="BK182" s="235">
        <f>SUM(BK183:BK195)</f>
        <v>0</v>
      </c>
    </row>
    <row r="183" s="1" customFormat="1" ht="16.5" customHeight="1">
      <c r="B183" s="48"/>
      <c r="C183" s="238" t="s">
        <v>520</v>
      </c>
      <c r="D183" s="238" t="s">
        <v>185</v>
      </c>
      <c r="E183" s="239" t="s">
        <v>3006</v>
      </c>
      <c r="F183" s="240" t="s">
        <v>3007</v>
      </c>
      <c r="G183" s="241" t="s">
        <v>313</v>
      </c>
      <c r="H183" s="242">
        <v>5</v>
      </c>
      <c r="I183" s="243"/>
      <c r="J183" s="244">
        <f>ROUND(I183*H183,2)</f>
        <v>0</v>
      </c>
      <c r="K183" s="240" t="s">
        <v>38</v>
      </c>
      <c r="L183" s="74"/>
      <c r="M183" s="245" t="s">
        <v>38</v>
      </c>
      <c r="N183" s="246" t="s">
        <v>53</v>
      </c>
      <c r="O183" s="49"/>
      <c r="P183" s="247">
        <f>O183*H183</f>
        <v>0</v>
      </c>
      <c r="Q183" s="247">
        <v>0</v>
      </c>
      <c r="R183" s="247">
        <f>Q183*H183</f>
        <v>0</v>
      </c>
      <c r="S183" s="247">
        <v>0</v>
      </c>
      <c r="T183" s="248">
        <f>S183*H183</f>
        <v>0</v>
      </c>
      <c r="AR183" s="25" t="s">
        <v>190</v>
      </c>
      <c r="AT183" s="25" t="s">
        <v>185</v>
      </c>
      <c r="AU183" s="25" t="s">
        <v>90</v>
      </c>
      <c r="AY183" s="25" t="s">
        <v>183</v>
      </c>
      <c r="BE183" s="249">
        <f>IF(N183="základní",J183,0)</f>
        <v>0</v>
      </c>
      <c r="BF183" s="249">
        <f>IF(N183="snížená",J183,0)</f>
        <v>0</v>
      </c>
      <c r="BG183" s="249">
        <f>IF(N183="zákl. přenesená",J183,0)</f>
        <v>0</v>
      </c>
      <c r="BH183" s="249">
        <f>IF(N183="sníž. přenesená",J183,0)</f>
        <v>0</v>
      </c>
      <c r="BI183" s="249">
        <f>IF(N183="nulová",J183,0)</f>
        <v>0</v>
      </c>
      <c r="BJ183" s="25" t="s">
        <v>25</v>
      </c>
      <c r="BK183" s="249">
        <f>ROUND(I183*H183,2)</f>
        <v>0</v>
      </c>
      <c r="BL183" s="25" t="s">
        <v>190</v>
      </c>
      <c r="BM183" s="25" t="s">
        <v>822</v>
      </c>
    </row>
    <row r="184" s="1" customFormat="1" ht="16.5" customHeight="1">
      <c r="B184" s="48"/>
      <c r="C184" s="238" t="s">
        <v>524</v>
      </c>
      <c r="D184" s="238" t="s">
        <v>185</v>
      </c>
      <c r="E184" s="239" t="s">
        <v>3006</v>
      </c>
      <c r="F184" s="240" t="s">
        <v>3007</v>
      </c>
      <c r="G184" s="241" t="s">
        <v>313</v>
      </c>
      <c r="H184" s="242">
        <v>1</v>
      </c>
      <c r="I184" s="243"/>
      <c r="J184" s="244">
        <f>ROUND(I184*H184,2)</f>
        <v>0</v>
      </c>
      <c r="K184" s="240" t="s">
        <v>38</v>
      </c>
      <c r="L184" s="74"/>
      <c r="M184" s="245" t="s">
        <v>38</v>
      </c>
      <c r="N184" s="246" t="s">
        <v>53</v>
      </c>
      <c r="O184" s="49"/>
      <c r="P184" s="247">
        <f>O184*H184</f>
        <v>0</v>
      </c>
      <c r="Q184" s="247">
        <v>0</v>
      </c>
      <c r="R184" s="247">
        <f>Q184*H184</f>
        <v>0</v>
      </c>
      <c r="S184" s="247">
        <v>0</v>
      </c>
      <c r="T184" s="248">
        <f>S184*H184</f>
        <v>0</v>
      </c>
      <c r="AR184" s="25" t="s">
        <v>190</v>
      </c>
      <c r="AT184" s="25" t="s">
        <v>185</v>
      </c>
      <c r="AU184" s="25" t="s">
        <v>90</v>
      </c>
      <c r="AY184" s="25" t="s">
        <v>183</v>
      </c>
      <c r="BE184" s="249">
        <f>IF(N184="základní",J184,0)</f>
        <v>0</v>
      </c>
      <c r="BF184" s="249">
        <f>IF(N184="snížená",J184,0)</f>
        <v>0</v>
      </c>
      <c r="BG184" s="249">
        <f>IF(N184="zákl. přenesená",J184,0)</f>
        <v>0</v>
      </c>
      <c r="BH184" s="249">
        <f>IF(N184="sníž. přenesená",J184,0)</f>
        <v>0</v>
      </c>
      <c r="BI184" s="249">
        <f>IF(N184="nulová",J184,0)</f>
        <v>0</v>
      </c>
      <c r="BJ184" s="25" t="s">
        <v>25</v>
      </c>
      <c r="BK184" s="249">
        <f>ROUND(I184*H184,2)</f>
        <v>0</v>
      </c>
      <c r="BL184" s="25" t="s">
        <v>190</v>
      </c>
      <c r="BM184" s="25" t="s">
        <v>834</v>
      </c>
    </row>
    <row r="185" s="1" customFormat="1" ht="16.5" customHeight="1">
      <c r="B185" s="48"/>
      <c r="C185" s="238" t="s">
        <v>529</v>
      </c>
      <c r="D185" s="238" t="s">
        <v>185</v>
      </c>
      <c r="E185" s="239" t="s">
        <v>3008</v>
      </c>
      <c r="F185" s="240" t="s">
        <v>3007</v>
      </c>
      <c r="G185" s="241" t="s">
        <v>313</v>
      </c>
      <c r="H185" s="242">
        <v>1</v>
      </c>
      <c r="I185" s="243"/>
      <c r="J185" s="244">
        <f>ROUND(I185*H185,2)</f>
        <v>0</v>
      </c>
      <c r="K185" s="240" t="s">
        <v>38</v>
      </c>
      <c r="L185" s="74"/>
      <c r="M185" s="245" t="s">
        <v>38</v>
      </c>
      <c r="N185" s="246" t="s">
        <v>53</v>
      </c>
      <c r="O185" s="49"/>
      <c r="P185" s="247">
        <f>O185*H185</f>
        <v>0</v>
      </c>
      <c r="Q185" s="247">
        <v>0</v>
      </c>
      <c r="R185" s="247">
        <f>Q185*H185</f>
        <v>0</v>
      </c>
      <c r="S185" s="247">
        <v>0</v>
      </c>
      <c r="T185" s="248">
        <f>S185*H185</f>
        <v>0</v>
      </c>
      <c r="AR185" s="25" t="s">
        <v>190</v>
      </c>
      <c r="AT185" s="25" t="s">
        <v>185</v>
      </c>
      <c r="AU185" s="25" t="s">
        <v>90</v>
      </c>
      <c r="AY185" s="25" t="s">
        <v>183</v>
      </c>
      <c r="BE185" s="249">
        <f>IF(N185="základní",J185,0)</f>
        <v>0</v>
      </c>
      <c r="BF185" s="249">
        <f>IF(N185="snížená",J185,0)</f>
        <v>0</v>
      </c>
      <c r="BG185" s="249">
        <f>IF(N185="zákl. přenesená",J185,0)</f>
        <v>0</v>
      </c>
      <c r="BH185" s="249">
        <f>IF(N185="sníž. přenesená",J185,0)</f>
        <v>0</v>
      </c>
      <c r="BI185" s="249">
        <f>IF(N185="nulová",J185,0)</f>
        <v>0</v>
      </c>
      <c r="BJ185" s="25" t="s">
        <v>25</v>
      </c>
      <c r="BK185" s="249">
        <f>ROUND(I185*H185,2)</f>
        <v>0</v>
      </c>
      <c r="BL185" s="25" t="s">
        <v>190</v>
      </c>
      <c r="BM185" s="25" t="s">
        <v>844</v>
      </c>
    </row>
    <row r="186" s="1" customFormat="1" ht="16.5" customHeight="1">
      <c r="B186" s="48"/>
      <c r="C186" s="238" t="s">
        <v>534</v>
      </c>
      <c r="D186" s="238" t="s">
        <v>185</v>
      </c>
      <c r="E186" s="239" t="s">
        <v>3009</v>
      </c>
      <c r="F186" s="240" t="s">
        <v>3010</v>
      </c>
      <c r="G186" s="241" t="s">
        <v>490</v>
      </c>
      <c r="H186" s="242">
        <v>1</v>
      </c>
      <c r="I186" s="243"/>
      <c r="J186" s="244">
        <f>ROUND(I186*H186,2)</f>
        <v>0</v>
      </c>
      <c r="K186" s="240" t="s">
        <v>38</v>
      </c>
      <c r="L186" s="74"/>
      <c r="M186" s="245" t="s">
        <v>38</v>
      </c>
      <c r="N186" s="246" t="s">
        <v>53</v>
      </c>
      <c r="O186" s="49"/>
      <c r="P186" s="247">
        <f>O186*H186</f>
        <v>0</v>
      </c>
      <c r="Q186" s="247">
        <v>0</v>
      </c>
      <c r="R186" s="247">
        <f>Q186*H186</f>
        <v>0</v>
      </c>
      <c r="S186" s="247">
        <v>0</v>
      </c>
      <c r="T186" s="248">
        <f>S186*H186</f>
        <v>0</v>
      </c>
      <c r="AR186" s="25" t="s">
        <v>190</v>
      </c>
      <c r="AT186" s="25" t="s">
        <v>185</v>
      </c>
      <c r="AU186" s="25" t="s">
        <v>90</v>
      </c>
      <c r="AY186" s="25" t="s">
        <v>183</v>
      </c>
      <c r="BE186" s="249">
        <f>IF(N186="základní",J186,0)</f>
        <v>0</v>
      </c>
      <c r="BF186" s="249">
        <f>IF(N186="snížená",J186,0)</f>
        <v>0</v>
      </c>
      <c r="BG186" s="249">
        <f>IF(N186="zákl. přenesená",J186,0)</f>
        <v>0</v>
      </c>
      <c r="BH186" s="249">
        <f>IF(N186="sníž. přenesená",J186,0)</f>
        <v>0</v>
      </c>
      <c r="BI186" s="249">
        <f>IF(N186="nulová",J186,0)</f>
        <v>0</v>
      </c>
      <c r="BJ186" s="25" t="s">
        <v>25</v>
      </c>
      <c r="BK186" s="249">
        <f>ROUND(I186*H186,2)</f>
        <v>0</v>
      </c>
      <c r="BL186" s="25" t="s">
        <v>190</v>
      </c>
      <c r="BM186" s="25" t="s">
        <v>855</v>
      </c>
    </row>
    <row r="187" s="1" customFormat="1" ht="16.5" customHeight="1">
      <c r="B187" s="48"/>
      <c r="C187" s="238" t="s">
        <v>538</v>
      </c>
      <c r="D187" s="238" t="s">
        <v>185</v>
      </c>
      <c r="E187" s="239" t="s">
        <v>3011</v>
      </c>
      <c r="F187" s="240" t="s">
        <v>3012</v>
      </c>
      <c r="G187" s="241" t="s">
        <v>490</v>
      </c>
      <c r="H187" s="242">
        <v>7</v>
      </c>
      <c r="I187" s="243"/>
      <c r="J187" s="244">
        <f>ROUND(I187*H187,2)</f>
        <v>0</v>
      </c>
      <c r="K187" s="240" t="s">
        <v>38</v>
      </c>
      <c r="L187" s="74"/>
      <c r="M187" s="245" t="s">
        <v>38</v>
      </c>
      <c r="N187" s="246" t="s">
        <v>53</v>
      </c>
      <c r="O187" s="49"/>
      <c r="P187" s="247">
        <f>O187*H187</f>
        <v>0</v>
      </c>
      <c r="Q187" s="247">
        <v>0</v>
      </c>
      <c r="R187" s="247">
        <f>Q187*H187</f>
        <v>0</v>
      </c>
      <c r="S187" s="247">
        <v>0</v>
      </c>
      <c r="T187" s="248">
        <f>S187*H187</f>
        <v>0</v>
      </c>
      <c r="AR187" s="25" t="s">
        <v>190</v>
      </c>
      <c r="AT187" s="25" t="s">
        <v>185</v>
      </c>
      <c r="AU187" s="25" t="s">
        <v>90</v>
      </c>
      <c r="AY187" s="25" t="s">
        <v>183</v>
      </c>
      <c r="BE187" s="249">
        <f>IF(N187="základní",J187,0)</f>
        <v>0</v>
      </c>
      <c r="BF187" s="249">
        <f>IF(N187="snížená",J187,0)</f>
        <v>0</v>
      </c>
      <c r="BG187" s="249">
        <f>IF(N187="zákl. přenesená",J187,0)</f>
        <v>0</v>
      </c>
      <c r="BH187" s="249">
        <f>IF(N187="sníž. přenesená",J187,0)</f>
        <v>0</v>
      </c>
      <c r="BI187" s="249">
        <f>IF(N187="nulová",J187,0)</f>
        <v>0</v>
      </c>
      <c r="BJ187" s="25" t="s">
        <v>25</v>
      </c>
      <c r="BK187" s="249">
        <f>ROUND(I187*H187,2)</f>
        <v>0</v>
      </c>
      <c r="BL187" s="25" t="s">
        <v>190</v>
      </c>
      <c r="BM187" s="25" t="s">
        <v>866</v>
      </c>
    </row>
    <row r="188" s="1" customFormat="1" ht="16.5" customHeight="1">
      <c r="B188" s="48"/>
      <c r="C188" s="238" t="s">
        <v>543</v>
      </c>
      <c r="D188" s="238" t="s">
        <v>185</v>
      </c>
      <c r="E188" s="239" t="s">
        <v>3013</v>
      </c>
      <c r="F188" s="240" t="s">
        <v>3014</v>
      </c>
      <c r="G188" s="241" t="s">
        <v>490</v>
      </c>
      <c r="H188" s="242">
        <v>2</v>
      </c>
      <c r="I188" s="243"/>
      <c r="J188" s="244">
        <f>ROUND(I188*H188,2)</f>
        <v>0</v>
      </c>
      <c r="K188" s="240" t="s">
        <v>38</v>
      </c>
      <c r="L188" s="74"/>
      <c r="M188" s="245" t="s">
        <v>38</v>
      </c>
      <c r="N188" s="246" t="s">
        <v>53</v>
      </c>
      <c r="O188" s="49"/>
      <c r="P188" s="247">
        <f>O188*H188</f>
        <v>0</v>
      </c>
      <c r="Q188" s="247">
        <v>0</v>
      </c>
      <c r="R188" s="247">
        <f>Q188*H188</f>
        <v>0</v>
      </c>
      <c r="S188" s="247">
        <v>0</v>
      </c>
      <c r="T188" s="248">
        <f>S188*H188</f>
        <v>0</v>
      </c>
      <c r="AR188" s="25" t="s">
        <v>190</v>
      </c>
      <c r="AT188" s="25" t="s">
        <v>185</v>
      </c>
      <c r="AU188" s="25" t="s">
        <v>90</v>
      </c>
      <c r="AY188" s="25" t="s">
        <v>183</v>
      </c>
      <c r="BE188" s="249">
        <f>IF(N188="základní",J188,0)</f>
        <v>0</v>
      </c>
      <c r="BF188" s="249">
        <f>IF(N188="snížená",J188,0)</f>
        <v>0</v>
      </c>
      <c r="BG188" s="249">
        <f>IF(N188="zákl. přenesená",J188,0)</f>
        <v>0</v>
      </c>
      <c r="BH188" s="249">
        <f>IF(N188="sníž. přenesená",J188,0)</f>
        <v>0</v>
      </c>
      <c r="BI188" s="249">
        <f>IF(N188="nulová",J188,0)</f>
        <v>0</v>
      </c>
      <c r="BJ188" s="25" t="s">
        <v>25</v>
      </c>
      <c r="BK188" s="249">
        <f>ROUND(I188*H188,2)</f>
        <v>0</v>
      </c>
      <c r="BL188" s="25" t="s">
        <v>190</v>
      </c>
      <c r="BM188" s="25" t="s">
        <v>876</v>
      </c>
    </row>
    <row r="189" s="1" customFormat="1" ht="16.5" customHeight="1">
      <c r="B189" s="48"/>
      <c r="C189" s="238" t="s">
        <v>547</v>
      </c>
      <c r="D189" s="238" t="s">
        <v>185</v>
      </c>
      <c r="E189" s="239" t="s">
        <v>2807</v>
      </c>
      <c r="F189" s="240" t="s">
        <v>2808</v>
      </c>
      <c r="G189" s="241" t="s">
        <v>490</v>
      </c>
      <c r="H189" s="242">
        <v>7</v>
      </c>
      <c r="I189" s="243"/>
      <c r="J189" s="244">
        <f>ROUND(I189*H189,2)</f>
        <v>0</v>
      </c>
      <c r="K189" s="240" t="s">
        <v>38</v>
      </c>
      <c r="L189" s="74"/>
      <c r="M189" s="245" t="s">
        <v>38</v>
      </c>
      <c r="N189" s="246" t="s">
        <v>53</v>
      </c>
      <c r="O189" s="49"/>
      <c r="P189" s="247">
        <f>O189*H189</f>
        <v>0</v>
      </c>
      <c r="Q189" s="247">
        <v>0</v>
      </c>
      <c r="R189" s="247">
        <f>Q189*H189</f>
        <v>0</v>
      </c>
      <c r="S189" s="247">
        <v>0</v>
      </c>
      <c r="T189" s="248">
        <f>S189*H189</f>
        <v>0</v>
      </c>
      <c r="AR189" s="25" t="s">
        <v>190</v>
      </c>
      <c r="AT189" s="25" t="s">
        <v>185</v>
      </c>
      <c r="AU189" s="25" t="s">
        <v>90</v>
      </c>
      <c r="AY189" s="25" t="s">
        <v>183</v>
      </c>
      <c r="BE189" s="249">
        <f>IF(N189="základní",J189,0)</f>
        <v>0</v>
      </c>
      <c r="BF189" s="249">
        <f>IF(N189="snížená",J189,0)</f>
        <v>0</v>
      </c>
      <c r="BG189" s="249">
        <f>IF(N189="zákl. přenesená",J189,0)</f>
        <v>0</v>
      </c>
      <c r="BH189" s="249">
        <f>IF(N189="sníž. přenesená",J189,0)</f>
        <v>0</v>
      </c>
      <c r="BI189" s="249">
        <f>IF(N189="nulová",J189,0)</f>
        <v>0</v>
      </c>
      <c r="BJ189" s="25" t="s">
        <v>25</v>
      </c>
      <c r="BK189" s="249">
        <f>ROUND(I189*H189,2)</f>
        <v>0</v>
      </c>
      <c r="BL189" s="25" t="s">
        <v>190</v>
      </c>
      <c r="BM189" s="25" t="s">
        <v>889</v>
      </c>
    </row>
    <row r="190" s="1" customFormat="1" ht="16.5" customHeight="1">
      <c r="B190" s="48"/>
      <c r="C190" s="238" t="s">
        <v>553</v>
      </c>
      <c r="D190" s="238" t="s">
        <v>185</v>
      </c>
      <c r="E190" s="239" t="s">
        <v>3015</v>
      </c>
      <c r="F190" s="240" t="s">
        <v>3016</v>
      </c>
      <c r="G190" s="241" t="s">
        <v>490</v>
      </c>
      <c r="H190" s="242">
        <v>2</v>
      </c>
      <c r="I190" s="243"/>
      <c r="J190" s="244">
        <f>ROUND(I190*H190,2)</f>
        <v>0</v>
      </c>
      <c r="K190" s="240" t="s">
        <v>38</v>
      </c>
      <c r="L190" s="74"/>
      <c r="M190" s="245" t="s">
        <v>38</v>
      </c>
      <c r="N190" s="246" t="s">
        <v>53</v>
      </c>
      <c r="O190" s="49"/>
      <c r="P190" s="247">
        <f>O190*H190</f>
        <v>0</v>
      </c>
      <c r="Q190" s="247">
        <v>0</v>
      </c>
      <c r="R190" s="247">
        <f>Q190*H190</f>
        <v>0</v>
      </c>
      <c r="S190" s="247">
        <v>0</v>
      </c>
      <c r="T190" s="248">
        <f>S190*H190</f>
        <v>0</v>
      </c>
      <c r="AR190" s="25" t="s">
        <v>190</v>
      </c>
      <c r="AT190" s="25" t="s">
        <v>185</v>
      </c>
      <c r="AU190" s="25" t="s">
        <v>90</v>
      </c>
      <c r="AY190" s="25" t="s">
        <v>183</v>
      </c>
      <c r="BE190" s="249">
        <f>IF(N190="základní",J190,0)</f>
        <v>0</v>
      </c>
      <c r="BF190" s="249">
        <f>IF(N190="snížená",J190,0)</f>
        <v>0</v>
      </c>
      <c r="BG190" s="249">
        <f>IF(N190="zákl. přenesená",J190,0)</f>
        <v>0</v>
      </c>
      <c r="BH190" s="249">
        <f>IF(N190="sníž. přenesená",J190,0)</f>
        <v>0</v>
      </c>
      <c r="BI190" s="249">
        <f>IF(N190="nulová",J190,0)</f>
        <v>0</v>
      </c>
      <c r="BJ190" s="25" t="s">
        <v>25</v>
      </c>
      <c r="BK190" s="249">
        <f>ROUND(I190*H190,2)</f>
        <v>0</v>
      </c>
      <c r="BL190" s="25" t="s">
        <v>190</v>
      </c>
      <c r="BM190" s="25" t="s">
        <v>903</v>
      </c>
    </row>
    <row r="191" s="1" customFormat="1" ht="16.5" customHeight="1">
      <c r="B191" s="48"/>
      <c r="C191" s="238" t="s">
        <v>557</v>
      </c>
      <c r="D191" s="238" t="s">
        <v>185</v>
      </c>
      <c r="E191" s="239" t="s">
        <v>3006</v>
      </c>
      <c r="F191" s="240" t="s">
        <v>3007</v>
      </c>
      <c r="G191" s="241" t="s">
        <v>313</v>
      </c>
      <c r="H191" s="242">
        <v>450</v>
      </c>
      <c r="I191" s="243"/>
      <c r="J191" s="244">
        <f>ROUND(I191*H191,2)</f>
        <v>0</v>
      </c>
      <c r="K191" s="240" t="s">
        <v>38</v>
      </c>
      <c r="L191" s="74"/>
      <c r="M191" s="245" t="s">
        <v>38</v>
      </c>
      <c r="N191" s="246" t="s">
        <v>53</v>
      </c>
      <c r="O191" s="49"/>
      <c r="P191" s="247">
        <f>O191*H191</f>
        <v>0</v>
      </c>
      <c r="Q191" s="247">
        <v>0</v>
      </c>
      <c r="R191" s="247">
        <f>Q191*H191</f>
        <v>0</v>
      </c>
      <c r="S191" s="247">
        <v>0</v>
      </c>
      <c r="T191" s="248">
        <f>S191*H191</f>
        <v>0</v>
      </c>
      <c r="AR191" s="25" t="s">
        <v>190</v>
      </c>
      <c r="AT191" s="25" t="s">
        <v>185</v>
      </c>
      <c r="AU191" s="25" t="s">
        <v>90</v>
      </c>
      <c r="AY191" s="25" t="s">
        <v>183</v>
      </c>
      <c r="BE191" s="249">
        <f>IF(N191="základní",J191,0)</f>
        <v>0</v>
      </c>
      <c r="BF191" s="249">
        <f>IF(N191="snížená",J191,0)</f>
        <v>0</v>
      </c>
      <c r="BG191" s="249">
        <f>IF(N191="zákl. přenesená",J191,0)</f>
        <v>0</v>
      </c>
      <c r="BH191" s="249">
        <f>IF(N191="sníž. přenesená",J191,0)</f>
        <v>0</v>
      </c>
      <c r="BI191" s="249">
        <f>IF(N191="nulová",J191,0)</f>
        <v>0</v>
      </c>
      <c r="BJ191" s="25" t="s">
        <v>25</v>
      </c>
      <c r="BK191" s="249">
        <f>ROUND(I191*H191,2)</f>
        <v>0</v>
      </c>
      <c r="BL191" s="25" t="s">
        <v>190</v>
      </c>
      <c r="BM191" s="25" t="s">
        <v>916</v>
      </c>
    </row>
    <row r="192" s="1" customFormat="1" ht="16.5" customHeight="1">
      <c r="B192" s="48"/>
      <c r="C192" s="238" t="s">
        <v>561</v>
      </c>
      <c r="D192" s="238" t="s">
        <v>185</v>
      </c>
      <c r="E192" s="239" t="s">
        <v>3017</v>
      </c>
      <c r="F192" s="240" t="s">
        <v>3018</v>
      </c>
      <c r="G192" s="241" t="s">
        <v>490</v>
      </c>
      <c r="H192" s="242">
        <v>16</v>
      </c>
      <c r="I192" s="243"/>
      <c r="J192" s="244">
        <f>ROUND(I192*H192,2)</f>
        <v>0</v>
      </c>
      <c r="K192" s="240" t="s">
        <v>38</v>
      </c>
      <c r="L192" s="74"/>
      <c r="M192" s="245" t="s">
        <v>38</v>
      </c>
      <c r="N192" s="246" t="s">
        <v>53</v>
      </c>
      <c r="O192" s="49"/>
      <c r="P192" s="247">
        <f>O192*H192</f>
        <v>0</v>
      </c>
      <c r="Q192" s="247">
        <v>0</v>
      </c>
      <c r="R192" s="247">
        <f>Q192*H192</f>
        <v>0</v>
      </c>
      <c r="S192" s="247">
        <v>0</v>
      </c>
      <c r="T192" s="248">
        <f>S192*H192</f>
        <v>0</v>
      </c>
      <c r="AR192" s="25" t="s">
        <v>190</v>
      </c>
      <c r="AT192" s="25" t="s">
        <v>185</v>
      </c>
      <c r="AU192" s="25" t="s">
        <v>90</v>
      </c>
      <c r="AY192" s="25" t="s">
        <v>183</v>
      </c>
      <c r="BE192" s="249">
        <f>IF(N192="základní",J192,0)</f>
        <v>0</v>
      </c>
      <c r="BF192" s="249">
        <f>IF(N192="snížená",J192,0)</f>
        <v>0</v>
      </c>
      <c r="BG192" s="249">
        <f>IF(N192="zákl. přenesená",J192,0)</f>
        <v>0</v>
      </c>
      <c r="BH192" s="249">
        <f>IF(N192="sníž. přenesená",J192,0)</f>
        <v>0</v>
      </c>
      <c r="BI192" s="249">
        <f>IF(N192="nulová",J192,0)</f>
        <v>0</v>
      </c>
      <c r="BJ192" s="25" t="s">
        <v>25</v>
      </c>
      <c r="BK192" s="249">
        <f>ROUND(I192*H192,2)</f>
        <v>0</v>
      </c>
      <c r="BL192" s="25" t="s">
        <v>190</v>
      </c>
      <c r="BM192" s="25" t="s">
        <v>926</v>
      </c>
    </row>
    <row r="193" s="1" customFormat="1" ht="16.5" customHeight="1">
      <c r="B193" s="48"/>
      <c r="C193" s="238" t="s">
        <v>566</v>
      </c>
      <c r="D193" s="238" t="s">
        <v>185</v>
      </c>
      <c r="E193" s="239" t="s">
        <v>3019</v>
      </c>
      <c r="F193" s="240" t="s">
        <v>3020</v>
      </c>
      <c r="G193" s="241" t="s">
        <v>313</v>
      </c>
      <c r="H193" s="242">
        <v>32</v>
      </c>
      <c r="I193" s="243"/>
      <c r="J193" s="244">
        <f>ROUND(I193*H193,2)</f>
        <v>0</v>
      </c>
      <c r="K193" s="240" t="s">
        <v>38</v>
      </c>
      <c r="L193" s="74"/>
      <c r="M193" s="245" t="s">
        <v>38</v>
      </c>
      <c r="N193" s="246" t="s">
        <v>53</v>
      </c>
      <c r="O193" s="49"/>
      <c r="P193" s="247">
        <f>O193*H193</f>
        <v>0</v>
      </c>
      <c r="Q193" s="247">
        <v>0</v>
      </c>
      <c r="R193" s="247">
        <f>Q193*H193</f>
        <v>0</v>
      </c>
      <c r="S193" s="247">
        <v>0</v>
      </c>
      <c r="T193" s="248">
        <f>S193*H193</f>
        <v>0</v>
      </c>
      <c r="AR193" s="25" t="s">
        <v>190</v>
      </c>
      <c r="AT193" s="25" t="s">
        <v>185</v>
      </c>
      <c r="AU193" s="25" t="s">
        <v>90</v>
      </c>
      <c r="AY193" s="25" t="s">
        <v>183</v>
      </c>
      <c r="BE193" s="249">
        <f>IF(N193="základní",J193,0)</f>
        <v>0</v>
      </c>
      <c r="BF193" s="249">
        <f>IF(N193="snížená",J193,0)</f>
        <v>0</v>
      </c>
      <c r="BG193" s="249">
        <f>IF(N193="zákl. přenesená",J193,0)</f>
        <v>0</v>
      </c>
      <c r="BH193" s="249">
        <f>IF(N193="sníž. přenesená",J193,0)</f>
        <v>0</v>
      </c>
      <c r="BI193" s="249">
        <f>IF(N193="nulová",J193,0)</f>
        <v>0</v>
      </c>
      <c r="BJ193" s="25" t="s">
        <v>25</v>
      </c>
      <c r="BK193" s="249">
        <f>ROUND(I193*H193,2)</f>
        <v>0</v>
      </c>
      <c r="BL193" s="25" t="s">
        <v>190</v>
      </c>
      <c r="BM193" s="25" t="s">
        <v>938</v>
      </c>
    </row>
    <row r="194" s="1" customFormat="1" ht="16.5" customHeight="1">
      <c r="B194" s="48"/>
      <c r="C194" s="238" t="s">
        <v>572</v>
      </c>
      <c r="D194" s="238" t="s">
        <v>185</v>
      </c>
      <c r="E194" s="239" t="s">
        <v>3021</v>
      </c>
      <c r="F194" s="240" t="s">
        <v>3022</v>
      </c>
      <c r="G194" s="241" t="s">
        <v>490</v>
      </c>
      <c r="H194" s="242">
        <v>1</v>
      </c>
      <c r="I194" s="243"/>
      <c r="J194" s="244">
        <f>ROUND(I194*H194,2)</f>
        <v>0</v>
      </c>
      <c r="K194" s="240" t="s">
        <v>38</v>
      </c>
      <c r="L194" s="74"/>
      <c r="M194" s="245" t="s">
        <v>38</v>
      </c>
      <c r="N194" s="246" t="s">
        <v>53</v>
      </c>
      <c r="O194" s="49"/>
      <c r="P194" s="247">
        <f>O194*H194</f>
        <v>0</v>
      </c>
      <c r="Q194" s="247">
        <v>0</v>
      </c>
      <c r="R194" s="247">
        <f>Q194*H194</f>
        <v>0</v>
      </c>
      <c r="S194" s="247">
        <v>0</v>
      </c>
      <c r="T194" s="248">
        <f>S194*H194</f>
        <v>0</v>
      </c>
      <c r="AR194" s="25" t="s">
        <v>190</v>
      </c>
      <c r="AT194" s="25" t="s">
        <v>185</v>
      </c>
      <c r="AU194" s="25" t="s">
        <v>90</v>
      </c>
      <c r="AY194" s="25" t="s">
        <v>183</v>
      </c>
      <c r="BE194" s="249">
        <f>IF(N194="základní",J194,0)</f>
        <v>0</v>
      </c>
      <c r="BF194" s="249">
        <f>IF(N194="snížená",J194,0)</f>
        <v>0</v>
      </c>
      <c r="BG194" s="249">
        <f>IF(N194="zákl. přenesená",J194,0)</f>
        <v>0</v>
      </c>
      <c r="BH194" s="249">
        <f>IF(N194="sníž. přenesená",J194,0)</f>
        <v>0</v>
      </c>
      <c r="BI194" s="249">
        <f>IF(N194="nulová",J194,0)</f>
        <v>0</v>
      </c>
      <c r="BJ194" s="25" t="s">
        <v>25</v>
      </c>
      <c r="BK194" s="249">
        <f>ROUND(I194*H194,2)</f>
        <v>0</v>
      </c>
      <c r="BL194" s="25" t="s">
        <v>190</v>
      </c>
      <c r="BM194" s="25" t="s">
        <v>946</v>
      </c>
    </row>
    <row r="195" s="1" customFormat="1" ht="16.5" customHeight="1">
      <c r="B195" s="48"/>
      <c r="C195" s="238" t="s">
        <v>578</v>
      </c>
      <c r="D195" s="238" t="s">
        <v>185</v>
      </c>
      <c r="E195" s="239" t="s">
        <v>3023</v>
      </c>
      <c r="F195" s="240" t="s">
        <v>3024</v>
      </c>
      <c r="G195" s="241" t="s">
        <v>490</v>
      </c>
      <c r="H195" s="242">
        <v>1</v>
      </c>
      <c r="I195" s="243"/>
      <c r="J195" s="244">
        <f>ROUND(I195*H195,2)</f>
        <v>0</v>
      </c>
      <c r="K195" s="240" t="s">
        <v>38</v>
      </c>
      <c r="L195" s="74"/>
      <c r="M195" s="245" t="s">
        <v>38</v>
      </c>
      <c r="N195" s="246" t="s">
        <v>53</v>
      </c>
      <c r="O195" s="49"/>
      <c r="P195" s="247">
        <f>O195*H195</f>
        <v>0</v>
      </c>
      <c r="Q195" s="247">
        <v>0</v>
      </c>
      <c r="R195" s="247">
        <f>Q195*H195</f>
        <v>0</v>
      </c>
      <c r="S195" s="247">
        <v>0</v>
      </c>
      <c r="T195" s="248">
        <f>S195*H195</f>
        <v>0</v>
      </c>
      <c r="AR195" s="25" t="s">
        <v>190</v>
      </c>
      <c r="AT195" s="25" t="s">
        <v>185</v>
      </c>
      <c r="AU195" s="25" t="s">
        <v>90</v>
      </c>
      <c r="AY195" s="25" t="s">
        <v>183</v>
      </c>
      <c r="BE195" s="249">
        <f>IF(N195="základní",J195,0)</f>
        <v>0</v>
      </c>
      <c r="BF195" s="249">
        <f>IF(N195="snížená",J195,0)</f>
        <v>0</v>
      </c>
      <c r="BG195" s="249">
        <f>IF(N195="zákl. přenesená",J195,0)</f>
        <v>0</v>
      </c>
      <c r="BH195" s="249">
        <f>IF(N195="sníž. přenesená",J195,0)</f>
        <v>0</v>
      </c>
      <c r="BI195" s="249">
        <f>IF(N195="nulová",J195,0)</f>
        <v>0</v>
      </c>
      <c r="BJ195" s="25" t="s">
        <v>25</v>
      </c>
      <c r="BK195" s="249">
        <f>ROUND(I195*H195,2)</f>
        <v>0</v>
      </c>
      <c r="BL195" s="25" t="s">
        <v>190</v>
      </c>
      <c r="BM195" s="25" t="s">
        <v>954</v>
      </c>
    </row>
    <row r="196" s="11" customFormat="1" ht="29.88" customHeight="1">
      <c r="B196" s="222"/>
      <c r="C196" s="223"/>
      <c r="D196" s="224" t="s">
        <v>81</v>
      </c>
      <c r="E196" s="236" t="s">
        <v>2102</v>
      </c>
      <c r="F196" s="236" t="s">
        <v>2920</v>
      </c>
      <c r="G196" s="223"/>
      <c r="H196" s="223"/>
      <c r="I196" s="226"/>
      <c r="J196" s="237">
        <f>BK196</f>
        <v>0</v>
      </c>
      <c r="K196" s="223"/>
      <c r="L196" s="228"/>
      <c r="M196" s="229"/>
      <c r="N196" s="230"/>
      <c r="O196" s="230"/>
      <c r="P196" s="231">
        <v>0</v>
      </c>
      <c r="Q196" s="230"/>
      <c r="R196" s="231">
        <v>0</v>
      </c>
      <c r="S196" s="230"/>
      <c r="T196" s="232">
        <v>0</v>
      </c>
      <c r="AR196" s="233" t="s">
        <v>25</v>
      </c>
      <c r="AT196" s="234" t="s">
        <v>81</v>
      </c>
      <c r="AU196" s="234" t="s">
        <v>25</v>
      </c>
      <c r="AY196" s="233" t="s">
        <v>183</v>
      </c>
      <c r="BK196" s="235">
        <v>0</v>
      </c>
    </row>
    <row r="197" s="11" customFormat="1" ht="19.92" customHeight="1">
      <c r="B197" s="222"/>
      <c r="C197" s="223"/>
      <c r="D197" s="224" t="s">
        <v>81</v>
      </c>
      <c r="E197" s="236" t="s">
        <v>2106</v>
      </c>
      <c r="F197" s="236" t="s">
        <v>2943</v>
      </c>
      <c r="G197" s="223"/>
      <c r="H197" s="223"/>
      <c r="I197" s="226"/>
      <c r="J197" s="237">
        <f>BK197</f>
        <v>0</v>
      </c>
      <c r="K197" s="223"/>
      <c r="L197" s="228"/>
      <c r="M197" s="229"/>
      <c r="N197" s="230"/>
      <c r="O197" s="230"/>
      <c r="P197" s="231">
        <f>SUM(P198:P199)</f>
        <v>0</v>
      </c>
      <c r="Q197" s="230"/>
      <c r="R197" s="231">
        <f>SUM(R198:R199)</f>
        <v>0</v>
      </c>
      <c r="S197" s="230"/>
      <c r="T197" s="232">
        <f>SUM(T198:T199)</f>
        <v>0</v>
      </c>
      <c r="AR197" s="233" t="s">
        <v>25</v>
      </c>
      <c r="AT197" s="234" t="s">
        <v>81</v>
      </c>
      <c r="AU197" s="234" t="s">
        <v>25</v>
      </c>
      <c r="AY197" s="233" t="s">
        <v>183</v>
      </c>
      <c r="BK197" s="235">
        <f>SUM(BK198:BK199)</f>
        <v>0</v>
      </c>
    </row>
    <row r="198" s="1" customFormat="1" ht="16.5" customHeight="1">
      <c r="B198" s="48"/>
      <c r="C198" s="238" t="s">
        <v>584</v>
      </c>
      <c r="D198" s="238" t="s">
        <v>185</v>
      </c>
      <c r="E198" s="239" t="s">
        <v>3025</v>
      </c>
      <c r="F198" s="240" t="s">
        <v>3026</v>
      </c>
      <c r="G198" s="241" t="s">
        <v>490</v>
      </c>
      <c r="H198" s="242">
        <v>2</v>
      </c>
      <c r="I198" s="243"/>
      <c r="J198" s="244">
        <f>ROUND(I198*H198,2)</f>
        <v>0</v>
      </c>
      <c r="K198" s="240" t="s">
        <v>38</v>
      </c>
      <c r="L198" s="74"/>
      <c r="M198" s="245" t="s">
        <v>38</v>
      </c>
      <c r="N198" s="246" t="s">
        <v>53</v>
      </c>
      <c r="O198" s="49"/>
      <c r="P198" s="247">
        <f>O198*H198</f>
        <v>0</v>
      </c>
      <c r="Q198" s="247">
        <v>0</v>
      </c>
      <c r="R198" s="247">
        <f>Q198*H198</f>
        <v>0</v>
      </c>
      <c r="S198" s="247">
        <v>0</v>
      </c>
      <c r="T198" s="248">
        <f>S198*H198</f>
        <v>0</v>
      </c>
      <c r="AR198" s="25" t="s">
        <v>190</v>
      </c>
      <c r="AT198" s="25" t="s">
        <v>185</v>
      </c>
      <c r="AU198" s="25" t="s">
        <v>90</v>
      </c>
      <c r="AY198" s="25" t="s">
        <v>183</v>
      </c>
      <c r="BE198" s="249">
        <f>IF(N198="základní",J198,0)</f>
        <v>0</v>
      </c>
      <c r="BF198" s="249">
        <f>IF(N198="snížená",J198,0)</f>
        <v>0</v>
      </c>
      <c r="BG198" s="249">
        <f>IF(N198="zákl. přenesená",J198,0)</f>
        <v>0</v>
      </c>
      <c r="BH198" s="249">
        <f>IF(N198="sníž. přenesená",J198,0)</f>
        <v>0</v>
      </c>
      <c r="BI198" s="249">
        <f>IF(N198="nulová",J198,0)</f>
        <v>0</v>
      </c>
      <c r="BJ198" s="25" t="s">
        <v>25</v>
      </c>
      <c r="BK198" s="249">
        <f>ROUND(I198*H198,2)</f>
        <v>0</v>
      </c>
      <c r="BL198" s="25" t="s">
        <v>190</v>
      </c>
      <c r="BM198" s="25" t="s">
        <v>967</v>
      </c>
    </row>
    <row r="199" s="1" customFormat="1" ht="16.5" customHeight="1">
      <c r="B199" s="48"/>
      <c r="C199" s="238" t="s">
        <v>589</v>
      </c>
      <c r="D199" s="238" t="s">
        <v>185</v>
      </c>
      <c r="E199" s="239" t="s">
        <v>3027</v>
      </c>
      <c r="F199" s="240" t="s">
        <v>3028</v>
      </c>
      <c r="G199" s="241" t="s">
        <v>313</v>
      </c>
      <c r="H199" s="242">
        <v>40</v>
      </c>
      <c r="I199" s="243"/>
      <c r="J199" s="244">
        <f>ROUND(I199*H199,2)</f>
        <v>0</v>
      </c>
      <c r="K199" s="240" t="s">
        <v>38</v>
      </c>
      <c r="L199" s="74"/>
      <c r="M199" s="245" t="s">
        <v>38</v>
      </c>
      <c r="N199" s="246" t="s">
        <v>53</v>
      </c>
      <c r="O199" s="49"/>
      <c r="P199" s="247">
        <f>O199*H199</f>
        <v>0</v>
      </c>
      <c r="Q199" s="247">
        <v>0</v>
      </c>
      <c r="R199" s="247">
        <f>Q199*H199</f>
        <v>0</v>
      </c>
      <c r="S199" s="247">
        <v>0</v>
      </c>
      <c r="T199" s="248">
        <f>S199*H199</f>
        <v>0</v>
      </c>
      <c r="AR199" s="25" t="s">
        <v>190</v>
      </c>
      <c r="AT199" s="25" t="s">
        <v>185</v>
      </c>
      <c r="AU199" s="25" t="s">
        <v>90</v>
      </c>
      <c r="AY199" s="25" t="s">
        <v>183</v>
      </c>
      <c r="BE199" s="249">
        <f>IF(N199="základní",J199,0)</f>
        <v>0</v>
      </c>
      <c r="BF199" s="249">
        <f>IF(N199="snížená",J199,0)</f>
        <v>0</v>
      </c>
      <c r="BG199" s="249">
        <f>IF(N199="zákl. přenesená",J199,0)</f>
        <v>0</v>
      </c>
      <c r="BH199" s="249">
        <f>IF(N199="sníž. přenesená",J199,0)</f>
        <v>0</v>
      </c>
      <c r="BI199" s="249">
        <f>IF(N199="nulová",J199,0)</f>
        <v>0</v>
      </c>
      <c r="BJ199" s="25" t="s">
        <v>25</v>
      </c>
      <c r="BK199" s="249">
        <f>ROUND(I199*H199,2)</f>
        <v>0</v>
      </c>
      <c r="BL199" s="25" t="s">
        <v>190</v>
      </c>
      <c r="BM199" s="25" t="s">
        <v>977</v>
      </c>
    </row>
    <row r="200" s="11" customFormat="1" ht="29.88" customHeight="1">
      <c r="B200" s="222"/>
      <c r="C200" s="223"/>
      <c r="D200" s="224" t="s">
        <v>81</v>
      </c>
      <c r="E200" s="236" t="s">
        <v>2102</v>
      </c>
      <c r="F200" s="236" t="s">
        <v>2920</v>
      </c>
      <c r="G200" s="223"/>
      <c r="H200" s="223"/>
      <c r="I200" s="226"/>
      <c r="J200" s="237">
        <f>BK200</f>
        <v>0</v>
      </c>
      <c r="K200" s="223"/>
      <c r="L200" s="228"/>
      <c r="M200" s="229"/>
      <c r="N200" s="230"/>
      <c r="O200" s="230"/>
      <c r="P200" s="231">
        <v>0</v>
      </c>
      <c r="Q200" s="230"/>
      <c r="R200" s="231">
        <v>0</v>
      </c>
      <c r="S200" s="230"/>
      <c r="T200" s="232">
        <v>0</v>
      </c>
      <c r="AR200" s="233" t="s">
        <v>25</v>
      </c>
      <c r="AT200" s="234" t="s">
        <v>81</v>
      </c>
      <c r="AU200" s="234" t="s">
        <v>25</v>
      </c>
      <c r="AY200" s="233" t="s">
        <v>183</v>
      </c>
      <c r="BK200" s="235">
        <v>0</v>
      </c>
    </row>
    <row r="201" s="11" customFormat="1" ht="19.92" customHeight="1">
      <c r="B201" s="222"/>
      <c r="C201" s="223"/>
      <c r="D201" s="224" t="s">
        <v>81</v>
      </c>
      <c r="E201" s="236" t="s">
        <v>2108</v>
      </c>
      <c r="F201" s="236" t="s">
        <v>88</v>
      </c>
      <c r="G201" s="223"/>
      <c r="H201" s="223"/>
      <c r="I201" s="226"/>
      <c r="J201" s="237">
        <f>BK201</f>
        <v>0</v>
      </c>
      <c r="K201" s="223"/>
      <c r="L201" s="228"/>
      <c r="M201" s="229"/>
      <c r="N201" s="230"/>
      <c r="O201" s="230"/>
      <c r="P201" s="231">
        <f>SUM(P202:P217)</f>
        <v>0</v>
      </c>
      <c r="Q201" s="230"/>
      <c r="R201" s="231">
        <f>SUM(R202:R217)</f>
        <v>0</v>
      </c>
      <c r="S201" s="230"/>
      <c r="T201" s="232">
        <f>SUM(T202:T217)</f>
        <v>0</v>
      </c>
      <c r="AR201" s="233" t="s">
        <v>25</v>
      </c>
      <c r="AT201" s="234" t="s">
        <v>81</v>
      </c>
      <c r="AU201" s="234" t="s">
        <v>25</v>
      </c>
      <c r="AY201" s="233" t="s">
        <v>183</v>
      </c>
      <c r="BK201" s="235">
        <f>SUM(BK202:BK217)</f>
        <v>0</v>
      </c>
    </row>
    <row r="202" s="1" customFormat="1" ht="16.5" customHeight="1">
      <c r="B202" s="48"/>
      <c r="C202" s="238" t="s">
        <v>595</v>
      </c>
      <c r="D202" s="238" t="s">
        <v>185</v>
      </c>
      <c r="E202" s="239" t="s">
        <v>3029</v>
      </c>
      <c r="F202" s="240" t="s">
        <v>3030</v>
      </c>
      <c r="G202" s="241" t="s">
        <v>490</v>
      </c>
      <c r="H202" s="242">
        <v>1</v>
      </c>
      <c r="I202" s="243"/>
      <c r="J202" s="244">
        <f>ROUND(I202*H202,2)</f>
        <v>0</v>
      </c>
      <c r="K202" s="240" t="s">
        <v>38</v>
      </c>
      <c r="L202" s="74"/>
      <c r="M202" s="245" t="s">
        <v>38</v>
      </c>
      <c r="N202" s="246" t="s">
        <v>53</v>
      </c>
      <c r="O202" s="49"/>
      <c r="P202" s="247">
        <f>O202*H202</f>
        <v>0</v>
      </c>
      <c r="Q202" s="247">
        <v>0</v>
      </c>
      <c r="R202" s="247">
        <f>Q202*H202</f>
        <v>0</v>
      </c>
      <c r="S202" s="247">
        <v>0</v>
      </c>
      <c r="T202" s="248">
        <f>S202*H202</f>
        <v>0</v>
      </c>
      <c r="AR202" s="25" t="s">
        <v>190</v>
      </c>
      <c r="AT202" s="25" t="s">
        <v>185</v>
      </c>
      <c r="AU202" s="25" t="s">
        <v>90</v>
      </c>
      <c r="AY202" s="25" t="s">
        <v>183</v>
      </c>
      <c r="BE202" s="249">
        <f>IF(N202="základní",J202,0)</f>
        <v>0</v>
      </c>
      <c r="BF202" s="249">
        <f>IF(N202="snížená",J202,0)</f>
        <v>0</v>
      </c>
      <c r="BG202" s="249">
        <f>IF(N202="zákl. přenesená",J202,0)</f>
        <v>0</v>
      </c>
      <c r="BH202" s="249">
        <f>IF(N202="sníž. přenesená",J202,0)</f>
        <v>0</v>
      </c>
      <c r="BI202" s="249">
        <f>IF(N202="nulová",J202,0)</f>
        <v>0</v>
      </c>
      <c r="BJ202" s="25" t="s">
        <v>25</v>
      </c>
      <c r="BK202" s="249">
        <f>ROUND(I202*H202,2)</f>
        <v>0</v>
      </c>
      <c r="BL202" s="25" t="s">
        <v>190</v>
      </c>
      <c r="BM202" s="25" t="s">
        <v>985</v>
      </c>
    </row>
    <row r="203" s="1" customFormat="1" ht="16.5" customHeight="1">
      <c r="B203" s="48"/>
      <c r="C203" s="238" t="s">
        <v>599</v>
      </c>
      <c r="D203" s="238" t="s">
        <v>185</v>
      </c>
      <c r="E203" s="239" t="s">
        <v>3031</v>
      </c>
      <c r="F203" s="240" t="s">
        <v>3032</v>
      </c>
      <c r="G203" s="241" t="s">
        <v>490</v>
      </c>
      <c r="H203" s="242">
        <v>1</v>
      </c>
      <c r="I203" s="243"/>
      <c r="J203" s="244">
        <f>ROUND(I203*H203,2)</f>
        <v>0</v>
      </c>
      <c r="K203" s="240" t="s">
        <v>38</v>
      </c>
      <c r="L203" s="74"/>
      <c r="M203" s="245" t="s">
        <v>38</v>
      </c>
      <c r="N203" s="246" t="s">
        <v>53</v>
      </c>
      <c r="O203" s="49"/>
      <c r="P203" s="247">
        <f>O203*H203</f>
        <v>0</v>
      </c>
      <c r="Q203" s="247">
        <v>0</v>
      </c>
      <c r="R203" s="247">
        <f>Q203*H203</f>
        <v>0</v>
      </c>
      <c r="S203" s="247">
        <v>0</v>
      </c>
      <c r="T203" s="248">
        <f>S203*H203</f>
        <v>0</v>
      </c>
      <c r="AR203" s="25" t="s">
        <v>190</v>
      </c>
      <c r="AT203" s="25" t="s">
        <v>185</v>
      </c>
      <c r="AU203" s="25" t="s">
        <v>90</v>
      </c>
      <c r="AY203" s="25" t="s">
        <v>183</v>
      </c>
      <c r="BE203" s="249">
        <f>IF(N203="základní",J203,0)</f>
        <v>0</v>
      </c>
      <c r="BF203" s="249">
        <f>IF(N203="snížená",J203,0)</f>
        <v>0</v>
      </c>
      <c r="BG203" s="249">
        <f>IF(N203="zákl. přenesená",J203,0)</f>
        <v>0</v>
      </c>
      <c r="BH203" s="249">
        <f>IF(N203="sníž. přenesená",J203,0)</f>
        <v>0</v>
      </c>
      <c r="BI203" s="249">
        <f>IF(N203="nulová",J203,0)</f>
        <v>0</v>
      </c>
      <c r="BJ203" s="25" t="s">
        <v>25</v>
      </c>
      <c r="BK203" s="249">
        <f>ROUND(I203*H203,2)</f>
        <v>0</v>
      </c>
      <c r="BL203" s="25" t="s">
        <v>190</v>
      </c>
      <c r="BM203" s="25" t="s">
        <v>997</v>
      </c>
    </row>
    <row r="204" s="1" customFormat="1" ht="16.5" customHeight="1">
      <c r="B204" s="48"/>
      <c r="C204" s="238" t="s">
        <v>605</v>
      </c>
      <c r="D204" s="238" t="s">
        <v>185</v>
      </c>
      <c r="E204" s="239" t="s">
        <v>2859</v>
      </c>
      <c r="F204" s="240" t="s">
        <v>3033</v>
      </c>
      <c r="G204" s="241" t="s">
        <v>490</v>
      </c>
      <c r="H204" s="242">
        <v>2</v>
      </c>
      <c r="I204" s="243"/>
      <c r="J204" s="244">
        <f>ROUND(I204*H204,2)</f>
        <v>0</v>
      </c>
      <c r="K204" s="240" t="s">
        <v>38</v>
      </c>
      <c r="L204" s="74"/>
      <c r="M204" s="245" t="s">
        <v>38</v>
      </c>
      <c r="N204" s="246" t="s">
        <v>53</v>
      </c>
      <c r="O204" s="49"/>
      <c r="P204" s="247">
        <f>O204*H204</f>
        <v>0</v>
      </c>
      <c r="Q204" s="247">
        <v>0</v>
      </c>
      <c r="R204" s="247">
        <f>Q204*H204</f>
        <v>0</v>
      </c>
      <c r="S204" s="247">
        <v>0</v>
      </c>
      <c r="T204" s="248">
        <f>S204*H204</f>
        <v>0</v>
      </c>
      <c r="AR204" s="25" t="s">
        <v>190</v>
      </c>
      <c r="AT204" s="25" t="s">
        <v>185</v>
      </c>
      <c r="AU204" s="25" t="s">
        <v>90</v>
      </c>
      <c r="AY204" s="25" t="s">
        <v>183</v>
      </c>
      <c r="BE204" s="249">
        <f>IF(N204="základní",J204,0)</f>
        <v>0</v>
      </c>
      <c r="BF204" s="249">
        <f>IF(N204="snížená",J204,0)</f>
        <v>0</v>
      </c>
      <c r="BG204" s="249">
        <f>IF(N204="zákl. přenesená",J204,0)</f>
        <v>0</v>
      </c>
      <c r="BH204" s="249">
        <f>IF(N204="sníž. přenesená",J204,0)</f>
        <v>0</v>
      </c>
      <c r="BI204" s="249">
        <f>IF(N204="nulová",J204,0)</f>
        <v>0</v>
      </c>
      <c r="BJ204" s="25" t="s">
        <v>25</v>
      </c>
      <c r="BK204" s="249">
        <f>ROUND(I204*H204,2)</f>
        <v>0</v>
      </c>
      <c r="BL204" s="25" t="s">
        <v>190</v>
      </c>
      <c r="BM204" s="25" t="s">
        <v>1009</v>
      </c>
    </row>
    <row r="205" s="1" customFormat="1" ht="16.5" customHeight="1">
      <c r="B205" s="48"/>
      <c r="C205" s="238" t="s">
        <v>610</v>
      </c>
      <c r="D205" s="238" t="s">
        <v>185</v>
      </c>
      <c r="E205" s="239" t="s">
        <v>3034</v>
      </c>
      <c r="F205" s="240" t="s">
        <v>3035</v>
      </c>
      <c r="G205" s="241" t="s">
        <v>490</v>
      </c>
      <c r="H205" s="242">
        <v>1</v>
      </c>
      <c r="I205" s="243"/>
      <c r="J205" s="244">
        <f>ROUND(I205*H205,2)</f>
        <v>0</v>
      </c>
      <c r="K205" s="240" t="s">
        <v>38</v>
      </c>
      <c r="L205" s="74"/>
      <c r="M205" s="245" t="s">
        <v>38</v>
      </c>
      <c r="N205" s="246" t="s">
        <v>53</v>
      </c>
      <c r="O205" s="49"/>
      <c r="P205" s="247">
        <f>O205*H205</f>
        <v>0</v>
      </c>
      <c r="Q205" s="247">
        <v>0</v>
      </c>
      <c r="R205" s="247">
        <f>Q205*H205</f>
        <v>0</v>
      </c>
      <c r="S205" s="247">
        <v>0</v>
      </c>
      <c r="T205" s="248">
        <f>S205*H205</f>
        <v>0</v>
      </c>
      <c r="AR205" s="25" t="s">
        <v>190</v>
      </c>
      <c r="AT205" s="25" t="s">
        <v>185</v>
      </c>
      <c r="AU205" s="25" t="s">
        <v>90</v>
      </c>
      <c r="AY205" s="25" t="s">
        <v>183</v>
      </c>
      <c r="BE205" s="249">
        <f>IF(N205="základní",J205,0)</f>
        <v>0</v>
      </c>
      <c r="BF205" s="249">
        <f>IF(N205="snížená",J205,0)</f>
        <v>0</v>
      </c>
      <c r="BG205" s="249">
        <f>IF(N205="zákl. přenesená",J205,0)</f>
        <v>0</v>
      </c>
      <c r="BH205" s="249">
        <f>IF(N205="sníž. přenesená",J205,0)</f>
        <v>0</v>
      </c>
      <c r="BI205" s="249">
        <f>IF(N205="nulová",J205,0)</f>
        <v>0</v>
      </c>
      <c r="BJ205" s="25" t="s">
        <v>25</v>
      </c>
      <c r="BK205" s="249">
        <f>ROUND(I205*H205,2)</f>
        <v>0</v>
      </c>
      <c r="BL205" s="25" t="s">
        <v>190</v>
      </c>
      <c r="BM205" s="25" t="s">
        <v>1020</v>
      </c>
    </row>
    <row r="206" s="1" customFormat="1" ht="16.5" customHeight="1">
      <c r="B206" s="48"/>
      <c r="C206" s="238" t="s">
        <v>629</v>
      </c>
      <c r="D206" s="238" t="s">
        <v>185</v>
      </c>
      <c r="E206" s="239" t="s">
        <v>3036</v>
      </c>
      <c r="F206" s="240" t="s">
        <v>3037</v>
      </c>
      <c r="G206" s="241" t="s">
        <v>490</v>
      </c>
      <c r="H206" s="242">
        <v>1</v>
      </c>
      <c r="I206" s="243"/>
      <c r="J206" s="244">
        <f>ROUND(I206*H206,2)</f>
        <v>0</v>
      </c>
      <c r="K206" s="240" t="s">
        <v>38</v>
      </c>
      <c r="L206" s="74"/>
      <c r="M206" s="245" t="s">
        <v>38</v>
      </c>
      <c r="N206" s="246" t="s">
        <v>53</v>
      </c>
      <c r="O206" s="49"/>
      <c r="P206" s="247">
        <f>O206*H206</f>
        <v>0</v>
      </c>
      <c r="Q206" s="247">
        <v>0</v>
      </c>
      <c r="R206" s="247">
        <f>Q206*H206</f>
        <v>0</v>
      </c>
      <c r="S206" s="247">
        <v>0</v>
      </c>
      <c r="T206" s="248">
        <f>S206*H206</f>
        <v>0</v>
      </c>
      <c r="AR206" s="25" t="s">
        <v>190</v>
      </c>
      <c r="AT206" s="25" t="s">
        <v>185</v>
      </c>
      <c r="AU206" s="25" t="s">
        <v>90</v>
      </c>
      <c r="AY206" s="25" t="s">
        <v>183</v>
      </c>
      <c r="BE206" s="249">
        <f>IF(N206="základní",J206,0)</f>
        <v>0</v>
      </c>
      <c r="BF206" s="249">
        <f>IF(N206="snížená",J206,0)</f>
        <v>0</v>
      </c>
      <c r="BG206" s="249">
        <f>IF(N206="zákl. přenesená",J206,0)</f>
        <v>0</v>
      </c>
      <c r="BH206" s="249">
        <f>IF(N206="sníž. přenesená",J206,0)</f>
        <v>0</v>
      </c>
      <c r="BI206" s="249">
        <f>IF(N206="nulová",J206,0)</f>
        <v>0</v>
      </c>
      <c r="BJ206" s="25" t="s">
        <v>25</v>
      </c>
      <c r="BK206" s="249">
        <f>ROUND(I206*H206,2)</f>
        <v>0</v>
      </c>
      <c r="BL206" s="25" t="s">
        <v>190</v>
      </c>
      <c r="BM206" s="25" t="s">
        <v>1033</v>
      </c>
    </row>
    <row r="207" s="1" customFormat="1" ht="16.5" customHeight="1">
      <c r="B207" s="48"/>
      <c r="C207" s="238" t="s">
        <v>635</v>
      </c>
      <c r="D207" s="238" t="s">
        <v>185</v>
      </c>
      <c r="E207" s="239" t="s">
        <v>3038</v>
      </c>
      <c r="F207" s="240" t="s">
        <v>3039</v>
      </c>
      <c r="G207" s="241" t="s">
        <v>490</v>
      </c>
      <c r="H207" s="242">
        <v>1</v>
      </c>
      <c r="I207" s="243"/>
      <c r="J207" s="244">
        <f>ROUND(I207*H207,2)</f>
        <v>0</v>
      </c>
      <c r="K207" s="240" t="s">
        <v>38</v>
      </c>
      <c r="L207" s="74"/>
      <c r="M207" s="245" t="s">
        <v>38</v>
      </c>
      <c r="N207" s="246" t="s">
        <v>53</v>
      </c>
      <c r="O207" s="49"/>
      <c r="P207" s="247">
        <f>O207*H207</f>
        <v>0</v>
      </c>
      <c r="Q207" s="247">
        <v>0</v>
      </c>
      <c r="R207" s="247">
        <f>Q207*H207</f>
        <v>0</v>
      </c>
      <c r="S207" s="247">
        <v>0</v>
      </c>
      <c r="T207" s="248">
        <f>S207*H207</f>
        <v>0</v>
      </c>
      <c r="AR207" s="25" t="s">
        <v>190</v>
      </c>
      <c r="AT207" s="25" t="s">
        <v>185</v>
      </c>
      <c r="AU207" s="25" t="s">
        <v>90</v>
      </c>
      <c r="AY207" s="25" t="s">
        <v>183</v>
      </c>
      <c r="BE207" s="249">
        <f>IF(N207="základní",J207,0)</f>
        <v>0</v>
      </c>
      <c r="BF207" s="249">
        <f>IF(N207="snížená",J207,0)</f>
        <v>0</v>
      </c>
      <c r="BG207" s="249">
        <f>IF(N207="zákl. přenesená",J207,0)</f>
        <v>0</v>
      </c>
      <c r="BH207" s="249">
        <f>IF(N207="sníž. přenesená",J207,0)</f>
        <v>0</v>
      </c>
      <c r="BI207" s="249">
        <f>IF(N207="nulová",J207,0)</f>
        <v>0</v>
      </c>
      <c r="BJ207" s="25" t="s">
        <v>25</v>
      </c>
      <c r="BK207" s="249">
        <f>ROUND(I207*H207,2)</f>
        <v>0</v>
      </c>
      <c r="BL207" s="25" t="s">
        <v>190</v>
      </c>
      <c r="BM207" s="25" t="s">
        <v>1042</v>
      </c>
    </row>
    <row r="208" s="1" customFormat="1" ht="16.5" customHeight="1">
      <c r="B208" s="48"/>
      <c r="C208" s="238" t="s">
        <v>639</v>
      </c>
      <c r="D208" s="238" t="s">
        <v>185</v>
      </c>
      <c r="E208" s="239" t="s">
        <v>3040</v>
      </c>
      <c r="F208" s="240" t="s">
        <v>3041</v>
      </c>
      <c r="G208" s="241" t="s">
        <v>490</v>
      </c>
      <c r="H208" s="242">
        <v>1</v>
      </c>
      <c r="I208" s="243"/>
      <c r="J208" s="244">
        <f>ROUND(I208*H208,2)</f>
        <v>0</v>
      </c>
      <c r="K208" s="240" t="s">
        <v>38</v>
      </c>
      <c r="L208" s="74"/>
      <c r="M208" s="245" t="s">
        <v>38</v>
      </c>
      <c r="N208" s="246" t="s">
        <v>53</v>
      </c>
      <c r="O208" s="49"/>
      <c r="P208" s="247">
        <f>O208*H208</f>
        <v>0</v>
      </c>
      <c r="Q208" s="247">
        <v>0</v>
      </c>
      <c r="R208" s="247">
        <f>Q208*H208</f>
        <v>0</v>
      </c>
      <c r="S208" s="247">
        <v>0</v>
      </c>
      <c r="T208" s="248">
        <f>S208*H208</f>
        <v>0</v>
      </c>
      <c r="AR208" s="25" t="s">
        <v>190</v>
      </c>
      <c r="AT208" s="25" t="s">
        <v>185</v>
      </c>
      <c r="AU208" s="25" t="s">
        <v>90</v>
      </c>
      <c r="AY208" s="25" t="s">
        <v>183</v>
      </c>
      <c r="BE208" s="249">
        <f>IF(N208="základní",J208,0)</f>
        <v>0</v>
      </c>
      <c r="BF208" s="249">
        <f>IF(N208="snížená",J208,0)</f>
        <v>0</v>
      </c>
      <c r="BG208" s="249">
        <f>IF(N208="zákl. přenesená",J208,0)</f>
        <v>0</v>
      </c>
      <c r="BH208" s="249">
        <f>IF(N208="sníž. přenesená",J208,0)</f>
        <v>0</v>
      </c>
      <c r="BI208" s="249">
        <f>IF(N208="nulová",J208,0)</f>
        <v>0</v>
      </c>
      <c r="BJ208" s="25" t="s">
        <v>25</v>
      </c>
      <c r="BK208" s="249">
        <f>ROUND(I208*H208,2)</f>
        <v>0</v>
      </c>
      <c r="BL208" s="25" t="s">
        <v>190</v>
      </c>
      <c r="BM208" s="25" t="s">
        <v>1053</v>
      </c>
    </row>
    <row r="209" s="1" customFormat="1" ht="16.5" customHeight="1">
      <c r="B209" s="48"/>
      <c r="C209" s="238" t="s">
        <v>650</v>
      </c>
      <c r="D209" s="238" t="s">
        <v>185</v>
      </c>
      <c r="E209" s="239" t="s">
        <v>3042</v>
      </c>
      <c r="F209" s="240" t="s">
        <v>3043</v>
      </c>
      <c r="G209" s="241" t="s">
        <v>490</v>
      </c>
      <c r="H209" s="242">
        <v>13</v>
      </c>
      <c r="I209" s="243"/>
      <c r="J209" s="244">
        <f>ROUND(I209*H209,2)</f>
        <v>0</v>
      </c>
      <c r="K209" s="240" t="s">
        <v>38</v>
      </c>
      <c r="L209" s="74"/>
      <c r="M209" s="245" t="s">
        <v>38</v>
      </c>
      <c r="N209" s="246" t="s">
        <v>53</v>
      </c>
      <c r="O209" s="49"/>
      <c r="P209" s="247">
        <f>O209*H209</f>
        <v>0</v>
      </c>
      <c r="Q209" s="247">
        <v>0</v>
      </c>
      <c r="R209" s="247">
        <f>Q209*H209</f>
        <v>0</v>
      </c>
      <c r="S209" s="247">
        <v>0</v>
      </c>
      <c r="T209" s="248">
        <f>S209*H209</f>
        <v>0</v>
      </c>
      <c r="AR209" s="25" t="s">
        <v>190</v>
      </c>
      <c r="AT209" s="25" t="s">
        <v>185</v>
      </c>
      <c r="AU209" s="25" t="s">
        <v>90</v>
      </c>
      <c r="AY209" s="25" t="s">
        <v>183</v>
      </c>
      <c r="BE209" s="249">
        <f>IF(N209="základní",J209,0)</f>
        <v>0</v>
      </c>
      <c r="BF209" s="249">
        <f>IF(N209="snížená",J209,0)</f>
        <v>0</v>
      </c>
      <c r="BG209" s="249">
        <f>IF(N209="zákl. přenesená",J209,0)</f>
        <v>0</v>
      </c>
      <c r="BH209" s="249">
        <f>IF(N209="sníž. přenesená",J209,0)</f>
        <v>0</v>
      </c>
      <c r="BI209" s="249">
        <f>IF(N209="nulová",J209,0)</f>
        <v>0</v>
      </c>
      <c r="BJ209" s="25" t="s">
        <v>25</v>
      </c>
      <c r="BK209" s="249">
        <f>ROUND(I209*H209,2)</f>
        <v>0</v>
      </c>
      <c r="BL209" s="25" t="s">
        <v>190</v>
      </c>
      <c r="BM209" s="25" t="s">
        <v>1061</v>
      </c>
    </row>
    <row r="210" s="1" customFormat="1" ht="16.5" customHeight="1">
      <c r="B210" s="48"/>
      <c r="C210" s="238" t="s">
        <v>656</v>
      </c>
      <c r="D210" s="238" t="s">
        <v>185</v>
      </c>
      <c r="E210" s="239" t="s">
        <v>3044</v>
      </c>
      <c r="F210" s="240" t="s">
        <v>3045</v>
      </c>
      <c r="G210" s="241" t="s">
        <v>490</v>
      </c>
      <c r="H210" s="242">
        <v>13</v>
      </c>
      <c r="I210" s="243"/>
      <c r="J210" s="244">
        <f>ROUND(I210*H210,2)</f>
        <v>0</v>
      </c>
      <c r="K210" s="240" t="s">
        <v>38</v>
      </c>
      <c r="L210" s="74"/>
      <c r="M210" s="245" t="s">
        <v>38</v>
      </c>
      <c r="N210" s="246" t="s">
        <v>53</v>
      </c>
      <c r="O210" s="49"/>
      <c r="P210" s="247">
        <f>O210*H210</f>
        <v>0</v>
      </c>
      <c r="Q210" s="247">
        <v>0</v>
      </c>
      <c r="R210" s="247">
        <f>Q210*H210</f>
        <v>0</v>
      </c>
      <c r="S210" s="247">
        <v>0</v>
      </c>
      <c r="T210" s="248">
        <f>S210*H210</f>
        <v>0</v>
      </c>
      <c r="AR210" s="25" t="s">
        <v>190</v>
      </c>
      <c r="AT210" s="25" t="s">
        <v>185</v>
      </c>
      <c r="AU210" s="25" t="s">
        <v>90</v>
      </c>
      <c r="AY210" s="25" t="s">
        <v>183</v>
      </c>
      <c r="BE210" s="249">
        <f>IF(N210="základní",J210,0)</f>
        <v>0</v>
      </c>
      <c r="BF210" s="249">
        <f>IF(N210="snížená",J210,0)</f>
        <v>0</v>
      </c>
      <c r="BG210" s="249">
        <f>IF(N210="zákl. přenesená",J210,0)</f>
        <v>0</v>
      </c>
      <c r="BH210" s="249">
        <f>IF(N210="sníž. přenesená",J210,0)</f>
        <v>0</v>
      </c>
      <c r="BI210" s="249">
        <f>IF(N210="nulová",J210,0)</f>
        <v>0</v>
      </c>
      <c r="BJ210" s="25" t="s">
        <v>25</v>
      </c>
      <c r="BK210" s="249">
        <f>ROUND(I210*H210,2)</f>
        <v>0</v>
      </c>
      <c r="BL210" s="25" t="s">
        <v>190</v>
      </c>
      <c r="BM210" s="25" t="s">
        <v>1072</v>
      </c>
    </row>
    <row r="211" s="1" customFormat="1" ht="16.5" customHeight="1">
      <c r="B211" s="48"/>
      <c r="C211" s="238" t="s">
        <v>660</v>
      </c>
      <c r="D211" s="238" t="s">
        <v>185</v>
      </c>
      <c r="E211" s="239" t="s">
        <v>3046</v>
      </c>
      <c r="F211" s="240" t="s">
        <v>3047</v>
      </c>
      <c r="G211" s="241" t="s">
        <v>490</v>
      </c>
      <c r="H211" s="242">
        <v>1</v>
      </c>
      <c r="I211" s="243"/>
      <c r="J211" s="244">
        <f>ROUND(I211*H211,2)</f>
        <v>0</v>
      </c>
      <c r="K211" s="240" t="s">
        <v>38</v>
      </c>
      <c r="L211" s="74"/>
      <c r="M211" s="245" t="s">
        <v>38</v>
      </c>
      <c r="N211" s="246" t="s">
        <v>53</v>
      </c>
      <c r="O211" s="49"/>
      <c r="P211" s="247">
        <f>O211*H211</f>
        <v>0</v>
      </c>
      <c r="Q211" s="247">
        <v>0</v>
      </c>
      <c r="R211" s="247">
        <f>Q211*H211</f>
        <v>0</v>
      </c>
      <c r="S211" s="247">
        <v>0</v>
      </c>
      <c r="T211" s="248">
        <f>S211*H211</f>
        <v>0</v>
      </c>
      <c r="AR211" s="25" t="s">
        <v>190</v>
      </c>
      <c r="AT211" s="25" t="s">
        <v>185</v>
      </c>
      <c r="AU211" s="25" t="s">
        <v>90</v>
      </c>
      <c r="AY211" s="25" t="s">
        <v>183</v>
      </c>
      <c r="BE211" s="249">
        <f>IF(N211="základní",J211,0)</f>
        <v>0</v>
      </c>
      <c r="BF211" s="249">
        <f>IF(N211="snížená",J211,0)</f>
        <v>0</v>
      </c>
      <c r="BG211" s="249">
        <f>IF(N211="zákl. přenesená",J211,0)</f>
        <v>0</v>
      </c>
      <c r="BH211" s="249">
        <f>IF(N211="sníž. přenesená",J211,0)</f>
        <v>0</v>
      </c>
      <c r="BI211" s="249">
        <f>IF(N211="nulová",J211,0)</f>
        <v>0</v>
      </c>
      <c r="BJ211" s="25" t="s">
        <v>25</v>
      </c>
      <c r="BK211" s="249">
        <f>ROUND(I211*H211,2)</f>
        <v>0</v>
      </c>
      <c r="BL211" s="25" t="s">
        <v>190</v>
      </c>
      <c r="BM211" s="25" t="s">
        <v>1080</v>
      </c>
    </row>
    <row r="212" s="1" customFormat="1" ht="16.5" customHeight="1">
      <c r="B212" s="48"/>
      <c r="C212" s="238" t="s">
        <v>664</v>
      </c>
      <c r="D212" s="238" t="s">
        <v>185</v>
      </c>
      <c r="E212" s="239" t="s">
        <v>3048</v>
      </c>
      <c r="F212" s="240" t="s">
        <v>3049</v>
      </c>
      <c r="G212" s="241" t="s">
        <v>1097</v>
      </c>
      <c r="H212" s="242">
        <v>1</v>
      </c>
      <c r="I212" s="243"/>
      <c r="J212" s="244">
        <f>ROUND(I212*H212,2)</f>
        <v>0</v>
      </c>
      <c r="K212" s="240" t="s">
        <v>38</v>
      </c>
      <c r="L212" s="74"/>
      <c r="M212" s="245" t="s">
        <v>38</v>
      </c>
      <c r="N212" s="246" t="s">
        <v>53</v>
      </c>
      <c r="O212" s="49"/>
      <c r="P212" s="247">
        <f>O212*H212</f>
        <v>0</v>
      </c>
      <c r="Q212" s="247">
        <v>0</v>
      </c>
      <c r="R212" s="247">
        <f>Q212*H212</f>
        <v>0</v>
      </c>
      <c r="S212" s="247">
        <v>0</v>
      </c>
      <c r="T212" s="248">
        <f>S212*H212</f>
        <v>0</v>
      </c>
      <c r="AR212" s="25" t="s">
        <v>190</v>
      </c>
      <c r="AT212" s="25" t="s">
        <v>185</v>
      </c>
      <c r="AU212" s="25" t="s">
        <v>90</v>
      </c>
      <c r="AY212" s="25" t="s">
        <v>183</v>
      </c>
      <c r="BE212" s="249">
        <f>IF(N212="základní",J212,0)</f>
        <v>0</v>
      </c>
      <c r="BF212" s="249">
        <f>IF(N212="snížená",J212,0)</f>
        <v>0</v>
      </c>
      <c r="BG212" s="249">
        <f>IF(N212="zákl. přenesená",J212,0)</f>
        <v>0</v>
      </c>
      <c r="BH212" s="249">
        <f>IF(N212="sníž. přenesená",J212,0)</f>
        <v>0</v>
      </c>
      <c r="BI212" s="249">
        <f>IF(N212="nulová",J212,0)</f>
        <v>0</v>
      </c>
      <c r="BJ212" s="25" t="s">
        <v>25</v>
      </c>
      <c r="BK212" s="249">
        <f>ROUND(I212*H212,2)</f>
        <v>0</v>
      </c>
      <c r="BL212" s="25" t="s">
        <v>190</v>
      </c>
      <c r="BM212" s="25" t="s">
        <v>1090</v>
      </c>
    </row>
    <row r="213" s="1" customFormat="1" ht="16.5" customHeight="1">
      <c r="B213" s="48"/>
      <c r="C213" s="285" t="s">
        <v>668</v>
      </c>
      <c r="D213" s="285" t="s">
        <v>272</v>
      </c>
      <c r="E213" s="286" t="s">
        <v>3050</v>
      </c>
      <c r="F213" s="287" t="s">
        <v>3051</v>
      </c>
      <c r="G213" s="288" t="s">
        <v>490</v>
      </c>
      <c r="H213" s="289">
        <v>1</v>
      </c>
      <c r="I213" s="290"/>
      <c r="J213" s="291">
        <f>ROUND(I213*H213,2)</f>
        <v>0</v>
      </c>
      <c r="K213" s="287" t="s">
        <v>38</v>
      </c>
      <c r="L213" s="292"/>
      <c r="M213" s="293" t="s">
        <v>38</v>
      </c>
      <c r="N213" s="294" t="s">
        <v>53</v>
      </c>
      <c r="O213" s="49"/>
      <c r="P213" s="247">
        <f>O213*H213</f>
        <v>0</v>
      </c>
      <c r="Q213" s="247">
        <v>0</v>
      </c>
      <c r="R213" s="247">
        <f>Q213*H213</f>
        <v>0</v>
      </c>
      <c r="S213" s="247">
        <v>0</v>
      </c>
      <c r="T213" s="248">
        <f>S213*H213</f>
        <v>0</v>
      </c>
      <c r="AR213" s="25" t="s">
        <v>231</v>
      </c>
      <c r="AT213" s="25" t="s">
        <v>272</v>
      </c>
      <c r="AU213" s="25" t="s">
        <v>90</v>
      </c>
      <c r="AY213" s="25" t="s">
        <v>183</v>
      </c>
      <c r="BE213" s="249">
        <f>IF(N213="základní",J213,0)</f>
        <v>0</v>
      </c>
      <c r="BF213" s="249">
        <f>IF(N213="snížená",J213,0)</f>
        <v>0</v>
      </c>
      <c r="BG213" s="249">
        <f>IF(N213="zákl. přenesená",J213,0)</f>
        <v>0</v>
      </c>
      <c r="BH213" s="249">
        <f>IF(N213="sníž. přenesená",J213,0)</f>
        <v>0</v>
      </c>
      <c r="BI213" s="249">
        <f>IF(N213="nulová",J213,0)</f>
        <v>0</v>
      </c>
      <c r="BJ213" s="25" t="s">
        <v>25</v>
      </c>
      <c r="BK213" s="249">
        <f>ROUND(I213*H213,2)</f>
        <v>0</v>
      </c>
      <c r="BL213" s="25" t="s">
        <v>190</v>
      </c>
      <c r="BM213" s="25" t="s">
        <v>1099</v>
      </c>
    </row>
    <row r="214" s="1" customFormat="1" ht="16.5" customHeight="1">
      <c r="B214" s="48"/>
      <c r="C214" s="285" t="s">
        <v>672</v>
      </c>
      <c r="D214" s="285" t="s">
        <v>272</v>
      </c>
      <c r="E214" s="286" t="s">
        <v>3052</v>
      </c>
      <c r="F214" s="287" t="s">
        <v>3053</v>
      </c>
      <c r="G214" s="288" t="s">
        <v>313</v>
      </c>
      <c r="H214" s="289">
        <v>240</v>
      </c>
      <c r="I214" s="290"/>
      <c r="J214" s="291">
        <f>ROUND(I214*H214,2)</f>
        <v>0</v>
      </c>
      <c r="K214" s="287" t="s">
        <v>38</v>
      </c>
      <c r="L214" s="292"/>
      <c r="M214" s="293" t="s">
        <v>38</v>
      </c>
      <c r="N214" s="294" t="s">
        <v>53</v>
      </c>
      <c r="O214" s="49"/>
      <c r="P214" s="247">
        <f>O214*H214</f>
        <v>0</v>
      </c>
      <c r="Q214" s="247">
        <v>0</v>
      </c>
      <c r="R214" s="247">
        <f>Q214*H214</f>
        <v>0</v>
      </c>
      <c r="S214" s="247">
        <v>0</v>
      </c>
      <c r="T214" s="248">
        <f>S214*H214</f>
        <v>0</v>
      </c>
      <c r="AR214" s="25" t="s">
        <v>231</v>
      </c>
      <c r="AT214" s="25" t="s">
        <v>272</v>
      </c>
      <c r="AU214" s="25" t="s">
        <v>90</v>
      </c>
      <c r="AY214" s="25" t="s">
        <v>183</v>
      </c>
      <c r="BE214" s="249">
        <f>IF(N214="základní",J214,0)</f>
        <v>0</v>
      </c>
      <c r="BF214" s="249">
        <f>IF(N214="snížená",J214,0)</f>
        <v>0</v>
      </c>
      <c r="BG214" s="249">
        <f>IF(N214="zákl. přenesená",J214,0)</f>
        <v>0</v>
      </c>
      <c r="BH214" s="249">
        <f>IF(N214="sníž. přenesená",J214,0)</f>
        <v>0</v>
      </c>
      <c r="BI214" s="249">
        <f>IF(N214="nulová",J214,0)</f>
        <v>0</v>
      </c>
      <c r="BJ214" s="25" t="s">
        <v>25</v>
      </c>
      <c r="BK214" s="249">
        <f>ROUND(I214*H214,2)</f>
        <v>0</v>
      </c>
      <c r="BL214" s="25" t="s">
        <v>190</v>
      </c>
      <c r="BM214" s="25" t="s">
        <v>1108</v>
      </c>
    </row>
    <row r="215" s="1" customFormat="1" ht="16.5" customHeight="1">
      <c r="B215" s="48"/>
      <c r="C215" s="285" t="s">
        <v>679</v>
      </c>
      <c r="D215" s="285" t="s">
        <v>272</v>
      </c>
      <c r="E215" s="286" t="s">
        <v>3052</v>
      </c>
      <c r="F215" s="287" t="s">
        <v>3053</v>
      </c>
      <c r="G215" s="288" t="s">
        <v>313</v>
      </c>
      <c r="H215" s="289">
        <v>400</v>
      </c>
      <c r="I215" s="290"/>
      <c r="J215" s="291">
        <f>ROUND(I215*H215,2)</f>
        <v>0</v>
      </c>
      <c r="K215" s="287" t="s">
        <v>38</v>
      </c>
      <c r="L215" s="292"/>
      <c r="M215" s="293" t="s">
        <v>38</v>
      </c>
      <c r="N215" s="294" t="s">
        <v>53</v>
      </c>
      <c r="O215" s="49"/>
      <c r="P215" s="247">
        <f>O215*H215</f>
        <v>0</v>
      </c>
      <c r="Q215" s="247">
        <v>0</v>
      </c>
      <c r="R215" s="247">
        <f>Q215*H215</f>
        <v>0</v>
      </c>
      <c r="S215" s="247">
        <v>0</v>
      </c>
      <c r="T215" s="248">
        <f>S215*H215</f>
        <v>0</v>
      </c>
      <c r="AR215" s="25" t="s">
        <v>231</v>
      </c>
      <c r="AT215" s="25" t="s">
        <v>272</v>
      </c>
      <c r="AU215" s="25" t="s">
        <v>90</v>
      </c>
      <c r="AY215" s="25" t="s">
        <v>183</v>
      </c>
      <c r="BE215" s="249">
        <f>IF(N215="základní",J215,0)</f>
        <v>0</v>
      </c>
      <c r="BF215" s="249">
        <f>IF(N215="snížená",J215,0)</f>
        <v>0</v>
      </c>
      <c r="BG215" s="249">
        <f>IF(N215="zákl. přenesená",J215,0)</f>
        <v>0</v>
      </c>
      <c r="BH215" s="249">
        <f>IF(N215="sníž. přenesená",J215,0)</f>
        <v>0</v>
      </c>
      <c r="BI215" s="249">
        <f>IF(N215="nulová",J215,0)</f>
        <v>0</v>
      </c>
      <c r="BJ215" s="25" t="s">
        <v>25</v>
      </c>
      <c r="BK215" s="249">
        <f>ROUND(I215*H215,2)</f>
        <v>0</v>
      </c>
      <c r="BL215" s="25" t="s">
        <v>190</v>
      </c>
      <c r="BM215" s="25" t="s">
        <v>1117</v>
      </c>
    </row>
    <row r="216" s="1" customFormat="1" ht="16.5" customHeight="1">
      <c r="B216" s="48"/>
      <c r="C216" s="238" t="s">
        <v>683</v>
      </c>
      <c r="D216" s="238" t="s">
        <v>185</v>
      </c>
      <c r="E216" s="239" t="s">
        <v>3054</v>
      </c>
      <c r="F216" s="240" t="s">
        <v>3055</v>
      </c>
      <c r="G216" s="241" t="s">
        <v>490</v>
      </c>
      <c r="H216" s="242">
        <v>1</v>
      </c>
      <c r="I216" s="243"/>
      <c r="J216" s="244">
        <f>ROUND(I216*H216,2)</f>
        <v>0</v>
      </c>
      <c r="K216" s="240" t="s">
        <v>38</v>
      </c>
      <c r="L216" s="74"/>
      <c r="M216" s="245" t="s">
        <v>38</v>
      </c>
      <c r="N216" s="246" t="s">
        <v>53</v>
      </c>
      <c r="O216" s="49"/>
      <c r="P216" s="247">
        <f>O216*H216</f>
        <v>0</v>
      </c>
      <c r="Q216" s="247">
        <v>0</v>
      </c>
      <c r="R216" s="247">
        <f>Q216*H216</f>
        <v>0</v>
      </c>
      <c r="S216" s="247">
        <v>0</v>
      </c>
      <c r="T216" s="248">
        <f>S216*H216</f>
        <v>0</v>
      </c>
      <c r="AR216" s="25" t="s">
        <v>190</v>
      </c>
      <c r="AT216" s="25" t="s">
        <v>185</v>
      </c>
      <c r="AU216" s="25" t="s">
        <v>90</v>
      </c>
      <c r="AY216" s="25" t="s">
        <v>183</v>
      </c>
      <c r="BE216" s="249">
        <f>IF(N216="základní",J216,0)</f>
        <v>0</v>
      </c>
      <c r="BF216" s="249">
        <f>IF(N216="snížená",J216,0)</f>
        <v>0</v>
      </c>
      <c r="BG216" s="249">
        <f>IF(N216="zákl. přenesená",J216,0)</f>
        <v>0</v>
      </c>
      <c r="BH216" s="249">
        <f>IF(N216="sníž. přenesená",J216,0)</f>
        <v>0</v>
      </c>
      <c r="BI216" s="249">
        <f>IF(N216="nulová",J216,0)</f>
        <v>0</v>
      </c>
      <c r="BJ216" s="25" t="s">
        <v>25</v>
      </c>
      <c r="BK216" s="249">
        <f>ROUND(I216*H216,2)</f>
        <v>0</v>
      </c>
      <c r="BL216" s="25" t="s">
        <v>190</v>
      </c>
      <c r="BM216" s="25" t="s">
        <v>1125</v>
      </c>
    </row>
    <row r="217" s="1" customFormat="1" ht="16.5" customHeight="1">
      <c r="B217" s="48"/>
      <c r="C217" s="285" t="s">
        <v>687</v>
      </c>
      <c r="D217" s="285" t="s">
        <v>272</v>
      </c>
      <c r="E217" s="286" t="s">
        <v>3013</v>
      </c>
      <c r="F217" s="287" t="s">
        <v>3014</v>
      </c>
      <c r="G217" s="288" t="s">
        <v>490</v>
      </c>
      <c r="H217" s="289">
        <v>5</v>
      </c>
      <c r="I217" s="290"/>
      <c r="J217" s="291">
        <f>ROUND(I217*H217,2)</f>
        <v>0</v>
      </c>
      <c r="K217" s="287" t="s">
        <v>38</v>
      </c>
      <c r="L217" s="292"/>
      <c r="M217" s="293" t="s">
        <v>38</v>
      </c>
      <c r="N217" s="294" t="s">
        <v>53</v>
      </c>
      <c r="O217" s="49"/>
      <c r="P217" s="247">
        <f>O217*H217</f>
        <v>0</v>
      </c>
      <c r="Q217" s="247">
        <v>0</v>
      </c>
      <c r="R217" s="247">
        <f>Q217*H217</f>
        <v>0</v>
      </c>
      <c r="S217" s="247">
        <v>0</v>
      </c>
      <c r="T217" s="248">
        <f>S217*H217</f>
        <v>0</v>
      </c>
      <c r="AR217" s="25" t="s">
        <v>231</v>
      </c>
      <c r="AT217" s="25" t="s">
        <v>272</v>
      </c>
      <c r="AU217" s="25" t="s">
        <v>90</v>
      </c>
      <c r="AY217" s="25" t="s">
        <v>183</v>
      </c>
      <c r="BE217" s="249">
        <f>IF(N217="základní",J217,0)</f>
        <v>0</v>
      </c>
      <c r="BF217" s="249">
        <f>IF(N217="snížená",J217,0)</f>
        <v>0</v>
      </c>
      <c r="BG217" s="249">
        <f>IF(N217="zákl. přenesená",J217,0)</f>
        <v>0</v>
      </c>
      <c r="BH217" s="249">
        <f>IF(N217="sníž. přenesená",J217,0)</f>
        <v>0</v>
      </c>
      <c r="BI217" s="249">
        <f>IF(N217="nulová",J217,0)</f>
        <v>0</v>
      </c>
      <c r="BJ217" s="25" t="s">
        <v>25</v>
      </c>
      <c r="BK217" s="249">
        <f>ROUND(I217*H217,2)</f>
        <v>0</v>
      </c>
      <c r="BL217" s="25" t="s">
        <v>190</v>
      </c>
      <c r="BM217" s="25" t="s">
        <v>1133</v>
      </c>
    </row>
    <row r="218" s="11" customFormat="1" ht="29.88" customHeight="1">
      <c r="B218" s="222"/>
      <c r="C218" s="223"/>
      <c r="D218" s="224" t="s">
        <v>81</v>
      </c>
      <c r="E218" s="236" t="s">
        <v>2102</v>
      </c>
      <c r="F218" s="236" t="s">
        <v>2920</v>
      </c>
      <c r="G218" s="223"/>
      <c r="H218" s="223"/>
      <c r="I218" s="226"/>
      <c r="J218" s="237">
        <f>BK218</f>
        <v>0</v>
      </c>
      <c r="K218" s="223"/>
      <c r="L218" s="228"/>
      <c r="M218" s="229"/>
      <c r="N218" s="230"/>
      <c r="O218" s="230"/>
      <c r="P218" s="231">
        <v>0</v>
      </c>
      <c r="Q218" s="230"/>
      <c r="R218" s="231">
        <v>0</v>
      </c>
      <c r="S218" s="230"/>
      <c r="T218" s="232">
        <v>0</v>
      </c>
      <c r="AR218" s="233" t="s">
        <v>25</v>
      </c>
      <c r="AT218" s="234" t="s">
        <v>81</v>
      </c>
      <c r="AU218" s="234" t="s">
        <v>25</v>
      </c>
      <c r="AY218" s="233" t="s">
        <v>183</v>
      </c>
      <c r="BK218" s="235">
        <v>0</v>
      </c>
    </row>
    <row r="219" s="11" customFormat="1" ht="24.96" customHeight="1">
      <c r="B219" s="222"/>
      <c r="C219" s="223"/>
      <c r="D219" s="224" t="s">
        <v>81</v>
      </c>
      <c r="E219" s="225" t="s">
        <v>2098</v>
      </c>
      <c r="F219" s="225" t="s">
        <v>38</v>
      </c>
      <c r="G219" s="223"/>
      <c r="H219" s="223"/>
      <c r="I219" s="226"/>
      <c r="J219" s="227">
        <f>BK219</f>
        <v>0</v>
      </c>
      <c r="K219" s="223"/>
      <c r="L219" s="228"/>
      <c r="M219" s="229"/>
      <c r="N219" s="230"/>
      <c r="O219" s="230"/>
      <c r="P219" s="231">
        <f>P220+SUM(P221:P223)+P227+P228+P230+P231+P233</f>
        <v>0</v>
      </c>
      <c r="Q219" s="230"/>
      <c r="R219" s="231">
        <f>R220+SUM(R221:R223)+R227+R228+R230+R231+R233</f>
        <v>0</v>
      </c>
      <c r="S219" s="230"/>
      <c r="T219" s="232">
        <f>T220+SUM(T221:T223)+T227+T228+T230+T231+T233</f>
        <v>0</v>
      </c>
      <c r="AR219" s="233" t="s">
        <v>25</v>
      </c>
      <c r="AT219" s="234" t="s">
        <v>81</v>
      </c>
      <c r="AU219" s="234" t="s">
        <v>82</v>
      </c>
      <c r="AY219" s="233" t="s">
        <v>183</v>
      </c>
      <c r="BK219" s="235">
        <f>BK220+SUM(BK221:BK223)+BK227+BK228+BK230+BK231+BK233</f>
        <v>0</v>
      </c>
    </row>
    <row r="220" s="1" customFormat="1" ht="16.5" customHeight="1">
      <c r="B220" s="48"/>
      <c r="C220" s="238" t="s">
        <v>691</v>
      </c>
      <c r="D220" s="238" t="s">
        <v>185</v>
      </c>
      <c r="E220" s="239" t="s">
        <v>3056</v>
      </c>
      <c r="F220" s="240" t="s">
        <v>3057</v>
      </c>
      <c r="G220" s="241" t="s">
        <v>490</v>
      </c>
      <c r="H220" s="242">
        <v>15</v>
      </c>
      <c r="I220" s="243"/>
      <c r="J220" s="244">
        <f>ROUND(I220*H220,2)</f>
        <v>0</v>
      </c>
      <c r="K220" s="240" t="s">
        <v>38</v>
      </c>
      <c r="L220" s="74"/>
      <c r="M220" s="245" t="s">
        <v>38</v>
      </c>
      <c r="N220" s="246" t="s">
        <v>53</v>
      </c>
      <c r="O220" s="49"/>
      <c r="P220" s="247">
        <f>O220*H220</f>
        <v>0</v>
      </c>
      <c r="Q220" s="247">
        <v>0</v>
      </c>
      <c r="R220" s="247">
        <f>Q220*H220</f>
        <v>0</v>
      </c>
      <c r="S220" s="247">
        <v>0</v>
      </c>
      <c r="T220" s="248">
        <f>S220*H220</f>
        <v>0</v>
      </c>
      <c r="AR220" s="25" t="s">
        <v>190</v>
      </c>
      <c r="AT220" s="25" t="s">
        <v>185</v>
      </c>
      <c r="AU220" s="25" t="s">
        <v>25</v>
      </c>
      <c r="AY220" s="25" t="s">
        <v>183</v>
      </c>
      <c r="BE220" s="249">
        <f>IF(N220="základní",J220,0)</f>
        <v>0</v>
      </c>
      <c r="BF220" s="249">
        <f>IF(N220="snížená",J220,0)</f>
        <v>0</v>
      </c>
      <c r="BG220" s="249">
        <f>IF(N220="zákl. přenesená",J220,0)</f>
        <v>0</v>
      </c>
      <c r="BH220" s="249">
        <f>IF(N220="sníž. přenesená",J220,0)</f>
        <v>0</v>
      </c>
      <c r="BI220" s="249">
        <f>IF(N220="nulová",J220,0)</f>
        <v>0</v>
      </c>
      <c r="BJ220" s="25" t="s">
        <v>25</v>
      </c>
      <c r="BK220" s="249">
        <f>ROUND(I220*H220,2)</f>
        <v>0</v>
      </c>
      <c r="BL220" s="25" t="s">
        <v>190</v>
      </c>
      <c r="BM220" s="25" t="s">
        <v>1141</v>
      </c>
    </row>
    <row r="221" s="1" customFormat="1" ht="16.5" customHeight="1">
      <c r="B221" s="48"/>
      <c r="C221" s="238" t="s">
        <v>697</v>
      </c>
      <c r="D221" s="238" t="s">
        <v>185</v>
      </c>
      <c r="E221" s="239" t="s">
        <v>3058</v>
      </c>
      <c r="F221" s="240" t="s">
        <v>3059</v>
      </c>
      <c r="G221" s="241" t="s">
        <v>313</v>
      </c>
      <c r="H221" s="242">
        <v>150</v>
      </c>
      <c r="I221" s="243"/>
      <c r="J221" s="244">
        <f>ROUND(I221*H221,2)</f>
        <v>0</v>
      </c>
      <c r="K221" s="240" t="s">
        <v>38</v>
      </c>
      <c r="L221" s="74"/>
      <c r="M221" s="245" t="s">
        <v>38</v>
      </c>
      <c r="N221" s="246" t="s">
        <v>53</v>
      </c>
      <c r="O221" s="49"/>
      <c r="P221" s="247">
        <f>O221*H221</f>
        <v>0</v>
      </c>
      <c r="Q221" s="247">
        <v>0</v>
      </c>
      <c r="R221" s="247">
        <f>Q221*H221</f>
        <v>0</v>
      </c>
      <c r="S221" s="247">
        <v>0</v>
      </c>
      <c r="T221" s="248">
        <f>S221*H221</f>
        <v>0</v>
      </c>
      <c r="AR221" s="25" t="s">
        <v>190</v>
      </c>
      <c r="AT221" s="25" t="s">
        <v>185</v>
      </c>
      <c r="AU221" s="25" t="s">
        <v>25</v>
      </c>
      <c r="AY221" s="25" t="s">
        <v>183</v>
      </c>
      <c r="BE221" s="249">
        <f>IF(N221="základní",J221,0)</f>
        <v>0</v>
      </c>
      <c r="BF221" s="249">
        <f>IF(N221="snížená",J221,0)</f>
        <v>0</v>
      </c>
      <c r="BG221" s="249">
        <f>IF(N221="zákl. přenesená",J221,0)</f>
        <v>0</v>
      </c>
      <c r="BH221" s="249">
        <f>IF(N221="sníž. přenesená",J221,0)</f>
        <v>0</v>
      </c>
      <c r="BI221" s="249">
        <f>IF(N221="nulová",J221,0)</f>
        <v>0</v>
      </c>
      <c r="BJ221" s="25" t="s">
        <v>25</v>
      </c>
      <c r="BK221" s="249">
        <f>ROUND(I221*H221,2)</f>
        <v>0</v>
      </c>
      <c r="BL221" s="25" t="s">
        <v>190</v>
      </c>
      <c r="BM221" s="25" t="s">
        <v>1149</v>
      </c>
    </row>
    <row r="222" s="1" customFormat="1" ht="16.5" customHeight="1">
      <c r="B222" s="48"/>
      <c r="C222" s="238" t="s">
        <v>702</v>
      </c>
      <c r="D222" s="238" t="s">
        <v>185</v>
      </c>
      <c r="E222" s="239" t="s">
        <v>2887</v>
      </c>
      <c r="F222" s="240" t="s">
        <v>2888</v>
      </c>
      <c r="G222" s="241" t="s">
        <v>313</v>
      </c>
      <c r="H222" s="242">
        <v>150</v>
      </c>
      <c r="I222" s="243"/>
      <c r="J222" s="244">
        <f>ROUND(I222*H222,2)</f>
        <v>0</v>
      </c>
      <c r="K222" s="240" t="s">
        <v>38</v>
      </c>
      <c r="L222" s="74"/>
      <c r="M222" s="245" t="s">
        <v>38</v>
      </c>
      <c r="N222" s="246" t="s">
        <v>53</v>
      </c>
      <c r="O222" s="49"/>
      <c r="P222" s="247">
        <f>O222*H222</f>
        <v>0</v>
      </c>
      <c r="Q222" s="247">
        <v>0</v>
      </c>
      <c r="R222" s="247">
        <f>Q222*H222</f>
        <v>0</v>
      </c>
      <c r="S222" s="247">
        <v>0</v>
      </c>
      <c r="T222" s="248">
        <f>S222*H222</f>
        <v>0</v>
      </c>
      <c r="AR222" s="25" t="s">
        <v>190</v>
      </c>
      <c r="AT222" s="25" t="s">
        <v>185</v>
      </c>
      <c r="AU222" s="25" t="s">
        <v>25</v>
      </c>
      <c r="AY222" s="25" t="s">
        <v>183</v>
      </c>
      <c r="BE222" s="249">
        <f>IF(N222="základní",J222,0)</f>
        <v>0</v>
      </c>
      <c r="BF222" s="249">
        <f>IF(N222="snížená",J222,0)</f>
        <v>0</v>
      </c>
      <c r="BG222" s="249">
        <f>IF(N222="zákl. přenesená",J222,0)</f>
        <v>0</v>
      </c>
      <c r="BH222" s="249">
        <f>IF(N222="sníž. přenesená",J222,0)</f>
        <v>0</v>
      </c>
      <c r="BI222" s="249">
        <f>IF(N222="nulová",J222,0)</f>
        <v>0</v>
      </c>
      <c r="BJ222" s="25" t="s">
        <v>25</v>
      </c>
      <c r="BK222" s="249">
        <f>ROUND(I222*H222,2)</f>
        <v>0</v>
      </c>
      <c r="BL222" s="25" t="s">
        <v>190</v>
      </c>
      <c r="BM222" s="25" t="s">
        <v>1157</v>
      </c>
    </row>
    <row r="223" s="11" customFormat="1" ht="29.88" customHeight="1">
      <c r="B223" s="222"/>
      <c r="C223" s="223"/>
      <c r="D223" s="224" t="s">
        <v>81</v>
      </c>
      <c r="E223" s="236" t="s">
        <v>2100</v>
      </c>
      <c r="F223" s="236" t="s">
        <v>2772</v>
      </c>
      <c r="G223" s="223"/>
      <c r="H223" s="223"/>
      <c r="I223" s="226"/>
      <c r="J223" s="237">
        <f>BK223</f>
        <v>0</v>
      </c>
      <c r="K223" s="223"/>
      <c r="L223" s="228"/>
      <c r="M223" s="229"/>
      <c r="N223" s="230"/>
      <c r="O223" s="230"/>
      <c r="P223" s="231">
        <f>SUM(P224:P226)</f>
        <v>0</v>
      </c>
      <c r="Q223" s="230"/>
      <c r="R223" s="231">
        <f>SUM(R224:R226)</f>
        <v>0</v>
      </c>
      <c r="S223" s="230"/>
      <c r="T223" s="232">
        <f>SUM(T224:T226)</f>
        <v>0</v>
      </c>
      <c r="AR223" s="233" t="s">
        <v>25</v>
      </c>
      <c r="AT223" s="234" t="s">
        <v>81</v>
      </c>
      <c r="AU223" s="234" t="s">
        <v>25</v>
      </c>
      <c r="AY223" s="233" t="s">
        <v>183</v>
      </c>
      <c r="BK223" s="235">
        <f>SUM(BK224:BK226)</f>
        <v>0</v>
      </c>
    </row>
    <row r="224" s="1" customFormat="1" ht="16.5" customHeight="1">
      <c r="B224" s="48"/>
      <c r="C224" s="238" t="s">
        <v>707</v>
      </c>
      <c r="D224" s="238" t="s">
        <v>185</v>
      </c>
      <c r="E224" s="239" t="s">
        <v>2869</v>
      </c>
      <c r="F224" s="240" t="s">
        <v>2870</v>
      </c>
      <c r="G224" s="241" t="s">
        <v>490</v>
      </c>
      <c r="H224" s="242">
        <v>81</v>
      </c>
      <c r="I224" s="243"/>
      <c r="J224" s="244">
        <f>ROUND(I224*H224,2)</f>
        <v>0</v>
      </c>
      <c r="K224" s="240" t="s">
        <v>38</v>
      </c>
      <c r="L224" s="74"/>
      <c r="M224" s="245" t="s">
        <v>38</v>
      </c>
      <c r="N224" s="246" t="s">
        <v>53</v>
      </c>
      <c r="O224" s="49"/>
      <c r="P224" s="247">
        <f>O224*H224</f>
        <v>0</v>
      </c>
      <c r="Q224" s="247">
        <v>0</v>
      </c>
      <c r="R224" s="247">
        <f>Q224*H224</f>
        <v>0</v>
      </c>
      <c r="S224" s="247">
        <v>0</v>
      </c>
      <c r="T224" s="248">
        <f>S224*H224</f>
        <v>0</v>
      </c>
      <c r="AR224" s="25" t="s">
        <v>190</v>
      </c>
      <c r="AT224" s="25" t="s">
        <v>185</v>
      </c>
      <c r="AU224" s="25" t="s">
        <v>90</v>
      </c>
      <c r="AY224" s="25" t="s">
        <v>183</v>
      </c>
      <c r="BE224" s="249">
        <f>IF(N224="základní",J224,0)</f>
        <v>0</v>
      </c>
      <c r="BF224" s="249">
        <f>IF(N224="snížená",J224,0)</f>
        <v>0</v>
      </c>
      <c r="BG224" s="249">
        <f>IF(N224="zákl. přenesená",J224,0)</f>
        <v>0</v>
      </c>
      <c r="BH224" s="249">
        <f>IF(N224="sníž. přenesená",J224,0)</f>
        <v>0</v>
      </c>
      <c r="BI224" s="249">
        <f>IF(N224="nulová",J224,0)</f>
        <v>0</v>
      </c>
      <c r="BJ224" s="25" t="s">
        <v>25</v>
      </c>
      <c r="BK224" s="249">
        <f>ROUND(I224*H224,2)</f>
        <v>0</v>
      </c>
      <c r="BL224" s="25" t="s">
        <v>190</v>
      </c>
      <c r="BM224" s="25" t="s">
        <v>1166</v>
      </c>
    </row>
    <row r="225" s="1" customFormat="1" ht="16.5" customHeight="1">
      <c r="B225" s="48"/>
      <c r="C225" s="238" t="s">
        <v>712</v>
      </c>
      <c r="D225" s="238" t="s">
        <v>185</v>
      </c>
      <c r="E225" s="239" t="s">
        <v>3060</v>
      </c>
      <c r="F225" s="240" t="s">
        <v>3061</v>
      </c>
      <c r="G225" s="241" t="s">
        <v>490</v>
      </c>
      <c r="H225" s="242">
        <v>9</v>
      </c>
      <c r="I225" s="243"/>
      <c r="J225" s="244">
        <f>ROUND(I225*H225,2)</f>
        <v>0</v>
      </c>
      <c r="K225" s="240" t="s">
        <v>38</v>
      </c>
      <c r="L225" s="74"/>
      <c r="M225" s="245" t="s">
        <v>38</v>
      </c>
      <c r="N225" s="246" t="s">
        <v>53</v>
      </c>
      <c r="O225" s="49"/>
      <c r="P225" s="247">
        <f>O225*H225</f>
        <v>0</v>
      </c>
      <c r="Q225" s="247">
        <v>0</v>
      </c>
      <c r="R225" s="247">
        <f>Q225*H225</f>
        <v>0</v>
      </c>
      <c r="S225" s="247">
        <v>0</v>
      </c>
      <c r="T225" s="248">
        <f>S225*H225</f>
        <v>0</v>
      </c>
      <c r="AR225" s="25" t="s">
        <v>190</v>
      </c>
      <c r="AT225" s="25" t="s">
        <v>185</v>
      </c>
      <c r="AU225" s="25" t="s">
        <v>90</v>
      </c>
      <c r="AY225" s="25" t="s">
        <v>183</v>
      </c>
      <c r="BE225" s="249">
        <f>IF(N225="základní",J225,0)</f>
        <v>0</v>
      </c>
      <c r="BF225" s="249">
        <f>IF(N225="snížená",J225,0)</f>
        <v>0</v>
      </c>
      <c r="BG225" s="249">
        <f>IF(N225="zákl. přenesená",J225,0)</f>
        <v>0</v>
      </c>
      <c r="BH225" s="249">
        <f>IF(N225="sníž. přenesená",J225,0)</f>
        <v>0</v>
      </c>
      <c r="BI225" s="249">
        <f>IF(N225="nulová",J225,0)</f>
        <v>0</v>
      </c>
      <c r="BJ225" s="25" t="s">
        <v>25</v>
      </c>
      <c r="BK225" s="249">
        <f>ROUND(I225*H225,2)</f>
        <v>0</v>
      </c>
      <c r="BL225" s="25" t="s">
        <v>190</v>
      </c>
      <c r="BM225" s="25" t="s">
        <v>1175</v>
      </c>
    </row>
    <row r="226" s="1" customFormat="1" ht="16.5" customHeight="1">
      <c r="B226" s="48"/>
      <c r="C226" s="238" t="s">
        <v>718</v>
      </c>
      <c r="D226" s="238" t="s">
        <v>185</v>
      </c>
      <c r="E226" s="239" t="s">
        <v>3062</v>
      </c>
      <c r="F226" s="240" t="s">
        <v>3063</v>
      </c>
      <c r="G226" s="241" t="s">
        <v>490</v>
      </c>
      <c r="H226" s="242">
        <v>1</v>
      </c>
      <c r="I226" s="243"/>
      <c r="J226" s="244">
        <f>ROUND(I226*H226,2)</f>
        <v>0</v>
      </c>
      <c r="K226" s="240" t="s">
        <v>38</v>
      </c>
      <c r="L226" s="74"/>
      <c r="M226" s="245" t="s">
        <v>38</v>
      </c>
      <c r="N226" s="246" t="s">
        <v>53</v>
      </c>
      <c r="O226" s="49"/>
      <c r="P226" s="247">
        <f>O226*H226</f>
        <v>0</v>
      </c>
      <c r="Q226" s="247">
        <v>0</v>
      </c>
      <c r="R226" s="247">
        <f>Q226*H226</f>
        <v>0</v>
      </c>
      <c r="S226" s="247">
        <v>0</v>
      </c>
      <c r="T226" s="248">
        <f>S226*H226</f>
        <v>0</v>
      </c>
      <c r="AR226" s="25" t="s">
        <v>190</v>
      </c>
      <c r="AT226" s="25" t="s">
        <v>185</v>
      </c>
      <c r="AU226" s="25" t="s">
        <v>90</v>
      </c>
      <c r="AY226" s="25" t="s">
        <v>183</v>
      </c>
      <c r="BE226" s="249">
        <f>IF(N226="základní",J226,0)</f>
        <v>0</v>
      </c>
      <c r="BF226" s="249">
        <f>IF(N226="snížená",J226,0)</f>
        <v>0</v>
      </c>
      <c r="BG226" s="249">
        <f>IF(N226="zákl. přenesená",J226,0)</f>
        <v>0</v>
      </c>
      <c r="BH226" s="249">
        <f>IF(N226="sníž. přenesená",J226,0)</f>
        <v>0</v>
      </c>
      <c r="BI226" s="249">
        <f>IF(N226="nulová",J226,0)</f>
        <v>0</v>
      </c>
      <c r="BJ226" s="25" t="s">
        <v>25</v>
      </c>
      <c r="BK226" s="249">
        <f>ROUND(I226*H226,2)</f>
        <v>0</v>
      </c>
      <c r="BL226" s="25" t="s">
        <v>190</v>
      </c>
      <c r="BM226" s="25" t="s">
        <v>1185</v>
      </c>
    </row>
    <row r="227" s="11" customFormat="1" ht="29.88" customHeight="1">
      <c r="B227" s="222"/>
      <c r="C227" s="223"/>
      <c r="D227" s="224" t="s">
        <v>81</v>
      </c>
      <c r="E227" s="236" t="s">
        <v>2102</v>
      </c>
      <c r="F227" s="236" t="s">
        <v>2920</v>
      </c>
      <c r="G227" s="223"/>
      <c r="H227" s="223"/>
      <c r="I227" s="226"/>
      <c r="J227" s="237">
        <f>BK227</f>
        <v>0</v>
      </c>
      <c r="K227" s="223"/>
      <c r="L227" s="228"/>
      <c r="M227" s="229"/>
      <c r="N227" s="230"/>
      <c r="O227" s="230"/>
      <c r="P227" s="231">
        <v>0</v>
      </c>
      <c r="Q227" s="230"/>
      <c r="R227" s="231">
        <v>0</v>
      </c>
      <c r="S227" s="230"/>
      <c r="T227" s="232">
        <v>0</v>
      </c>
      <c r="AR227" s="233" t="s">
        <v>25</v>
      </c>
      <c r="AT227" s="234" t="s">
        <v>81</v>
      </c>
      <c r="AU227" s="234" t="s">
        <v>25</v>
      </c>
      <c r="AY227" s="233" t="s">
        <v>183</v>
      </c>
      <c r="BK227" s="235">
        <v>0</v>
      </c>
    </row>
    <row r="228" s="11" customFormat="1" ht="19.92" customHeight="1">
      <c r="B228" s="222"/>
      <c r="C228" s="223"/>
      <c r="D228" s="224" t="s">
        <v>81</v>
      </c>
      <c r="E228" s="236" t="s">
        <v>2104</v>
      </c>
      <c r="F228" s="236" t="s">
        <v>2921</v>
      </c>
      <c r="G228" s="223"/>
      <c r="H228" s="223"/>
      <c r="I228" s="226"/>
      <c r="J228" s="237">
        <f>BK228</f>
        <v>0</v>
      </c>
      <c r="K228" s="223"/>
      <c r="L228" s="228"/>
      <c r="M228" s="229"/>
      <c r="N228" s="230"/>
      <c r="O228" s="230"/>
      <c r="P228" s="231">
        <f>P229</f>
        <v>0</v>
      </c>
      <c r="Q228" s="230"/>
      <c r="R228" s="231">
        <f>R229</f>
        <v>0</v>
      </c>
      <c r="S228" s="230"/>
      <c r="T228" s="232">
        <f>T229</f>
        <v>0</v>
      </c>
      <c r="AR228" s="233" t="s">
        <v>25</v>
      </c>
      <c r="AT228" s="234" t="s">
        <v>81</v>
      </c>
      <c r="AU228" s="234" t="s">
        <v>25</v>
      </c>
      <c r="AY228" s="233" t="s">
        <v>183</v>
      </c>
      <c r="BK228" s="235">
        <f>BK229</f>
        <v>0</v>
      </c>
    </row>
    <row r="229" s="1" customFormat="1" ht="16.5" customHeight="1">
      <c r="B229" s="48"/>
      <c r="C229" s="238" t="s">
        <v>724</v>
      </c>
      <c r="D229" s="238" t="s">
        <v>185</v>
      </c>
      <c r="E229" s="239" t="s">
        <v>3064</v>
      </c>
      <c r="F229" s="240" t="s">
        <v>3065</v>
      </c>
      <c r="G229" s="241" t="s">
        <v>490</v>
      </c>
      <c r="H229" s="242">
        <v>2</v>
      </c>
      <c r="I229" s="243"/>
      <c r="J229" s="244">
        <f>ROUND(I229*H229,2)</f>
        <v>0</v>
      </c>
      <c r="K229" s="240" t="s">
        <v>38</v>
      </c>
      <c r="L229" s="74"/>
      <c r="M229" s="245" t="s">
        <v>38</v>
      </c>
      <c r="N229" s="246" t="s">
        <v>53</v>
      </c>
      <c r="O229" s="49"/>
      <c r="P229" s="247">
        <f>O229*H229</f>
        <v>0</v>
      </c>
      <c r="Q229" s="247">
        <v>0</v>
      </c>
      <c r="R229" s="247">
        <f>Q229*H229</f>
        <v>0</v>
      </c>
      <c r="S229" s="247">
        <v>0</v>
      </c>
      <c r="T229" s="248">
        <f>S229*H229</f>
        <v>0</v>
      </c>
      <c r="AR229" s="25" t="s">
        <v>190</v>
      </c>
      <c r="AT229" s="25" t="s">
        <v>185</v>
      </c>
      <c r="AU229" s="25" t="s">
        <v>90</v>
      </c>
      <c r="AY229" s="25" t="s">
        <v>183</v>
      </c>
      <c r="BE229" s="249">
        <f>IF(N229="základní",J229,0)</f>
        <v>0</v>
      </c>
      <c r="BF229" s="249">
        <f>IF(N229="snížená",J229,0)</f>
        <v>0</v>
      </c>
      <c r="BG229" s="249">
        <f>IF(N229="zákl. přenesená",J229,0)</f>
        <v>0</v>
      </c>
      <c r="BH229" s="249">
        <f>IF(N229="sníž. přenesená",J229,0)</f>
        <v>0</v>
      </c>
      <c r="BI229" s="249">
        <f>IF(N229="nulová",J229,0)</f>
        <v>0</v>
      </c>
      <c r="BJ229" s="25" t="s">
        <v>25</v>
      </c>
      <c r="BK229" s="249">
        <f>ROUND(I229*H229,2)</f>
        <v>0</v>
      </c>
      <c r="BL229" s="25" t="s">
        <v>190</v>
      </c>
      <c r="BM229" s="25" t="s">
        <v>1193</v>
      </c>
    </row>
    <row r="230" s="11" customFormat="1" ht="29.88" customHeight="1">
      <c r="B230" s="222"/>
      <c r="C230" s="223"/>
      <c r="D230" s="224" t="s">
        <v>81</v>
      </c>
      <c r="E230" s="236" t="s">
        <v>2102</v>
      </c>
      <c r="F230" s="236" t="s">
        <v>2920</v>
      </c>
      <c r="G230" s="223"/>
      <c r="H230" s="223"/>
      <c r="I230" s="226"/>
      <c r="J230" s="237">
        <f>BK230</f>
        <v>0</v>
      </c>
      <c r="K230" s="223"/>
      <c r="L230" s="228"/>
      <c r="M230" s="229"/>
      <c r="N230" s="230"/>
      <c r="O230" s="230"/>
      <c r="P230" s="231">
        <v>0</v>
      </c>
      <c r="Q230" s="230"/>
      <c r="R230" s="231">
        <v>0</v>
      </c>
      <c r="S230" s="230"/>
      <c r="T230" s="232">
        <v>0</v>
      </c>
      <c r="AR230" s="233" t="s">
        <v>25</v>
      </c>
      <c r="AT230" s="234" t="s">
        <v>81</v>
      </c>
      <c r="AU230" s="234" t="s">
        <v>25</v>
      </c>
      <c r="AY230" s="233" t="s">
        <v>183</v>
      </c>
      <c r="BK230" s="235">
        <v>0</v>
      </c>
    </row>
    <row r="231" s="11" customFormat="1" ht="19.92" customHeight="1">
      <c r="B231" s="222"/>
      <c r="C231" s="223"/>
      <c r="D231" s="224" t="s">
        <v>81</v>
      </c>
      <c r="E231" s="236" t="s">
        <v>2108</v>
      </c>
      <c r="F231" s="236" t="s">
        <v>88</v>
      </c>
      <c r="G231" s="223"/>
      <c r="H231" s="223"/>
      <c r="I231" s="226"/>
      <c r="J231" s="237">
        <f>BK231</f>
        <v>0</v>
      </c>
      <c r="K231" s="223"/>
      <c r="L231" s="228"/>
      <c r="M231" s="229"/>
      <c r="N231" s="230"/>
      <c r="O231" s="230"/>
      <c r="P231" s="231">
        <f>P232</f>
        <v>0</v>
      </c>
      <c r="Q231" s="230"/>
      <c r="R231" s="231">
        <f>R232</f>
        <v>0</v>
      </c>
      <c r="S231" s="230"/>
      <c r="T231" s="232">
        <f>T232</f>
        <v>0</v>
      </c>
      <c r="AR231" s="233" t="s">
        <v>25</v>
      </c>
      <c r="AT231" s="234" t="s">
        <v>81</v>
      </c>
      <c r="AU231" s="234" t="s">
        <v>25</v>
      </c>
      <c r="AY231" s="233" t="s">
        <v>183</v>
      </c>
      <c r="BK231" s="235">
        <f>BK232</f>
        <v>0</v>
      </c>
    </row>
    <row r="232" s="1" customFormat="1" ht="16.5" customHeight="1">
      <c r="B232" s="48"/>
      <c r="C232" s="238" t="s">
        <v>729</v>
      </c>
      <c r="D232" s="238" t="s">
        <v>185</v>
      </c>
      <c r="E232" s="239" t="s">
        <v>3066</v>
      </c>
      <c r="F232" s="240" t="s">
        <v>3067</v>
      </c>
      <c r="G232" s="241" t="s">
        <v>490</v>
      </c>
      <c r="H232" s="242">
        <v>1</v>
      </c>
      <c r="I232" s="243"/>
      <c r="J232" s="244">
        <f>ROUND(I232*H232,2)</f>
        <v>0</v>
      </c>
      <c r="K232" s="240" t="s">
        <v>38</v>
      </c>
      <c r="L232" s="74"/>
      <c r="M232" s="245" t="s">
        <v>38</v>
      </c>
      <c r="N232" s="246" t="s">
        <v>53</v>
      </c>
      <c r="O232" s="49"/>
      <c r="P232" s="247">
        <f>O232*H232</f>
        <v>0</v>
      </c>
      <c r="Q232" s="247">
        <v>0</v>
      </c>
      <c r="R232" s="247">
        <f>Q232*H232</f>
        <v>0</v>
      </c>
      <c r="S232" s="247">
        <v>0</v>
      </c>
      <c r="T232" s="248">
        <f>S232*H232</f>
        <v>0</v>
      </c>
      <c r="AR232" s="25" t="s">
        <v>190</v>
      </c>
      <c r="AT232" s="25" t="s">
        <v>185</v>
      </c>
      <c r="AU232" s="25" t="s">
        <v>90</v>
      </c>
      <c r="AY232" s="25" t="s">
        <v>183</v>
      </c>
      <c r="BE232" s="249">
        <f>IF(N232="základní",J232,0)</f>
        <v>0</v>
      </c>
      <c r="BF232" s="249">
        <f>IF(N232="snížená",J232,0)</f>
        <v>0</v>
      </c>
      <c r="BG232" s="249">
        <f>IF(N232="zákl. přenesená",J232,0)</f>
        <v>0</v>
      </c>
      <c r="BH232" s="249">
        <f>IF(N232="sníž. přenesená",J232,0)</f>
        <v>0</v>
      </c>
      <c r="BI232" s="249">
        <f>IF(N232="nulová",J232,0)</f>
        <v>0</v>
      </c>
      <c r="BJ232" s="25" t="s">
        <v>25</v>
      </c>
      <c r="BK232" s="249">
        <f>ROUND(I232*H232,2)</f>
        <v>0</v>
      </c>
      <c r="BL232" s="25" t="s">
        <v>190</v>
      </c>
      <c r="BM232" s="25" t="s">
        <v>1202</v>
      </c>
    </row>
    <row r="233" s="11" customFormat="1" ht="29.88" customHeight="1">
      <c r="B233" s="222"/>
      <c r="C233" s="223"/>
      <c r="D233" s="224" t="s">
        <v>81</v>
      </c>
      <c r="E233" s="236" t="s">
        <v>2102</v>
      </c>
      <c r="F233" s="236" t="s">
        <v>2920</v>
      </c>
      <c r="G233" s="223"/>
      <c r="H233" s="223"/>
      <c r="I233" s="226"/>
      <c r="J233" s="237">
        <f>BK233</f>
        <v>0</v>
      </c>
      <c r="K233" s="223"/>
      <c r="L233" s="228"/>
      <c r="M233" s="318"/>
      <c r="N233" s="319"/>
      <c r="O233" s="319"/>
      <c r="P233" s="320">
        <v>0</v>
      </c>
      <c r="Q233" s="319"/>
      <c r="R233" s="320">
        <v>0</v>
      </c>
      <c r="S233" s="319"/>
      <c r="T233" s="321">
        <v>0</v>
      </c>
      <c r="AR233" s="233" t="s">
        <v>25</v>
      </c>
      <c r="AT233" s="234" t="s">
        <v>81</v>
      </c>
      <c r="AU233" s="234" t="s">
        <v>25</v>
      </c>
      <c r="AY233" s="233" t="s">
        <v>183</v>
      </c>
      <c r="BK233" s="235">
        <v>0</v>
      </c>
    </row>
    <row r="234" s="1" customFormat="1" ht="6.96" customHeight="1">
      <c r="B234" s="69"/>
      <c r="C234" s="70"/>
      <c r="D234" s="70"/>
      <c r="E234" s="70"/>
      <c r="F234" s="70"/>
      <c r="G234" s="70"/>
      <c r="H234" s="70"/>
      <c r="I234" s="181"/>
      <c r="J234" s="70"/>
      <c r="K234" s="70"/>
      <c r="L234" s="74"/>
    </row>
  </sheetData>
  <sheetProtection sheet="1" autoFilter="0" formatColumns="0" formatRows="0" objects="1" scenarios="1" spinCount="100000" saltValue="vIhdexz1kBlCZZyVJXXT3ODnW6SN/kBUTAVJcfwCIEZ+x1Qu02ohnf/GruWT/gaUQwrN43REEJBl9xVePiPuHA==" hashValue="cENuiD0umjP5Ho2rMviWInXc5FkcgM6OR3CNVu2WdNnxSp6tMyno6DA2ZaoHP1sxyGq4Nafy94RceD1W4FBp/w==" algorithmName="SHA-512" password="CC35"/>
  <autoFilter ref="C112:K233"/>
  <mergeCells count="16">
    <mergeCell ref="E7:H7"/>
    <mergeCell ref="E11:H11"/>
    <mergeCell ref="E9:H9"/>
    <mergeCell ref="E13:H13"/>
    <mergeCell ref="E28:H28"/>
    <mergeCell ref="E49:H49"/>
    <mergeCell ref="E53:H53"/>
    <mergeCell ref="E51:H51"/>
    <mergeCell ref="E55:H55"/>
    <mergeCell ref="J59:J60"/>
    <mergeCell ref="E99:H99"/>
    <mergeCell ref="E103:H103"/>
    <mergeCell ref="E101:H101"/>
    <mergeCell ref="E105:H105"/>
    <mergeCell ref="G1:H1"/>
    <mergeCell ref="L2:V2"/>
  </mergeCells>
  <hyperlinks>
    <hyperlink ref="F1:G1" location="C2" display="1) Krycí list soupisu"/>
    <hyperlink ref="G1:H1" location="C62" display="2) Rekapitulace"/>
    <hyperlink ref="J1" location="C11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126</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3068</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22</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
        <v>38</v>
      </c>
      <c r="K18" s="53"/>
    </row>
    <row r="19" s="1" customFormat="1" ht="18" customHeight="1">
      <c r="B19" s="48"/>
      <c r="C19" s="49"/>
      <c r="D19" s="49"/>
      <c r="E19" s="36" t="s">
        <v>39</v>
      </c>
      <c r="F19" s="49"/>
      <c r="G19" s="49"/>
      <c r="H19" s="49"/>
      <c r="I19" s="161" t="s">
        <v>40</v>
      </c>
      <c r="J19" s="36" t="s">
        <v>38</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
        <v>38</v>
      </c>
      <c r="K24" s="53"/>
    </row>
    <row r="25" s="1" customFormat="1" ht="18" customHeight="1">
      <c r="B25" s="48"/>
      <c r="C25" s="49"/>
      <c r="D25" s="49"/>
      <c r="E25" s="36" t="s">
        <v>44</v>
      </c>
      <c r="F25" s="49"/>
      <c r="G25" s="49"/>
      <c r="H25" s="49"/>
      <c r="I25" s="161" t="s">
        <v>40</v>
      </c>
      <c r="J25" s="36" t="s">
        <v>38</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ROUND(J91,2)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ROUND(SUM(BE91:BE135), 2)</f>
        <v>0</v>
      </c>
      <c r="G34" s="49"/>
      <c r="H34" s="49"/>
      <c r="I34" s="173">
        <v>0.20999999999999999</v>
      </c>
      <c r="J34" s="172">
        <f>ROUND(ROUND((SUM(BE91:BE135)), 2)*I34, 2)</f>
        <v>0</v>
      </c>
      <c r="K34" s="53"/>
    </row>
    <row r="35" s="1" customFormat="1" ht="14.4" customHeight="1">
      <c r="B35" s="48"/>
      <c r="C35" s="49"/>
      <c r="D35" s="49"/>
      <c r="E35" s="57" t="s">
        <v>54</v>
      </c>
      <c r="F35" s="172">
        <f>ROUND(SUM(BF91:BF135), 2)</f>
        <v>0</v>
      </c>
      <c r="G35" s="49"/>
      <c r="H35" s="49"/>
      <c r="I35" s="173">
        <v>0.14999999999999999</v>
      </c>
      <c r="J35" s="172">
        <f>ROUND(ROUND((SUM(BF91:BF135)), 2)*I35, 2)</f>
        <v>0</v>
      </c>
      <c r="K35" s="53"/>
    </row>
    <row r="36" hidden="1" s="1" customFormat="1" ht="14.4" customHeight="1">
      <c r="B36" s="48"/>
      <c r="C36" s="49"/>
      <c r="D36" s="49"/>
      <c r="E36" s="57" t="s">
        <v>55</v>
      </c>
      <c r="F36" s="172">
        <f>ROUND(SUM(BG91:BG135), 2)</f>
        <v>0</v>
      </c>
      <c r="G36" s="49"/>
      <c r="H36" s="49"/>
      <c r="I36" s="173">
        <v>0.20999999999999999</v>
      </c>
      <c r="J36" s="172">
        <v>0</v>
      </c>
      <c r="K36" s="53"/>
    </row>
    <row r="37" hidden="1" s="1" customFormat="1" ht="14.4" customHeight="1">
      <c r="B37" s="48"/>
      <c r="C37" s="49"/>
      <c r="D37" s="49"/>
      <c r="E37" s="57" t="s">
        <v>56</v>
      </c>
      <c r="F37" s="172">
        <f>ROUND(SUM(BH91:BH135), 2)</f>
        <v>0</v>
      </c>
      <c r="G37" s="49"/>
      <c r="H37" s="49"/>
      <c r="I37" s="173">
        <v>0.14999999999999999</v>
      </c>
      <c r="J37" s="172">
        <v>0</v>
      </c>
      <c r="K37" s="53"/>
    </row>
    <row r="38" hidden="1" s="1" customFormat="1" ht="14.4" customHeight="1">
      <c r="B38" s="48"/>
      <c r="C38" s="49"/>
      <c r="D38" s="49"/>
      <c r="E38" s="57" t="s">
        <v>57</v>
      </c>
      <c r="F38" s="172">
        <f>ROUND(SUM(BI91:BI135),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D.4.6 - Soupis prací Gastro vybavení 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J91</f>
        <v>0</v>
      </c>
      <c r="K64" s="53"/>
      <c r="AU64" s="25" t="s">
        <v>146</v>
      </c>
    </row>
    <row r="65" s="8" customFormat="1" ht="24.96" customHeight="1">
      <c r="B65" s="192"/>
      <c r="C65" s="193"/>
      <c r="D65" s="194" t="s">
        <v>3069</v>
      </c>
      <c r="E65" s="195"/>
      <c r="F65" s="195"/>
      <c r="G65" s="195"/>
      <c r="H65" s="195"/>
      <c r="I65" s="196"/>
      <c r="J65" s="197">
        <f>J92</f>
        <v>0</v>
      </c>
      <c r="K65" s="198"/>
    </row>
    <row r="66" s="8" customFormat="1" ht="24.96" customHeight="1">
      <c r="B66" s="192"/>
      <c r="C66" s="193"/>
      <c r="D66" s="194" t="s">
        <v>3070</v>
      </c>
      <c r="E66" s="195"/>
      <c r="F66" s="195"/>
      <c r="G66" s="195"/>
      <c r="H66" s="195"/>
      <c r="I66" s="196"/>
      <c r="J66" s="197">
        <f>J105</f>
        <v>0</v>
      </c>
      <c r="K66" s="198"/>
    </row>
    <row r="67" s="8" customFormat="1" ht="24.96" customHeight="1">
      <c r="B67" s="192"/>
      <c r="C67" s="193"/>
      <c r="D67" s="194" t="s">
        <v>3071</v>
      </c>
      <c r="E67" s="195"/>
      <c r="F67" s="195"/>
      <c r="G67" s="195"/>
      <c r="H67" s="195"/>
      <c r="I67" s="196"/>
      <c r="J67" s="197">
        <f>J131</f>
        <v>0</v>
      </c>
      <c r="K67" s="198"/>
    </row>
    <row r="68" s="1" customFormat="1" ht="21.84" customHeight="1">
      <c r="B68" s="48"/>
      <c r="C68" s="49"/>
      <c r="D68" s="49"/>
      <c r="E68" s="49"/>
      <c r="F68" s="49"/>
      <c r="G68" s="49"/>
      <c r="H68" s="49"/>
      <c r="I68" s="159"/>
      <c r="J68" s="49"/>
      <c r="K68" s="53"/>
    </row>
    <row r="69" s="1" customFormat="1" ht="6.96" customHeight="1">
      <c r="B69" s="69"/>
      <c r="C69" s="70"/>
      <c r="D69" s="70"/>
      <c r="E69" s="70"/>
      <c r="F69" s="70"/>
      <c r="G69" s="70"/>
      <c r="H69" s="70"/>
      <c r="I69" s="181"/>
      <c r="J69" s="70"/>
      <c r="K69" s="71"/>
    </row>
    <row r="73" s="1" customFormat="1" ht="6.96" customHeight="1">
      <c r="B73" s="72"/>
      <c r="C73" s="73"/>
      <c r="D73" s="73"/>
      <c r="E73" s="73"/>
      <c r="F73" s="73"/>
      <c r="G73" s="73"/>
      <c r="H73" s="73"/>
      <c r="I73" s="184"/>
      <c r="J73" s="73"/>
      <c r="K73" s="73"/>
      <c r="L73" s="74"/>
    </row>
    <row r="74" s="1" customFormat="1" ht="36.96" customHeight="1">
      <c r="B74" s="48"/>
      <c r="C74" s="75" t="s">
        <v>167</v>
      </c>
      <c r="D74" s="76"/>
      <c r="E74" s="76"/>
      <c r="F74" s="76"/>
      <c r="G74" s="76"/>
      <c r="H74" s="76"/>
      <c r="I74" s="206"/>
      <c r="J74" s="76"/>
      <c r="K74" s="76"/>
      <c r="L74" s="74"/>
    </row>
    <row r="75" s="1" customFormat="1" ht="6.96" customHeight="1">
      <c r="B75" s="48"/>
      <c r="C75" s="76"/>
      <c r="D75" s="76"/>
      <c r="E75" s="76"/>
      <c r="F75" s="76"/>
      <c r="G75" s="76"/>
      <c r="H75" s="76"/>
      <c r="I75" s="206"/>
      <c r="J75" s="76"/>
      <c r="K75" s="76"/>
      <c r="L75" s="74"/>
    </row>
    <row r="76" s="1" customFormat="1" ht="14.4" customHeight="1">
      <c r="B76" s="48"/>
      <c r="C76" s="78" t="s">
        <v>18</v>
      </c>
      <c r="D76" s="76"/>
      <c r="E76" s="76"/>
      <c r="F76" s="76"/>
      <c r="G76" s="76"/>
      <c r="H76" s="76"/>
      <c r="I76" s="206"/>
      <c r="J76" s="76"/>
      <c r="K76" s="76"/>
      <c r="L76" s="74"/>
    </row>
    <row r="77" s="1" customFormat="1" ht="16.5" customHeight="1">
      <c r="B77" s="48"/>
      <c r="C77" s="76"/>
      <c r="D77" s="76"/>
      <c r="E77" s="207" t="str">
        <f>E7</f>
        <v>Areál TJ Lokomotiva Cheb-I.etapa-Fáze I.B-Rekonstrukce haly s přístavbou šaten-Neuznatelné výdaje</v>
      </c>
      <c r="F77" s="78"/>
      <c r="G77" s="78"/>
      <c r="H77" s="78"/>
      <c r="I77" s="206"/>
      <c r="J77" s="76"/>
      <c r="K77" s="76"/>
      <c r="L77" s="74"/>
    </row>
    <row r="78">
      <c r="B78" s="29"/>
      <c r="C78" s="78" t="s">
        <v>137</v>
      </c>
      <c r="D78" s="208"/>
      <c r="E78" s="208"/>
      <c r="F78" s="208"/>
      <c r="G78" s="208"/>
      <c r="H78" s="208"/>
      <c r="I78" s="151"/>
      <c r="J78" s="208"/>
      <c r="K78" s="208"/>
      <c r="L78" s="209"/>
    </row>
    <row r="79" ht="16.5" customHeight="1">
      <c r="B79" s="29"/>
      <c r="C79" s="208"/>
      <c r="D79" s="208"/>
      <c r="E79" s="207" t="s">
        <v>138</v>
      </c>
      <c r="F79" s="208"/>
      <c r="G79" s="208"/>
      <c r="H79" s="208"/>
      <c r="I79" s="151"/>
      <c r="J79" s="208"/>
      <c r="K79" s="208"/>
      <c r="L79" s="209"/>
    </row>
    <row r="80">
      <c r="B80" s="29"/>
      <c r="C80" s="78" t="s">
        <v>139</v>
      </c>
      <c r="D80" s="208"/>
      <c r="E80" s="208"/>
      <c r="F80" s="208"/>
      <c r="G80" s="208"/>
      <c r="H80" s="208"/>
      <c r="I80" s="151"/>
      <c r="J80" s="208"/>
      <c r="K80" s="208"/>
      <c r="L80" s="209"/>
    </row>
    <row r="81" s="1" customFormat="1" ht="16.5" customHeight="1">
      <c r="B81" s="48"/>
      <c r="C81" s="76"/>
      <c r="D81" s="76"/>
      <c r="E81" s="314" t="s">
        <v>1658</v>
      </c>
      <c r="F81" s="76"/>
      <c r="G81" s="76"/>
      <c r="H81" s="76"/>
      <c r="I81" s="206"/>
      <c r="J81" s="76"/>
      <c r="K81" s="76"/>
      <c r="L81" s="74"/>
    </row>
    <row r="82" s="1" customFormat="1" ht="14.4" customHeight="1">
      <c r="B82" s="48"/>
      <c r="C82" s="78" t="s">
        <v>1659</v>
      </c>
      <c r="D82" s="76"/>
      <c r="E82" s="76"/>
      <c r="F82" s="76"/>
      <c r="G82" s="76"/>
      <c r="H82" s="76"/>
      <c r="I82" s="206"/>
      <c r="J82" s="76"/>
      <c r="K82" s="76"/>
      <c r="L82" s="74"/>
    </row>
    <row r="83" s="1" customFormat="1" ht="17.25" customHeight="1">
      <c r="B83" s="48"/>
      <c r="C83" s="76"/>
      <c r="D83" s="76"/>
      <c r="E83" s="84" t="str">
        <f>E13</f>
        <v>D.4.6 - Soupis prací Gastro vybavení HALA-NEUZNATELNÉ VÝDAJE</v>
      </c>
      <c r="F83" s="76"/>
      <c r="G83" s="76"/>
      <c r="H83" s="76"/>
      <c r="I83" s="206"/>
      <c r="J83" s="76"/>
      <c r="K83" s="76"/>
      <c r="L83" s="74"/>
    </row>
    <row r="84" s="1" customFormat="1" ht="6.96" customHeight="1">
      <c r="B84" s="48"/>
      <c r="C84" s="76"/>
      <c r="D84" s="76"/>
      <c r="E84" s="76"/>
      <c r="F84" s="76"/>
      <c r="G84" s="76"/>
      <c r="H84" s="76"/>
      <c r="I84" s="206"/>
      <c r="J84" s="76"/>
      <c r="K84" s="76"/>
      <c r="L84" s="74"/>
    </row>
    <row r="85" s="1" customFormat="1" ht="18" customHeight="1">
      <c r="B85" s="48"/>
      <c r="C85" s="78" t="s">
        <v>26</v>
      </c>
      <c r="D85" s="76"/>
      <c r="E85" s="76"/>
      <c r="F85" s="210" t="str">
        <f>F16</f>
        <v>Cheb</v>
      </c>
      <c r="G85" s="76"/>
      <c r="H85" s="76"/>
      <c r="I85" s="211" t="s">
        <v>28</v>
      </c>
      <c r="J85" s="87" t="str">
        <f>IF(J16="","",J16)</f>
        <v>25. 1. 2018</v>
      </c>
      <c r="K85" s="76"/>
      <c r="L85" s="74"/>
    </row>
    <row r="86" s="1" customFormat="1" ht="6.96" customHeight="1">
      <c r="B86" s="48"/>
      <c r="C86" s="76"/>
      <c r="D86" s="76"/>
      <c r="E86" s="76"/>
      <c r="F86" s="76"/>
      <c r="G86" s="76"/>
      <c r="H86" s="76"/>
      <c r="I86" s="206"/>
      <c r="J86" s="76"/>
      <c r="K86" s="76"/>
      <c r="L86" s="74"/>
    </row>
    <row r="87" s="1" customFormat="1">
      <c r="B87" s="48"/>
      <c r="C87" s="78" t="s">
        <v>36</v>
      </c>
      <c r="D87" s="76"/>
      <c r="E87" s="76"/>
      <c r="F87" s="210" t="str">
        <f>E19</f>
        <v>Město Cheb, Nám. Krále Jiřího z Poděbrad 1/14 Cheb</v>
      </c>
      <c r="G87" s="76"/>
      <c r="H87" s="76"/>
      <c r="I87" s="211" t="s">
        <v>43</v>
      </c>
      <c r="J87" s="210" t="str">
        <f>E25</f>
        <v>Ing. J. Šedivec-Staving Ateliér, Školní 27, Plzeň</v>
      </c>
      <c r="K87" s="76"/>
      <c r="L87" s="74"/>
    </row>
    <row r="88" s="1" customFormat="1" ht="14.4" customHeight="1">
      <c r="B88" s="48"/>
      <c r="C88" s="78" t="s">
        <v>41</v>
      </c>
      <c r="D88" s="76"/>
      <c r="E88" s="76"/>
      <c r="F88" s="210" t="str">
        <f>IF(E22="","",E22)</f>
        <v/>
      </c>
      <c r="G88" s="76"/>
      <c r="H88" s="76"/>
      <c r="I88" s="206"/>
      <c r="J88" s="76"/>
      <c r="K88" s="76"/>
      <c r="L88" s="74"/>
    </row>
    <row r="89" s="1" customFormat="1" ht="10.32" customHeight="1">
      <c r="B89" s="48"/>
      <c r="C89" s="76"/>
      <c r="D89" s="76"/>
      <c r="E89" s="76"/>
      <c r="F89" s="76"/>
      <c r="G89" s="76"/>
      <c r="H89" s="76"/>
      <c r="I89" s="206"/>
      <c r="J89" s="76"/>
      <c r="K89" s="76"/>
      <c r="L89" s="74"/>
    </row>
    <row r="90" s="10" customFormat="1" ht="29.28" customHeight="1">
      <c r="B90" s="212"/>
      <c r="C90" s="213" t="s">
        <v>168</v>
      </c>
      <c r="D90" s="214" t="s">
        <v>67</v>
      </c>
      <c r="E90" s="214" t="s">
        <v>63</v>
      </c>
      <c r="F90" s="214" t="s">
        <v>169</v>
      </c>
      <c r="G90" s="214" t="s">
        <v>170</v>
      </c>
      <c r="H90" s="214" t="s">
        <v>171</v>
      </c>
      <c r="I90" s="215" t="s">
        <v>172</v>
      </c>
      <c r="J90" s="214" t="s">
        <v>144</v>
      </c>
      <c r="K90" s="216" t="s">
        <v>173</v>
      </c>
      <c r="L90" s="217"/>
      <c r="M90" s="104" t="s">
        <v>174</v>
      </c>
      <c r="N90" s="105" t="s">
        <v>52</v>
      </c>
      <c r="O90" s="105" t="s">
        <v>175</v>
      </c>
      <c r="P90" s="105" t="s">
        <v>176</v>
      </c>
      <c r="Q90" s="105" t="s">
        <v>177</v>
      </c>
      <c r="R90" s="105" t="s">
        <v>178</v>
      </c>
      <c r="S90" s="105" t="s">
        <v>179</v>
      </c>
      <c r="T90" s="106" t="s">
        <v>180</v>
      </c>
    </row>
    <row r="91" s="1" customFormat="1" ht="29.28" customHeight="1">
      <c r="B91" s="48"/>
      <c r="C91" s="110" t="s">
        <v>145</v>
      </c>
      <c r="D91" s="76"/>
      <c r="E91" s="76"/>
      <c r="F91" s="76"/>
      <c r="G91" s="76"/>
      <c r="H91" s="76"/>
      <c r="I91" s="206"/>
      <c r="J91" s="218">
        <f>BK91</f>
        <v>0</v>
      </c>
      <c r="K91" s="76"/>
      <c r="L91" s="74"/>
      <c r="M91" s="107"/>
      <c r="N91" s="108"/>
      <c r="O91" s="108"/>
      <c r="P91" s="219">
        <f>P92+P105+P131</f>
        <v>0</v>
      </c>
      <c r="Q91" s="108"/>
      <c r="R91" s="219">
        <f>R92+R105+R131</f>
        <v>0</v>
      </c>
      <c r="S91" s="108"/>
      <c r="T91" s="220">
        <f>T92+T105+T131</f>
        <v>0</v>
      </c>
      <c r="AT91" s="25" t="s">
        <v>81</v>
      </c>
      <c r="AU91" s="25" t="s">
        <v>146</v>
      </c>
      <c r="BK91" s="221">
        <f>BK92+BK105+BK131</f>
        <v>0</v>
      </c>
    </row>
    <row r="92" s="11" customFormat="1" ht="37.44" customHeight="1">
      <c r="B92" s="222"/>
      <c r="C92" s="223"/>
      <c r="D92" s="224" t="s">
        <v>81</v>
      </c>
      <c r="E92" s="225" t="s">
        <v>2098</v>
      </c>
      <c r="F92" s="225" t="s">
        <v>3072</v>
      </c>
      <c r="G92" s="223"/>
      <c r="H92" s="223"/>
      <c r="I92" s="226"/>
      <c r="J92" s="227">
        <f>BK92</f>
        <v>0</v>
      </c>
      <c r="K92" s="223"/>
      <c r="L92" s="228"/>
      <c r="M92" s="229"/>
      <c r="N92" s="230"/>
      <c r="O92" s="230"/>
      <c r="P92" s="231">
        <f>SUM(P93:P104)</f>
        <v>0</v>
      </c>
      <c r="Q92" s="230"/>
      <c r="R92" s="231">
        <f>SUM(R93:R104)</f>
        <v>0</v>
      </c>
      <c r="S92" s="230"/>
      <c r="T92" s="232">
        <f>SUM(T93:T104)</f>
        <v>0</v>
      </c>
      <c r="AR92" s="233" t="s">
        <v>25</v>
      </c>
      <c r="AT92" s="234" t="s">
        <v>81</v>
      </c>
      <c r="AU92" s="234" t="s">
        <v>82</v>
      </c>
      <c r="AY92" s="233" t="s">
        <v>183</v>
      </c>
      <c r="BK92" s="235">
        <f>SUM(BK93:BK104)</f>
        <v>0</v>
      </c>
    </row>
    <row r="93" s="1" customFormat="1" ht="16.5" customHeight="1">
      <c r="B93" s="48"/>
      <c r="C93" s="285" t="s">
        <v>25</v>
      </c>
      <c r="D93" s="285" t="s">
        <v>272</v>
      </c>
      <c r="E93" s="286" t="s">
        <v>3073</v>
      </c>
      <c r="F93" s="287" t="s">
        <v>3074</v>
      </c>
      <c r="G93" s="288" t="s">
        <v>38</v>
      </c>
      <c r="H93" s="289">
        <v>1</v>
      </c>
      <c r="I93" s="290"/>
      <c r="J93" s="291">
        <f>ROUND(I93*H93,2)</f>
        <v>0</v>
      </c>
      <c r="K93" s="287" t="s">
        <v>38</v>
      </c>
      <c r="L93" s="292"/>
      <c r="M93" s="293" t="s">
        <v>38</v>
      </c>
      <c r="N93" s="294" t="s">
        <v>53</v>
      </c>
      <c r="O93" s="49"/>
      <c r="P93" s="247">
        <f>O93*H93</f>
        <v>0</v>
      </c>
      <c r="Q93" s="247">
        <v>0</v>
      </c>
      <c r="R93" s="247">
        <f>Q93*H93</f>
        <v>0</v>
      </c>
      <c r="S93" s="247">
        <v>0</v>
      </c>
      <c r="T93" s="248">
        <f>S93*H93</f>
        <v>0</v>
      </c>
      <c r="AR93" s="25" t="s">
        <v>231</v>
      </c>
      <c r="AT93" s="25" t="s">
        <v>272</v>
      </c>
      <c r="AU93" s="25" t="s">
        <v>25</v>
      </c>
      <c r="AY93" s="25" t="s">
        <v>183</v>
      </c>
      <c r="BE93" s="249">
        <f>IF(N93="základní",J93,0)</f>
        <v>0</v>
      </c>
      <c r="BF93" s="249">
        <f>IF(N93="snížená",J93,0)</f>
        <v>0</v>
      </c>
      <c r="BG93" s="249">
        <f>IF(N93="zákl. přenesená",J93,0)</f>
        <v>0</v>
      </c>
      <c r="BH93" s="249">
        <f>IF(N93="sníž. přenesená",J93,0)</f>
        <v>0</v>
      </c>
      <c r="BI93" s="249">
        <f>IF(N93="nulová",J93,0)</f>
        <v>0</v>
      </c>
      <c r="BJ93" s="25" t="s">
        <v>25</v>
      </c>
      <c r="BK93" s="249">
        <f>ROUND(I93*H93,2)</f>
        <v>0</v>
      </c>
      <c r="BL93" s="25" t="s">
        <v>190</v>
      </c>
      <c r="BM93" s="25" t="s">
        <v>3075</v>
      </c>
    </row>
    <row r="94" s="1" customFormat="1" ht="16.5" customHeight="1">
      <c r="B94" s="48"/>
      <c r="C94" s="285" t="s">
        <v>90</v>
      </c>
      <c r="D94" s="285" t="s">
        <v>272</v>
      </c>
      <c r="E94" s="286" t="s">
        <v>3076</v>
      </c>
      <c r="F94" s="287" t="s">
        <v>3077</v>
      </c>
      <c r="G94" s="288" t="s">
        <v>38</v>
      </c>
      <c r="H94" s="289">
        <v>1</v>
      </c>
      <c r="I94" s="290"/>
      <c r="J94" s="291">
        <f>ROUND(I94*H94,2)</f>
        <v>0</v>
      </c>
      <c r="K94" s="287" t="s">
        <v>38</v>
      </c>
      <c r="L94" s="292"/>
      <c r="M94" s="293" t="s">
        <v>38</v>
      </c>
      <c r="N94" s="294" t="s">
        <v>53</v>
      </c>
      <c r="O94" s="49"/>
      <c r="P94" s="247">
        <f>O94*H94</f>
        <v>0</v>
      </c>
      <c r="Q94" s="247">
        <v>0</v>
      </c>
      <c r="R94" s="247">
        <f>Q94*H94</f>
        <v>0</v>
      </c>
      <c r="S94" s="247">
        <v>0</v>
      </c>
      <c r="T94" s="248">
        <f>S94*H94</f>
        <v>0</v>
      </c>
      <c r="AR94" s="25" t="s">
        <v>231</v>
      </c>
      <c r="AT94" s="25" t="s">
        <v>272</v>
      </c>
      <c r="AU94" s="25" t="s">
        <v>25</v>
      </c>
      <c r="AY94" s="25" t="s">
        <v>183</v>
      </c>
      <c r="BE94" s="249">
        <f>IF(N94="základní",J94,0)</f>
        <v>0</v>
      </c>
      <c r="BF94" s="249">
        <f>IF(N94="snížená",J94,0)</f>
        <v>0</v>
      </c>
      <c r="BG94" s="249">
        <f>IF(N94="zákl. přenesená",J94,0)</f>
        <v>0</v>
      </c>
      <c r="BH94" s="249">
        <f>IF(N94="sníž. přenesená",J94,0)</f>
        <v>0</v>
      </c>
      <c r="BI94" s="249">
        <f>IF(N94="nulová",J94,0)</f>
        <v>0</v>
      </c>
      <c r="BJ94" s="25" t="s">
        <v>25</v>
      </c>
      <c r="BK94" s="249">
        <f>ROUND(I94*H94,2)</f>
        <v>0</v>
      </c>
      <c r="BL94" s="25" t="s">
        <v>190</v>
      </c>
      <c r="BM94" s="25" t="s">
        <v>3078</v>
      </c>
    </row>
    <row r="95" s="1" customFormat="1" ht="16.5" customHeight="1">
      <c r="B95" s="48"/>
      <c r="C95" s="285" t="s">
        <v>107</v>
      </c>
      <c r="D95" s="285" t="s">
        <v>272</v>
      </c>
      <c r="E95" s="286" t="s">
        <v>3079</v>
      </c>
      <c r="F95" s="287" t="s">
        <v>3080</v>
      </c>
      <c r="G95" s="288" t="s">
        <v>38</v>
      </c>
      <c r="H95" s="289">
        <v>1</v>
      </c>
      <c r="I95" s="290"/>
      <c r="J95" s="291">
        <f>ROUND(I95*H95,2)</f>
        <v>0</v>
      </c>
      <c r="K95" s="287" t="s">
        <v>38</v>
      </c>
      <c r="L95" s="292"/>
      <c r="M95" s="293" t="s">
        <v>38</v>
      </c>
      <c r="N95" s="294" t="s">
        <v>53</v>
      </c>
      <c r="O95" s="49"/>
      <c r="P95" s="247">
        <f>O95*H95</f>
        <v>0</v>
      </c>
      <c r="Q95" s="247">
        <v>0</v>
      </c>
      <c r="R95" s="247">
        <f>Q95*H95</f>
        <v>0</v>
      </c>
      <c r="S95" s="247">
        <v>0</v>
      </c>
      <c r="T95" s="248">
        <f>S95*H95</f>
        <v>0</v>
      </c>
      <c r="AR95" s="25" t="s">
        <v>231</v>
      </c>
      <c r="AT95" s="25" t="s">
        <v>272</v>
      </c>
      <c r="AU95" s="25" t="s">
        <v>25</v>
      </c>
      <c r="AY95" s="25" t="s">
        <v>183</v>
      </c>
      <c r="BE95" s="249">
        <f>IF(N95="základní",J95,0)</f>
        <v>0</v>
      </c>
      <c r="BF95" s="249">
        <f>IF(N95="snížená",J95,0)</f>
        <v>0</v>
      </c>
      <c r="BG95" s="249">
        <f>IF(N95="zákl. přenesená",J95,0)</f>
        <v>0</v>
      </c>
      <c r="BH95" s="249">
        <f>IF(N95="sníž. přenesená",J95,0)</f>
        <v>0</v>
      </c>
      <c r="BI95" s="249">
        <f>IF(N95="nulová",J95,0)</f>
        <v>0</v>
      </c>
      <c r="BJ95" s="25" t="s">
        <v>25</v>
      </c>
      <c r="BK95" s="249">
        <f>ROUND(I95*H95,2)</f>
        <v>0</v>
      </c>
      <c r="BL95" s="25" t="s">
        <v>190</v>
      </c>
      <c r="BM95" s="25" t="s">
        <v>3081</v>
      </c>
    </row>
    <row r="96" s="1" customFormat="1" ht="16.5" customHeight="1">
      <c r="B96" s="48"/>
      <c r="C96" s="285" t="s">
        <v>190</v>
      </c>
      <c r="D96" s="285" t="s">
        <v>272</v>
      </c>
      <c r="E96" s="286" t="s">
        <v>3082</v>
      </c>
      <c r="F96" s="287" t="s">
        <v>3083</v>
      </c>
      <c r="G96" s="288" t="s">
        <v>38</v>
      </c>
      <c r="H96" s="289">
        <v>1</v>
      </c>
      <c r="I96" s="290"/>
      <c r="J96" s="291">
        <f>ROUND(I96*H96,2)</f>
        <v>0</v>
      </c>
      <c r="K96" s="287" t="s">
        <v>38</v>
      </c>
      <c r="L96" s="292"/>
      <c r="M96" s="293" t="s">
        <v>38</v>
      </c>
      <c r="N96" s="294" t="s">
        <v>53</v>
      </c>
      <c r="O96" s="49"/>
      <c r="P96" s="247">
        <f>O96*H96</f>
        <v>0</v>
      </c>
      <c r="Q96" s="247">
        <v>0</v>
      </c>
      <c r="R96" s="247">
        <f>Q96*H96</f>
        <v>0</v>
      </c>
      <c r="S96" s="247">
        <v>0</v>
      </c>
      <c r="T96" s="248">
        <f>S96*H96</f>
        <v>0</v>
      </c>
      <c r="AR96" s="25" t="s">
        <v>231</v>
      </c>
      <c r="AT96" s="25" t="s">
        <v>272</v>
      </c>
      <c r="AU96" s="25" t="s">
        <v>25</v>
      </c>
      <c r="AY96" s="25" t="s">
        <v>183</v>
      </c>
      <c r="BE96" s="249">
        <f>IF(N96="základní",J96,0)</f>
        <v>0</v>
      </c>
      <c r="BF96" s="249">
        <f>IF(N96="snížená",J96,0)</f>
        <v>0</v>
      </c>
      <c r="BG96" s="249">
        <f>IF(N96="zákl. přenesená",J96,0)</f>
        <v>0</v>
      </c>
      <c r="BH96" s="249">
        <f>IF(N96="sníž. přenesená",J96,0)</f>
        <v>0</v>
      </c>
      <c r="BI96" s="249">
        <f>IF(N96="nulová",J96,0)</f>
        <v>0</v>
      </c>
      <c r="BJ96" s="25" t="s">
        <v>25</v>
      </c>
      <c r="BK96" s="249">
        <f>ROUND(I96*H96,2)</f>
        <v>0</v>
      </c>
      <c r="BL96" s="25" t="s">
        <v>190</v>
      </c>
      <c r="BM96" s="25" t="s">
        <v>3084</v>
      </c>
    </row>
    <row r="97" s="1" customFormat="1" ht="16.5" customHeight="1">
      <c r="B97" s="48"/>
      <c r="C97" s="285" t="s">
        <v>212</v>
      </c>
      <c r="D97" s="285" t="s">
        <v>272</v>
      </c>
      <c r="E97" s="286" t="s">
        <v>3085</v>
      </c>
      <c r="F97" s="287" t="s">
        <v>3086</v>
      </c>
      <c r="G97" s="288" t="s">
        <v>38</v>
      </c>
      <c r="H97" s="289">
        <v>1</v>
      </c>
      <c r="I97" s="290"/>
      <c r="J97" s="291">
        <f>ROUND(I97*H97,2)</f>
        <v>0</v>
      </c>
      <c r="K97" s="287" t="s">
        <v>38</v>
      </c>
      <c r="L97" s="292"/>
      <c r="M97" s="293" t="s">
        <v>38</v>
      </c>
      <c r="N97" s="294" t="s">
        <v>53</v>
      </c>
      <c r="O97" s="49"/>
      <c r="P97" s="247">
        <f>O97*H97</f>
        <v>0</v>
      </c>
      <c r="Q97" s="247">
        <v>0</v>
      </c>
      <c r="R97" s="247">
        <f>Q97*H97</f>
        <v>0</v>
      </c>
      <c r="S97" s="247">
        <v>0</v>
      </c>
      <c r="T97" s="248">
        <f>S97*H97</f>
        <v>0</v>
      </c>
      <c r="AR97" s="25" t="s">
        <v>231</v>
      </c>
      <c r="AT97" s="25" t="s">
        <v>272</v>
      </c>
      <c r="AU97" s="25" t="s">
        <v>25</v>
      </c>
      <c r="AY97" s="25" t="s">
        <v>183</v>
      </c>
      <c r="BE97" s="249">
        <f>IF(N97="základní",J97,0)</f>
        <v>0</v>
      </c>
      <c r="BF97" s="249">
        <f>IF(N97="snížená",J97,0)</f>
        <v>0</v>
      </c>
      <c r="BG97" s="249">
        <f>IF(N97="zákl. přenesená",J97,0)</f>
        <v>0</v>
      </c>
      <c r="BH97" s="249">
        <f>IF(N97="sníž. přenesená",J97,0)</f>
        <v>0</v>
      </c>
      <c r="BI97" s="249">
        <f>IF(N97="nulová",J97,0)</f>
        <v>0</v>
      </c>
      <c r="BJ97" s="25" t="s">
        <v>25</v>
      </c>
      <c r="BK97" s="249">
        <f>ROUND(I97*H97,2)</f>
        <v>0</v>
      </c>
      <c r="BL97" s="25" t="s">
        <v>190</v>
      </c>
      <c r="BM97" s="25" t="s">
        <v>3087</v>
      </c>
    </row>
    <row r="98" s="1" customFormat="1" ht="16.5" customHeight="1">
      <c r="B98" s="48"/>
      <c r="C98" s="285" t="s">
        <v>221</v>
      </c>
      <c r="D98" s="285" t="s">
        <v>272</v>
      </c>
      <c r="E98" s="286" t="s">
        <v>3088</v>
      </c>
      <c r="F98" s="287" t="s">
        <v>3089</v>
      </c>
      <c r="G98" s="288" t="s">
        <v>38</v>
      </c>
      <c r="H98" s="289">
        <v>2</v>
      </c>
      <c r="I98" s="290"/>
      <c r="J98" s="291">
        <f>ROUND(I98*H98,2)</f>
        <v>0</v>
      </c>
      <c r="K98" s="287" t="s">
        <v>38</v>
      </c>
      <c r="L98" s="292"/>
      <c r="M98" s="293" t="s">
        <v>38</v>
      </c>
      <c r="N98" s="294" t="s">
        <v>53</v>
      </c>
      <c r="O98" s="49"/>
      <c r="P98" s="247">
        <f>O98*H98</f>
        <v>0</v>
      </c>
      <c r="Q98" s="247">
        <v>0</v>
      </c>
      <c r="R98" s="247">
        <f>Q98*H98</f>
        <v>0</v>
      </c>
      <c r="S98" s="247">
        <v>0</v>
      </c>
      <c r="T98" s="248">
        <f>S98*H98</f>
        <v>0</v>
      </c>
      <c r="AR98" s="25" t="s">
        <v>231</v>
      </c>
      <c r="AT98" s="25" t="s">
        <v>272</v>
      </c>
      <c r="AU98" s="25" t="s">
        <v>25</v>
      </c>
      <c r="AY98" s="25" t="s">
        <v>183</v>
      </c>
      <c r="BE98" s="249">
        <f>IF(N98="základní",J98,0)</f>
        <v>0</v>
      </c>
      <c r="BF98" s="249">
        <f>IF(N98="snížená",J98,0)</f>
        <v>0</v>
      </c>
      <c r="BG98" s="249">
        <f>IF(N98="zákl. přenesená",J98,0)</f>
        <v>0</v>
      </c>
      <c r="BH98" s="249">
        <f>IF(N98="sníž. přenesená",J98,0)</f>
        <v>0</v>
      </c>
      <c r="BI98" s="249">
        <f>IF(N98="nulová",J98,0)</f>
        <v>0</v>
      </c>
      <c r="BJ98" s="25" t="s">
        <v>25</v>
      </c>
      <c r="BK98" s="249">
        <f>ROUND(I98*H98,2)</f>
        <v>0</v>
      </c>
      <c r="BL98" s="25" t="s">
        <v>190</v>
      </c>
      <c r="BM98" s="25" t="s">
        <v>3090</v>
      </c>
    </row>
    <row r="99" s="1" customFormat="1" ht="16.5" customHeight="1">
      <c r="B99" s="48"/>
      <c r="C99" s="285" t="s">
        <v>226</v>
      </c>
      <c r="D99" s="285" t="s">
        <v>272</v>
      </c>
      <c r="E99" s="286" t="s">
        <v>3091</v>
      </c>
      <c r="F99" s="287" t="s">
        <v>3092</v>
      </c>
      <c r="G99" s="288" t="s">
        <v>38</v>
      </c>
      <c r="H99" s="289">
        <v>1</v>
      </c>
      <c r="I99" s="290"/>
      <c r="J99" s="291">
        <f>ROUND(I99*H99,2)</f>
        <v>0</v>
      </c>
      <c r="K99" s="287" t="s">
        <v>38</v>
      </c>
      <c r="L99" s="292"/>
      <c r="M99" s="293" t="s">
        <v>38</v>
      </c>
      <c r="N99" s="294" t="s">
        <v>53</v>
      </c>
      <c r="O99" s="49"/>
      <c r="P99" s="247">
        <f>O99*H99</f>
        <v>0</v>
      </c>
      <c r="Q99" s="247">
        <v>0</v>
      </c>
      <c r="R99" s="247">
        <f>Q99*H99</f>
        <v>0</v>
      </c>
      <c r="S99" s="247">
        <v>0</v>
      </c>
      <c r="T99" s="248">
        <f>S99*H99</f>
        <v>0</v>
      </c>
      <c r="AR99" s="25" t="s">
        <v>231</v>
      </c>
      <c r="AT99" s="25" t="s">
        <v>272</v>
      </c>
      <c r="AU99" s="25" t="s">
        <v>25</v>
      </c>
      <c r="AY99" s="25" t="s">
        <v>183</v>
      </c>
      <c r="BE99" s="249">
        <f>IF(N99="základní",J99,0)</f>
        <v>0</v>
      </c>
      <c r="BF99" s="249">
        <f>IF(N99="snížená",J99,0)</f>
        <v>0</v>
      </c>
      <c r="BG99" s="249">
        <f>IF(N99="zákl. přenesená",J99,0)</f>
        <v>0</v>
      </c>
      <c r="BH99" s="249">
        <f>IF(N99="sníž. přenesená",J99,0)</f>
        <v>0</v>
      </c>
      <c r="BI99" s="249">
        <f>IF(N99="nulová",J99,0)</f>
        <v>0</v>
      </c>
      <c r="BJ99" s="25" t="s">
        <v>25</v>
      </c>
      <c r="BK99" s="249">
        <f>ROUND(I99*H99,2)</f>
        <v>0</v>
      </c>
      <c r="BL99" s="25" t="s">
        <v>190</v>
      </c>
      <c r="BM99" s="25" t="s">
        <v>3093</v>
      </c>
    </row>
    <row r="100" s="1" customFormat="1" ht="16.5" customHeight="1">
      <c r="B100" s="48"/>
      <c r="C100" s="285" t="s">
        <v>231</v>
      </c>
      <c r="D100" s="285" t="s">
        <v>272</v>
      </c>
      <c r="E100" s="286" t="s">
        <v>3094</v>
      </c>
      <c r="F100" s="287" t="s">
        <v>3095</v>
      </c>
      <c r="G100" s="288" t="s">
        <v>38</v>
      </c>
      <c r="H100" s="289">
        <v>1</v>
      </c>
      <c r="I100" s="290"/>
      <c r="J100" s="291">
        <f>ROUND(I100*H100,2)</f>
        <v>0</v>
      </c>
      <c r="K100" s="287" t="s">
        <v>38</v>
      </c>
      <c r="L100" s="292"/>
      <c r="M100" s="293" t="s">
        <v>38</v>
      </c>
      <c r="N100" s="294" t="s">
        <v>53</v>
      </c>
      <c r="O100" s="49"/>
      <c r="P100" s="247">
        <f>O100*H100</f>
        <v>0</v>
      </c>
      <c r="Q100" s="247">
        <v>0</v>
      </c>
      <c r="R100" s="247">
        <f>Q100*H100</f>
        <v>0</v>
      </c>
      <c r="S100" s="247">
        <v>0</v>
      </c>
      <c r="T100" s="248">
        <f>S100*H100</f>
        <v>0</v>
      </c>
      <c r="AR100" s="25" t="s">
        <v>231</v>
      </c>
      <c r="AT100" s="25" t="s">
        <v>272</v>
      </c>
      <c r="AU100" s="25" t="s">
        <v>25</v>
      </c>
      <c r="AY100" s="25" t="s">
        <v>183</v>
      </c>
      <c r="BE100" s="249">
        <f>IF(N100="základní",J100,0)</f>
        <v>0</v>
      </c>
      <c r="BF100" s="249">
        <f>IF(N100="snížená",J100,0)</f>
        <v>0</v>
      </c>
      <c r="BG100" s="249">
        <f>IF(N100="zákl. přenesená",J100,0)</f>
        <v>0</v>
      </c>
      <c r="BH100" s="249">
        <f>IF(N100="sníž. přenesená",J100,0)</f>
        <v>0</v>
      </c>
      <c r="BI100" s="249">
        <f>IF(N100="nulová",J100,0)</f>
        <v>0</v>
      </c>
      <c r="BJ100" s="25" t="s">
        <v>25</v>
      </c>
      <c r="BK100" s="249">
        <f>ROUND(I100*H100,2)</f>
        <v>0</v>
      </c>
      <c r="BL100" s="25" t="s">
        <v>190</v>
      </c>
      <c r="BM100" s="25" t="s">
        <v>3096</v>
      </c>
    </row>
    <row r="101" s="1" customFormat="1" ht="16.5" customHeight="1">
      <c r="B101" s="48"/>
      <c r="C101" s="285" t="s">
        <v>236</v>
      </c>
      <c r="D101" s="285" t="s">
        <v>272</v>
      </c>
      <c r="E101" s="286" t="s">
        <v>3097</v>
      </c>
      <c r="F101" s="287" t="s">
        <v>3098</v>
      </c>
      <c r="G101" s="288" t="s">
        <v>38</v>
      </c>
      <c r="H101" s="289">
        <v>1</v>
      </c>
      <c r="I101" s="290"/>
      <c r="J101" s="291">
        <f>ROUND(I101*H101,2)</f>
        <v>0</v>
      </c>
      <c r="K101" s="287" t="s">
        <v>38</v>
      </c>
      <c r="L101" s="292"/>
      <c r="M101" s="293" t="s">
        <v>38</v>
      </c>
      <c r="N101" s="294" t="s">
        <v>53</v>
      </c>
      <c r="O101" s="49"/>
      <c r="P101" s="247">
        <f>O101*H101</f>
        <v>0</v>
      </c>
      <c r="Q101" s="247">
        <v>0</v>
      </c>
      <c r="R101" s="247">
        <f>Q101*H101</f>
        <v>0</v>
      </c>
      <c r="S101" s="247">
        <v>0</v>
      </c>
      <c r="T101" s="248">
        <f>S101*H101</f>
        <v>0</v>
      </c>
      <c r="AR101" s="25" t="s">
        <v>231</v>
      </c>
      <c r="AT101" s="25" t="s">
        <v>272</v>
      </c>
      <c r="AU101" s="25" t="s">
        <v>25</v>
      </c>
      <c r="AY101" s="25" t="s">
        <v>183</v>
      </c>
      <c r="BE101" s="249">
        <f>IF(N101="základní",J101,0)</f>
        <v>0</v>
      </c>
      <c r="BF101" s="249">
        <f>IF(N101="snížená",J101,0)</f>
        <v>0</v>
      </c>
      <c r="BG101" s="249">
        <f>IF(N101="zákl. přenesená",J101,0)</f>
        <v>0</v>
      </c>
      <c r="BH101" s="249">
        <f>IF(N101="sníž. přenesená",J101,0)</f>
        <v>0</v>
      </c>
      <c r="BI101" s="249">
        <f>IF(N101="nulová",J101,0)</f>
        <v>0</v>
      </c>
      <c r="BJ101" s="25" t="s">
        <v>25</v>
      </c>
      <c r="BK101" s="249">
        <f>ROUND(I101*H101,2)</f>
        <v>0</v>
      </c>
      <c r="BL101" s="25" t="s">
        <v>190</v>
      </c>
      <c r="BM101" s="25" t="s">
        <v>3099</v>
      </c>
    </row>
    <row r="102" s="1" customFormat="1" ht="16.5" customHeight="1">
      <c r="B102" s="48"/>
      <c r="C102" s="285" t="s">
        <v>30</v>
      </c>
      <c r="D102" s="285" t="s">
        <v>272</v>
      </c>
      <c r="E102" s="286" t="s">
        <v>3100</v>
      </c>
      <c r="F102" s="287" t="s">
        <v>3101</v>
      </c>
      <c r="G102" s="288" t="s">
        <v>38</v>
      </c>
      <c r="H102" s="289">
        <v>1</v>
      </c>
      <c r="I102" s="290"/>
      <c r="J102" s="291">
        <f>ROUND(I102*H102,2)</f>
        <v>0</v>
      </c>
      <c r="K102" s="287" t="s">
        <v>38</v>
      </c>
      <c r="L102" s="292"/>
      <c r="M102" s="293" t="s">
        <v>38</v>
      </c>
      <c r="N102" s="294" t="s">
        <v>53</v>
      </c>
      <c r="O102" s="49"/>
      <c r="P102" s="247">
        <f>O102*H102</f>
        <v>0</v>
      </c>
      <c r="Q102" s="247">
        <v>0</v>
      </c>
      <c r="R102" s="247">
        <f>Q102*H102</f>
        <v>0</v>
      </c>
      <c r="S102" s="247">
        <v>0</v>
      </c>
      <c r="T102" s="248">
        <f>S102*H102</f>
        <v>0</v>
      </c>
      <c r="AR102" s="25" t="s">
        <v>231</v>
      </c>
      <c r="AT102" s="25" t="s">
        <v>272</v>
      </c>
      <c r="AU102" s="25" t="s">
        <v>25</v>
      </c>
      <c r="AY102" s="25" t="s">
        <v>183</v>
      </c>
      <c r="BE102" s="249">
        <f>IF(N102="základní",J102,0)</f>
        <v>0</v>
      </c>
      <c r="BF102" s="249">
        <f>IF(N102="snížená",J102,0)</f>
        <v>0</v>
      </c>
      <c r="BG102" s="249">
        <f>IF(N102="zákl. přenesená",J102,0)</f>
        <v>0</v>
      </c>
      <c r="BH102" s="249">
        <f>IF(N102="sníž. přenesená",J102,0)</f>
        <v>0</v>
      </c>
      <c r="BI102" s="249">
        <f>IF(N102="nulová",J102,0)</f>
        <v>0</v>
      </c>
      <c r="BJ102" s="25" t="s">
        <v>25</v>
      </c>
      <c r="BK102" s="249">
        <f>ROUND(I102*H102,2)</f>
        <v>0</v>
      </c>
      <c r="BL102" s="25" t="s">
        <v>190</v>
      </c>
      <c r="BM102" s="25" t="s">
        <v>3102</v>
      </c>
    </row>
    <row r="103" s="1" customFormat="1" ht="16.5" customHeight="1">
      <c r="B103" s="48"/>
      <c r="C103" s="285" t="s">
        <v>244</v>
      </c>
      <c r="D103" s="285" t="s">
        <v>272</v>
      </c>
      <c r="E103" s="286" t="s">
        <v>3103</v>
      </c>
      <c r="F103" s="287" t="s">
        <v>3104</v>
      </c>
      <c r="G103" s="288" t="s">
        <v>38</v>
      </c>
      <c r="H103" s="289">
        <v>2</v>
      </c>
      <c r="I103" s="290"/>
      <c r="J103" s="291">
        <f>ROUND(I103*H103,2)</f>
        <v>0</v>
      </c>
      <c r="K103" s="287" t="s">
        <v>38</v>
      </c>
      <c r="L103" s="292"/>
      <c r="M103" s="293" t="s">
        <v>38</v>
      </c>
      <c r="N103" s="294" t="s">
        <v>53</v>
      </c>
      <c r="O103" s="49"/>
      <c r="P103" s="247">
        <f>O103*H103</f>
        <v>0</v>
      </c>
      <c r="Q103" s="247">
        <v>0</v>
      </c>
      <c r="R103" s="247">
        <f>Q103*H103</f>
        <v>0</v>
      </c>
      <c r="S103" s="247">
        <v>0</v>
      </c>
      <c r="T103" s="248">
        <f>S103*H103</f>
        <v>0</v>
      </c>
      <c r="AR103" s="25" t="s">
        <v>231</v>
      </c>
      <c r="AT103" s="25" t="s">
        <v>272</v>
      </c>
      <c r="AU103" s="25" t="s">
        <v>25</v>
      </c>
      <c r="AY103" s="25" t="s">
        <v>183</v>
      </c>
      <c r="BE103" s="249">
        <f>IF(N103="základní",J103,0)</f>
        <v>0</v>
      </c>
      <c r="BF103" s="249">
        <f>IF(N103="snížená",J103,0)</f>
        <v>0</v>
      </c>
      <c r="BG103" s="249">
        <f>IF(N103="zákl. přenesená",J103,0)</f>
        <v>0</v>
      </c>
      <c r="BH103" s="249">
        <f>IF(N103="sníž. přenesená",J103,0)</f>
        <v>0</v>
      </c>
      <c r="BI103" s="249">
        <f>IF(N103="nulová",J103,0)</f>
        <v>0</v>
      </c>
      <c r="BJ103" s="25" t="s">
        <v>25</v>
      </c>
      <c r="BK103" s="249">
        <f>ROUND(I103*H103,2)</f>
        <v>0</v>
      </c>
      <c r="BL103" s="25" t="s">
        <v>190</v>
      </c>
      <c r="BM103" s="25" t="s">
        <v>3105</v>
      </c>
    </row>
    <row r="104" s="1" customFormat="1" ht="16.5" customHeight="1">
      <c r="B104" s="48"/>
      <c r="C104" s="285" t="s">
        <v>248</v>
      </c>
      <c r="D104" s="285" t="s">
        <v>272</v>
      </c>
      <c r="E104" s="286" t="s">
        <v>3106</v>
      </c>
      <c r="F104" s="287" t="s">
        <v>3107</v>
      </c>
      <c r="G104" s="288" t="s">
        <v>38</v>
      </c>
      <c r="H104" s="289">
        <v>1</v>
      </c>
      <c r="I104" s="290"/>
      <c r="J104" s="291">
        <f>ROUND(I104*H104,2)</f>
        <v>0</v>
      </c>
      <c r="K104" s="287" t="s">
        <v>38</v>
      </c>
      <c r="L104" s="292"/>
      <c r="M104" s="293" t="s">
        <v>38</v>
      </c>
      <c r="N104" s="294" t="s">
        <v>53</v>
      </c>
      <c r="O104" s="49"/>
      <c r="P104" s="247">
        <f>O104*H104</f>
        <v>0</v>
      </c>
      <c r="Q104" s="247">
        <v>0</v>
      </c>
      <c r="R104" s="247">
        <f>Q104*H104</f>
        <v>0</v>
      </c>
      <c r="S104" s="247">
        <v>0</v>
      </c>
      <c r="T104" s="248">
        <f>S104*H104</f>
        <v>0</v>
      </c>
      <c r="AR104" s="25" t="s">
        <v>231</v>
      </c>
      <c r="AT104" s="25" t="s">
        <v>272</v>
      </c>
      <c r="AU104" s="25" t="s">
        <v>25</v>
      </c>
      <c r="AY104" s="25" t="s">
        <v>183</v>
      </c>
      <c r="BE104" s="249">
        <f>IF(N104="základní",J104,0)</f>
        <v>0</v>
      </c>
      <c r="BF104" s="249">
        <f>IF(N104="snížená",J104,0)</f>
        <v>0</v>
      </c>
      <c r="BG104" s="249">
        <f>IF(N104="zákl. přenesená",J104,0)</f>
        <v>0</v>
      </c>
      <c r="BH104" s="249">
        <f>IF(N104="sníž. přenesená",J104,0)</f>
        <v>0</v>
      </c>
      <c r="BI104" s="249">
        <f>IF(N104="nulová",J104,0)</f>
        <v>0</v>
      </c>
      <c r="BJ104" s="25" t="s">
        <v>25</v>
      </c>
      <c r="BK104" s="249">
        <f>ROUND(I104*H104,2)</f>
        <v>0</v>
      </c>
      <c r="BL104" s="25" t="s">
        <v>190</v>
      </c>
      <c r="BM104" s="25" t="s">
        <v>3108</v>
      </c>
    </row>
    <row r="105" s="11" customFormat="1" ht="37.44" customHeight="1">
      <c r="B105" s="222"/>
      <c r="C105" s="223"/>
      <c r="D105" s="224" t="s">
        <v>81</v>
      </c>
      <c r="E105" s="225" t="s">
        <v>2100</v>
      </c>
      <c r="F105" s="225" t="s">
        <v>3109</v>
      </c>
      <c r="G105" s="223"/>
      <c r="H105" s="223"/>
      <c r="I105" s="226"/>
      <c r="J105" s="227">
        <f>BK105</f>
        <v>0</v>
      </c>
      <c r="K105" s="223"/>
      <c r="L105" s="228"/>
      <c r="M105" s="229"/>
      <c r="N105" s="230"/>
      <c r="O105" s="230"/>
      <c r="P105" s="231">
        <f>SUM(P106:P130)</f>
        <v>0</v>
      </c>
      <c r="Q105" s="230"/>
      <c r="R105" s="231">
        <f>SUM(R106:R130)</f>
        <v>0</v>
      </c>
      <c r="S105" s="230"/>
      <c r="T105" s="232">
        <f>SUM(T106:T130)</f>
        <v>0</v>
      </c>
      <c r="AR105" s="233" t="s">
        <v>25</v>
      </c>
      <c r="AT105" s="234" t="s">
        <v>81</v>
      </c>
      <c r="AU105" s="234" t="s">
        <v>82</v>
      </c>
      <c r="AY105" s="233" t="s">
        <v>183</v>
      </c>
      <c r="BK105" s="235">
        <f>SUM(BK106:BK130)</f>
        <v>0</v>
      </c>
    </row>
    <row r="106" s="1" customFormat="1" ht="25.5" customHeight="1">
      <c r="B106" s="48"/>
      <c r="C106" s="285" t="s">
        <v>252</v>
      </c>
      <c r="D106" s="285" t="s">
        <v>272</v>
      </c>
      <c r="E106" s="286" t="s">
        <v>3110</v>
      </c>
      <c r="F106" s="287" t="s">
        <v>3111</v>
      </c>
      <c r="G106" s="288" t="s">
        <v>38</v>
      </c>
      <c r="H106" s="289">
        <v>1</v>
      </c>
      <c r="I106" s="290"/>
      <c r="J106" s="291">
        <f>ROUND(I106*H106,2)</f>
        <v>0</v>
      </c>
      <c r="K106" s="287" t="s">
        <v>38</v>
      </c>
      <c r="L106" s="292"/>
      <c r="M106" s="293" t="s">
        <v>38</v>
      </c>
      <c r="N106" s="294" t="s">
        <v>53</v>
      </c>
      <c r="O106" s="49"/>
      <c r="P106" s="247">
        <f>O106*H106</f>
        <v>0</v>
      </c>
      <c r="Q106" s="247">
        <v>0</v>
      </c>
      <c r="R106" s="247">
        <f>Q106*H106</f>
        <v>0</v>
      </c>
      <c r="S106" s="247">
        <v>0</v>
      </c>
      <c r="T106" s="248">
        <f>S106*H106</f>
        <v>0</v>
      </c>
      <c r="AR106" s="25" t="s">
        <v>231</v>
      </c>
      <c r="AT106" s="25" t="s">
        <v>272</v>
      </c>
      <c r="AU106" s="25" t="s">
        <v>25</v>
      </c>
      <c r="AY106" s="25" t="s">
        <v>183</v>
      </c>
      <c r="BE106" s="249">
        <f>IF(N106="základní",J106,0)</f>
        <v>0</v>
      </c>
      <c r="BF106" s="249">
        <f>IF(N106="snížená",J106,0)</f>
        <v>0</v>
      </c>
      <c r="BG106" s="249">
        <f>IF(N106="zákl. přenesená",J106,0)</f>
        <v>0</v>
      </c>
      <c r="BH106" s="249">
        <f>IF(N106="sníž. přenesená",J106,0)</f>
        <v>0</v>
      </c>
      <c r="BI106" s="249">
        <f>IF(N106="nulová",J106,0)</f>
        <v>0</v>
      </c>
      <c r="BJ106" s="25" t="s">
        <v>25</v>
      </c>
      <c r="BK106" s="249">
        <f>ROUND(I106*H106,2)</f>
        <v>0</v>
      </c>
      <c r="BL106" s="25" t="s">
        <v>190</v>
      </c>
      <c r="BM106" s="25" t="s">
        <v>3112</v>
      </c>
    </row>
    <row r="107" s="1" customFormat="1" ht="16.5" customHeight="1">
      <c r="B107" s="48"/>
      <c r="C107" s="285" t="s">
        <v>265</v>
      </c>
      <c r="D107" s="285" t="s">
        <v>272</v>
      </c>
      <c r="E107" s="286" t="s">
        <v>3113</v>
      </c>
      <c r="F107" s="287" t="s">
        <v>3114</v>
      </c>
      <c r="G107" s="288" t="s">
        <v>38</v>
      </c>
      <c r="H107" s="289">
        <v>1</v>
      </c>
      <c r="I107" s="290"/>
      <c r="J107" s="291">
        <f>ROUND(I107*H107,2)</f>
        <v>0</v>
      </c>
      <c r="K107" s="287" t="s">
        <v>38</v>
      </c>
      <c r="L107" s="292"/>
      <c r="M107" s="293" t="s">
        <v>38</v>
      </c>
      <c r="N107" s="294" t="s">
        <v>53</v>
      </c>
      <c r="O107" s="49"/>
      <c r="P107" s="247">
        <f>O107*H107</f>
        <v>0</v>
      </c>
      <c r="Q107" s="247">
        <v>0</v>
      </c>
      <c r="R107" s="247">
        <f>Q107*H107</f>
        <v>0</v>
      </c>
      <c r="S107" s="247">
        <v>0</v>
      </c>
      <c r="T107" s="248">
        <f>S107*H107</f>
        <v>0</v>
      </c>
      <c r="AR107" s="25" t="s">
        <v>231</v>
      </c>
      <c r="AT107" s="25" t="s">
        <v>272</v>
      </c>
      <c r="AU107" s="25" t="s">
        <v>25</v>
      </c>
      <c r="AY107" s="25" t="s">
        <v>183</v>
      </c>
      <c r="BE107" s="249">
        <f>IF(N107="základní",J107,0)</f>
        <v>0</v>
      </c>
      <c r="BF107" s="249">
        <f>IF(N107="snížená",J107,0)</f>
        <v>0</v>
      </c>
      <c r="BG107" s="249">
        <f>IF(N107="zákl. přenesená",J107,0)</f>
        <v>0</v>
      </c>
      <c r="BH107" s="249">
        <f>IF(N107="sníž. přenesená",J107,0)</f>
        <v>0</v>
      </c>
      <c r="BI107" s="249">
        <f>IF(N107="nulová",J107,0)</f>
        <v>0</v>
      </c>
      <c r="BJ107" s="25" t="s">
        <v>25</v>
      </c>
      <c r="BK107" s="249">
        <f>ROUND(I107*H107,2)</f>
        <v>0</v>
      </c>
      <c r="BL107" s="25" t="s">
        <v>190</v>
      </c>
      <c r="BM107" s="25" t="s">
        <v>3115</v>
      </c>
    </row>
    <row r="108" s="1" customFormat="1" ht="16.5" customHeight="1">
      <c r="B108" s="48"/>
      <c r="C108" s="285" t="s">
        <v>10</v>
      </c>
      <c r="D108" s="285" t="s">
        <v>272</v>
      </c>
      <c r="E108" s="286" t="s">
        <v>3116</v>
      </c>
      <c r="F108" s="287" t="s">
        <v>3117</v>
      </c>
      <c r="G108" s="288" t="s">
        <v>38</v>
      </c>
      <c r="H108" s="289">
        <v>1</v>
      </c>
      <c r="I108" s="290"/>
      <c r="J108" s="291">
        <f>ROUND(I108*H108,2)</f>
        <v>0</v>
      </c>
      <c r="K108" s="287" t="s">
        <v>38</v>
      </c>
      <c r="L108" s="292"/>
      <c r="M108" s="293" t="s">
        <v>38</v>
      </c>
      <c r="N108" s="294" t="s">
        <v>53</v>
      </c>
      <c r="O108" s="49"/>
      <c r="P108" s="247">
        <f>O108*H108</f>
        <v>0</v>
      </c>
      <c r="Q108" s="247">
        <v>0</v>
      </c>
      <c r="R108" s="247">
        <f>Q108*H108</f>
        <v>0</v>
      </c>
      <c r="S108" s="247">
        <v>0</v>
      </c>
      <c r="T108" s="248">
        <f>S108*H108</f>
        <v>0</v>
      </c>
      <c r="AR108" s="25" t="s">
        <v>231</v>
      </c>
      <c r="AT108" s="25" t="s">
        <v>272</v>
      </c>
      <c r="AU108" s="25" t="s">
        <v>25</v>
      </c>
      <c r="AY108" s="25" t="s">
        <v>183</v>
      </c>
      <c r="BE108" s="249">
        <f>IF(N108="základní",J108,0)</f>
        <v>0</v>
      </c>
      <c r="BF108" s="249">
        <f>IF(N108="snížená",J108,0)</f>
        <v>0</v>
      </c>
      <c r="BG108" s="249">
        <f>IF(N108="zákl. přenesená",J108,0)</f>
        <v>0</v>
      </c>
      <c r="BH108" s="249">
        <f>IF(N108="sníž. přenesená",J108,0)</f>
        <v>0</v>
      </c>
      <c r="BI108" s="249">
        <f>IF(N108="nulová",J108,0)</f>
        <v>0</v>
      </c>
      <c r="BJ108" s="25" t="s">
        <v>25</v>
      </c>
      <c r="BK108" s="249">
        <f>ROUND(I108*H108,2)</f>
        <v>0</v>
      </c>
      <c r="BL108" s="25" t="s">
        <v>190</v>
      </c>
      <c r="BM108" s="25" t="s">
        <v>3118</v>
      </c>
    </row>
    <row r="109" s="1" customFormat="1" ht="16.5" customHeight="1">
      <c r="B109" s="48"/>
      <c r="C109" s="285" t="s">
        <v>279</v>
      </c>
      <c r="D109" s="285" t="s">
        <v>272</v>
      </c>
      <c r="E109" s="286" t="s">
        <v>3119</v>
      </c>
      <c r="F109" s="287" t="s">
        <v>3120</v>
      </c>
      <c r="G109" s="288" t="s">
        <v>38</v>
      </c>
      <c r="H109" s="289">
        <v>1</v>
      </c>
      <c r="I109" s="290"/>
      <c r="J109" s="291">
        <f>ROUND(I109*H109,2)</f>
        <v>0</v>
      </c>
      <c r="K109" s="287" t="s">
        <v>38</v>
      </c>
      <c r="L109" s="292"/>
      <c r="M109" s="293" t="s">
        <v>38</v>
      </c>
      <c r="N109" s="294" t="s">
        <v>53</v>
      </c>
      <c r="O109" s="49"/>
      <c r="P109" s="247">
        <f>O109*H109</f>
        <v>0</v>
      </c>
      <c r="Q109" s="247">
        <v>0</v>
      </c>
      <c r="R109" s="247">
        <f>Q109*H109</f>
        <v>0</v>
      </c>
      <c r="S109" s="247">
        <v>0</v>
      </c>
      <c r="T109" s="248">
        <f>S109*H109</f>
        <v>0</v>
      </c>
      <c r="AR109" s="25" t="s">
        <v>231</v>
      </c>
      <c r="AT109" s="25" t="s">
        <v>272</v>
      </c>
      <c r="AU109" s="25" t="s">
        <v>25</v>
      </c>
      <c r="AY109" s="25" t="s">
        <v>183</v>
      </c>
      <c r="BE109" s="249">
        <f>IF(N109="základní",J109,0)</f>
        <v>0</v>
      </c>
      <c r="BF109" s="249">
        <f>IF(N109="snížená",J109,0)</f>
        <v>0</v>
      </c>
      <c r="BG109" s="249">
        <f>IF(N109="zákl. přenesená",J109,0)</f>
        <v>0</v>
      </c>
      <c r="BH109" s="249">
        <f>IF(N109="sníž. přenesená",J109,0)</f>
        <v>0</v>
      </c>
      <c r="BI109" s="249">
        <f>IF(N109="nulová",J109,0)</f>
        <v>0</v>
      </c>
      <c r="BJ109" s="25" t="s">
        <v>25</v>
      </c>
      <c r="BK109" s="249">
        <f>ROUND(I109*H109,2)</f>
        <v>0</v>
      </c>
      <c r="BL109" s="25" t="s">
        <v>190</v>
      </c>
      <c r="BM109" s="25" t="s">
        <v>3121</v>
      </c>
    </row>
    <row r="110" s="1" customFormat="1" ht="16.5" customHeight="1">
      <c r="B110" s="48"/>
      <c r="C110" s="285" t="s">
        <v>288</v>
      </c>
      <c r="D110" s="285" t="s">
        <v>272</v>
      </c>
      <c r="E110" s="286" t="s">
        <v>3122</v>
      </c>
      <c r="F110" s="287" t="s">
        <v>3123</v>
      </c>
      <c r="G110" s="288" t="s">
        <v>38</v>
      </c>
      <c r="H110" s="289">
        <v>1</v>
      </c>
      <c r="I110" s="290"/>
      <c r="J110" s="291">
        <f>ROUND(I110*H110,2)</f>
        <v>0</v>
      </c>
      <c r="K110" s="287" t="s">
        <v>38</v>
      </c>
      <c r="L110" s="292"/>
      <c r="M110" s="293" t="s">
        <v>38</v>
      </c>
      <c r="N110" s="294" t="s">
        <v>53</v>
      </c>
      <c r="O110" s="49"/>
      <c r="P110" s="247">
        <f>O110*H110</f>
        <v>0</v>
      </c>
      <c r="Q110" s="247">
        <v>0</v>
      </c>
      <c r="R110" s="247">
        <f>Q110*H110</f>
        <v>0</v>
      </c>
      <c r="S110" s="247">
        <v>0</v>
      </c>
      <c r="T110" s="248">
        <f>S110*H110</f>
        <v>0</v>
      </c>
      <c r="AR110" s="25" t="s">
        <v>231</v>
      </c>
      <c r="AT110" s="25" t="s">
        <v>272</v>
      </c>
      <c r="AU110" s="25" t="s">
        <v>25</v>
      </c>
      <c r="AY110" s="25" t="s">
        <v>183</v>
      </c>
      <c r="BE110" s="249">
        <f>IF(N110="základní",J110,0)</f>
        <v>0</v>
      </c>
      <c r="BF110" s="249">
        <f>IF(N110="snížená",J110,0)</f>
        <v>0</v>
      </c>
      <c r="BG110" s="249">
        <f>IF(N110="zákl. přenesená",J110,0)</f>
        <v>0</v>
      </c>
      <c r="BH110" s="249">
        <f>IF(N110="sníž. přenesená",J110,0)</f>
        <v>0</v>
      </c>
      <c r="BI110" s="249">
        <f>IF(N110="nulová",J110,0)</f>
        <v>0</v>
      </c>
      <c r="BJ110" s="25" t="s">
        <v>25</v>
      </c>
      <c r="BK110" s="249">
        <f>ROUND(I110*H110,2)</f>
        <v>0</v>
      </c>
      <c r="BL110" s="25" t="s">
        <v>190</v>
      </c>
      <c r="BM110" s="25" t="s">
        <v>3124</v>
      </c>
    </row>
    <row r="111" s="1" customFormat="1" ht="16.5" customHeight="1">
      <c r="B111" s="48"/>
      <c r="C111" s="285" t="s">
        <v>294</v>
      </c>
      <c r="D111" s="285" t="s">
        <v>272</v>
      </c>
      <c r="E111" s="286" t="s">
        <v>3125</v>
      </c>
      <c r="F111" s="287" t="s">
        <v>3126</v>
      </c>
      <c r="G111" s="288" t="s">
        <v>38</v>
      </c>
      <c r="H111" s="289">
        <v>1</v>
      </c>
      <c r="I111" s="290"/>
      <c r="J111" s="291">
        <f>ROUND(I111*H111,2)</f>
        <v>0</v>
      </c>
      <c r="K111" s="287" t="s">
        <v>38</v>
      </c>
      <c r="L111" s="292"/>
      <c r="M111" s="293" t="s">
        <v>38</v>
      </c>
      <c r="N111" s="294" t="s">
        <v>53</v>
      </c>
      <c r="O111" s="49"/>
      <c r="P111" s="247">
        <f>O111*H111</f>
        <v>0</v>
      </c>
      <c r="Q111" s="247">
        <v>0</v>
      </c>
      <c r="R111" s="247">
        <f>Q111*H111</f>
        <v>0</v>
      </c>
      <c r="S111" s="247">
        <v>0</v>
      </c>
      <c r="T111" s="248">
        <f>S111*H111</f>
        <v>0</v>
      </c>
      <c r="AR111" s="25" t="s">
        <v>231</v>
      </c>
      <c r="AT111" s="25" t="s">
        <v>272</v>
      </c>
      <c r="AU111" s="25" t="s">
        <v>25</v>
      </c>
      <c r="AY111" s="25" t="s">
        <v>183</v>
      </c>
      <c r="BE111" s="249">
        <f>IF(N111="základní",J111,0)</f>
        <v>0</v>
      </c>
      <c r="BF111" s="249">
        <f>IF(N111="snížená",J111,0)</f>
        <v>0</v>
      </c>
      <c r="BG111" s="249">
        <f>IF(N111="zákl. přenesená",J111,0)</f>
        <v>0</v>
      </c>
      <c r="BH111" s="249">
        <f>IF(N111="sníž. přenesená",J111,0)</f>
        <v>0</v>
      </c>
      <c r="BI111" s="249">
        <f>IF(N111="nulová",J111,0)</f>
        <v>0</v>
      </c>
      <c r="BJ111" s="25" t="s">
        <v>25</v>
      </c>
      <c r="BK111" s="249">
        <f>ROUND(I111*H111,2)</f>
        <v>0</v>
      </c>
      <c r="BL111" s="25" t="s">
        <v>190</v>
      </c>
      <c r="BM111" s="25" t="s">
        <v>3127</v>
      </c>
    </row>
    <row r="112" s="1" customFormat="1" ht="16.5" customHeight="1">
      <c r="B112" s="48"/>
      <c r="C112" s="285" t="s">
        <v>299</v>
      </c>
      <c r="D112" s="285" t="s">
        <v>272</v>
      </c>
      <c r="E112" s="286" t="s">
        <v>3128</v>
      </c>
      <c r="F112" s="287" t="s">
        <v>3129</v>
      </c>
      <c r="G112" s="288" t="s">
        <v>38</v>
      </c>
      <c r="H112" s="289">
        <v>1</v>
      </c>
      <c r="I112" s="290"/>
      <c r="J112" s="291">
        <f>ROUND(I112*H112,2)</f>
        <v>0</v>
      </c>
      <c r="K112" s="287" t="s">
        <v>38</v>
      </c>
      <c r="L112" s="292"/>
      <c r="M112" s="293" t="s">
        <v>38</v>
      </c>
      <c r="N112" s="294" t="s">
        <v>53</v>
      </c>
      <c r="O112" s="49"/>
      <c r="P112" s="247">
        <f>O112*H112</f>
        <v>0</v>
      </c>
      <c r="Q112" s="247">
        <v>0</v>
      </c>
      <c r="R112" s="247">
        <f>Q112*H112</f>
        <v>0</v>
      </c>
      <c r="S112" s="247">
        <v>0</v>
      </c>
      <c r="T112" s="248">
        <f>S112*H112</f>
        <v>0</v>
      </c>
      <c r="AR112" s="25" t="s">
        <v>231</v>
      </c>
      <c r="AT112" s="25" t="s">
        <v>272</v>
      </c>
      <c r="AU112" s="25" t="s">
        <v>25</v>
      </c>
      <c r="AY112" s="25" t="s">
        <v>183</v>
      </c>
      <c r="BE112" s="249">
        <f>IF(N112="základní",J112,0)</f>
        <v>0</v>
      </c>
      <c r="BF112" s="249">
        <f>IF(N112="snížená",J112,0)</f>
        <v>0</v>
      </c>
      <c r="BG112" s="249">
        <f>IF(N112="zákl. přenesená",J112,0)</f>
        <v>0</v>
      </c>
      <c r="BH112" s="249">
        <f>IF(N112="sníž. přenesená",J112,0)</f>
        <v>0</v>
      </c>
      <c r="BI112" s="249">
        <f>IF(N112="nulová",J112,0)</f>
        <v>0</v>
      </c>
      <c r="BJ112" s="25" t="s">
        <v>25</v>
      </c>
      <c r="BK112" s="249">
        <f>ROUND(I112*H112,2)</f>
        <v>0</v>
      </c>
      <c r="BL112" s="25" t="s">
        <v>190</v>
      </c>
      <c r="BM112" s="25" t="s">
        <v>3130</v>
      </c>
    </row>
    <row r="113" s="1" customFormat="1" ht="16.5" customHeight="1">
      <c r="B113" s="48"/>
      <c r="C113" s="285" t="s">
        <v>304</v>
      </c>
      <c r="D113" s="285" t="s">
        <v>272</v>
      </c>
      <c r="E113" s="286" t="s">
        <v>3131</v>
      </c>
      <c r="F113" s="287" t="s">
        <v>3114</v>
      </c>
      <c r="G113" s="288" t="s">
        <v>38</v>
      </c>
      <c r="H113" s="289">
        <v>1</v>
      </c>
      <c r="I113" s="290"/>
      <c r="J113" s="291">
        <f>ROUND(I113*H113,2)</f>
        <v>0</v>
      </c>
      <c r="K113" s="287" t="s">
        <v>38</v>
      </c>
      <c r="L113" s="292"/>
      <c r="M113" s="293" t="s">
        <v>38</v>
      </c>
      <c r="N113" s="294" t="s">
        <v>53</v>
      </c>
      <c r="O113" s="49"/>
      <c r="P113" s="247">
        <f>O113*H113</f>
        <v>0</v>
      </c>
      <c r="Q113" s="247">
        <v>0</v>
      </c>
      <c r="R113" s="247">
        <f>Q113*H113</f>
        <v>0</v>
      </c>
      <c r="S113" s="247">
        <v>0</v>
      </c>
      <c r="T113" s="248">
        <f>S113*H113</f>
        <v>0</v>
      </c>
      <c r="AR113" s="25" t="s">
        <v>231</v>
      </c>
      <c r="AT113" s="25" t="s">
        <v>272</v>
      </c>
      <c r="AU113" s="25" t="s">
        <v>25</v>
      </c>
      <c r="AY113" s="25" t="s">
        <v>183</v>
      </c>
      <c r="BE113" s="249">
        <f>IF(N113="základní",J113,0)</f>
        <v>0</v>
      </c>
      <c r="BF113" s="249">
        <f>IF(N113="snížená",J113,0)</f>
        <v>0</v>
      </c>
      <c r="BG113" s="249">
        <f>IF(N113="zákl. přenesená",J113,0)</f>
        <v>0</v>
      </c>
      <c r="BH113" s="249">
        <f>IF(N113="sníž. přenesená",J113,0)</f>
        <v>0</v>
      </c>
      <c r="BI113" s="249">
        <f>IF(N113="nulová",J113,0)</f>
        <v>0</v>
      </c>
      <c r="BJ113" s="25" t="s">
        <v>25</v>
      </c>
      <c r="BK113" s="249">
        <f>ROUND(I113*H113,2)</f>
        <v>0</v>
      </c>
      <c r="BL113" s="25" t="s">
        <v>190</v>
      </c>
      <c r="BM113" s="25" t="s">
        <v>3132</v>
      </c>
    </row>
    <row r="114" s="1" customFormat="1" ht="16.5" customHeight="1">
      <c r="B114" s="48"/>
      <c r="C114" s="285" t="s">
        <v>9</v>
      </c>
      <c r="D114" s="285" t="s">
        <v>272</v>
      </c>
      <c r="E114" s="286" t="s">
        <v>3133</v>
      </c>
      <c r="F114" s="287" t="s">
        <v>3134</v>
      </c>
      <c r="G114" s="288" t="s">
        <v>38</v>
      </c>
      <c r="H114" s="289">
        <v>1</v>
      </c>
      <c r="I114" s="290"/>
      <c r="J114" s="291">
        <f>ROUND(I114*H114,2)</f>
        <v>0</v>
      </c>
      <c r="K114" s="287" t="s">
        <v>38</v>
      </c>
      <c r="L114" s="292"/>
      <c r="M114" s="293" t="s">
        <v>38</v>
      </c>
      <c r="N114" s="294" t="s">
        <v>53</v>
      </c>
      <c r="O114" s="49"/>
      <c r="P114" s="247">
        <f>O114*H114</f>
        <v>0</v>
      </c>
      <c r="Q114" s="247">
        <v>0</v>
      </c>
      <c r="R114" s="247">
        <f>Q114*H114</f>
        <v>0</v>
      </c>
      <c r="S114" s="247">
        <v>0</v>
      </c>
      <c r="T114" s="248">
        <f>S114*H114</f>
        <v>0</v>
      </c>
      <c r="AR114" s="25" t="s">
        <v>231</v>
      </c>
      <c r="AT114" s="25" t="s">
        <v>272</v>
      </c>
      <c r="AU114" s="25" t="s">
        <v>25</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190</v>
      </c>
      <c r="BM114" s="25" t="s">
        <v>3135</v>
      </c>
    </row>
    <row r="115" s="1" customFormat="1" ht="16.5" customHeight="1">
      <c r="B115" s="48"/>
      <c r="C115" s="285" t="s">
        <v>322</v>
      </c>
      <c r="D115" s="285" t="s">
        <v>272</v>
      </c>
      <c r="E115" s="286" t="s">
        <v>3136</v>
      </c>
      <c r="F115" s="287" t="s">
        <v>3137</v>
      </c>
      <c r="G115" s="288" t="s">
        <v>38</v>
      </c>
      <c r="H115" s="289">
        <v>1</v>
      </c>
      <c r="I115" s="290"/>
      <c r="J115" s="291">
        <f>ROUND(I115*H115,2)</f>
        <v>0</v>
      </c>
      <c r="K115" s="287" t="s">
        <v>38</v>
      </c>
      <c r="L115" s="292"/>
      <c r="M115" s="293" t="s">
        <v>38</v>
      </c>
      <c r="N115" s="294" t="s">
        <v>53</v>
      </c>
      <c r="O115" s="49"/>
      <c r="P115" s="247">
        <f>O115*H115</f>
        <v>0</v>
      </c>
      <c r="Q115" s="247">
        <v>0</v>
      </c>
      <c r="R115" s="247">
        <f>Q115*H115</f>
        <v>0</v>
      </c>
      <c r="S115" s="247">
        <v>0</v>
      </c>
      <c r="T115" s="248">
        <f>S115*H115</f>
        <v>0</v>
      </c>
      <c r="AR115" s="25" t="s">
        <v>231</v>
      </c>
      <c r="AT115" s="25" t="s">
        <v>272</v>
      </c>
      <c r="AU115" s="25" t="s">
        <v>25</v>
      </c>
      <c r="AY115" s="25" t="s">
        <v>183</v>
      </c>
      <c r="BE115" s="249">
        <f>IF(N115="základní",J115,0)</f>
        <v>0</v>
      </c>
      <c r="BF115" s="249">
        <f>IF(N115="snížená",J115,0)</f>
        <v>0</v>
      </c>
      <c r="BG115" s="249">
        <f>IF(N115="zákl. přenesená",J115,0)</f>
        <v>0</v>
      </c>
      <c r="BH115" s="249">
        <f>IF(N115="sníž. přenesená",J115,0)</f>
        <v>0</v>
      </c>
      <c r="BI115" s="249">
        <f>IF(N115="nulová",J115,0)</f>
        <v>0</v>
      </c>
      <c r="BJ115" s="25" t="s">
        <v>25</v>
      </c>
      <c r="BK115" s="249">
        <f>ROUND(I115*H115,2)</f>
        <v>0</v>
      </c>
      <c r="BL115" s="25" t="s">
        <v>190</v>
      </c>
      <c r="BM115" s="25" t="s">
        <v>3138</v>
      </c>
    </row>
    <row r="116" s="1" customFormat="1" ht="16.5" customHeight="1">
      <c r="B116" s="48"/>
      <c r="C116" s="285" t="s">
        <v>329</v>
      </c>
      <c r="D116" s="285" t="s">
        <v>272</v>
      </c>
      <c r="E116" s="286" t="s">
        <v>3139</v>
      </c>
      <c r="F116" s="287" t="s">
        <v>3134</v>
      </c>
      <c r="G116" s="288" t="s">
        <v>38</v>
      </c>
      <c r="H116" s="289">
        <v>1</v>
      </c>
      <c r="I116" s="290"/>
      <c r="J116" s="291">
        <f>ROUND(I116*H116,2)</f>
        <v>0</v>
      </c>
      <c r="K116" s="287" t="s">
        <v>38</v>
      </c>
      <c r="L116" s="292"/>
      <c r="M116" s="293" t="s">
        <v>38</v>
      </c>
      <c r="N116" s="294" t="s">
        <v>53</v>
      </c>
      <c r="O116" s="49"/>
      <c r="P116" s="247">
        <f>O116*H116</f>
        <v>0</v>
      </c>
      <c r="Q116" s="247">
        <v>0</v>
      </c>
      <c r="R116" s="247">
        <f>Q116*H116</f>
        <v>0</v>
      </c>
      <c r="S116" s="247">
        <v>0</v>
      </c>
      <c r="T116" s="248">
        <f>S116*H116</f>
        <v>0</v>
      </c>
      <c r="AR116" s="25" t="s">
        <v>231</v>
      </c>
      <c r="AT116" s="25" t="s">
        <v>272</v>
      </c>
      <c r="AU116" s="25" t="s">
        <v>25</v>
      </c>
      <c r="AY116" s="25" t="s">
        <v>183</v>
      </c>
      <c r="BE116" s="249">
        <f>IF(N116="základní",J116,0)</f>
        <v>0</v>
      </c>
      <c r="BF116" s="249">
        <f>IF(N116="snížená",J116,0)</f>
        <v>0</v>
      </c>
      <c r="BG116" s="249">
        <f>IF(N116="zákl. přenesená",J116,0)</f>
        <v>0</v>
      </c>
      <c r="BH116" s="249">
        <f>IF(N116="sníž. přenesená",J116,0)</f>
        <v>0</v>
      </c>
      <c r="BI116" s="249">
        <f>IF(N116="nulová",J116,0)</f>
        <v>0</v>
      </c>
      <c r="BJ116" s="25" t="s">
        <v>25</v>
      </c>
      <c r="BK116" s="249">
        <f>ROUND(I116*H116,2)</f>
        <v>0</v>
      </c>
      <c r="BL116" s="25" t="s">
        <v>190</v>
      </c>
      <c r="BM116" s="25" t="s">
        <v>3140</v>
      </c>
    </row>
    <row r="117" s="1" customFormat="1" ht="16.5" customHeight="1">
      <c r="B117" s="48"/>
      <c r="C117" s="285" t="s">
        <v>344</v>
      </c>
      <c r="D117" s="285" t="s">
        <v>272</v>
      </c>
      <c r="E117" s="286" t="s">
        <v>3141</v>
      </c>
      <c r="F117" s="287" t="s">
        <v>3142</v>
      </c>
      <c r="G117" s="288" t="s">
        <v>38</v>
      </c>
      <c r="H117" s="289">
        <v>1</v>
      </c>
      <c r="I117" s="290"/>
      <c r="J117" s="291">
        <f>ROUND(I117*H117,2)</f>
        <v>0</v>
      </c>
      <c r="K117" s="287" t="s">
        <v>38</v>
      </c>
      <c r="L117" s="292"/>
      <c r="M117" s="293" t="s">
        <v>38</v>
      </c>
      <c r="N117" s="294" t="s">
        <v>53</v>
      </c>
      <c r="O117" s="49"/>
      <c r="P117" s="247">
        <f>O117*H117</f>
        <v>0</v>
      </c>
      <c r="Q117" s="247">
        <v>0</v>
      </c>
      <c r="R117" s="247">
        <f>Q117*H117</f>
        <v>0</v>
      </c>
      <c r="S117" s="247">
        <v>0</v>
      </c>
      <c r="T117" s="248">
        <f>S117*H117</f>
        <v>0</v>
      </c>
      <c r="AR117" s="25" t="s">
        <v>231</v>
      </c>
      <c r="AT117" s="25" t="s">
        <v>272</v>
      </c>
      <c r="AU117" s="25" t="s">
        <v>25</v>
      </c>
      <c r="AY117" s="25" t="s">
        <v>183</v>
      </c>
      <c r="BE117" s="249">
        <f>IF(N117="základní",J117,0)</f>
        <v>0</v>
      </c>
      <c r="BF117" s="249">
        <f>IF(N117="snížená",J117,0)</f>
        <v>0</v>
      </c>
      <c r="BG117" s="249">
        <f>IF(N117="zákl. přenesená",J117,0)</f>
        <v>0</v>
      </c>
      <c r="BH117" s="249">
        <f>IF(N117="sníž. přenesená",J117,0)</f>
        <v>0</v>
      </c>
      <c r="BI117" s="249">
        <f>IF(N117="nulová",J117,0)</f>
        <v>0</v>
      </c>
      <c r="BJ117" s="25" t="s">
        <v>25</v>
      </c>
      <c r="BK117" s="249">
        <f>ROUND(I117*H117,2)</f>
        <v>0</v>
      </c>
      <c r="BL117" s="25" t="s">
        <v>190</v>
      </c>
      <c r="BM117" s="25" t="s">
        <v>3143</v>
      </c>
    </row>
    <row r="118" s="1" customFormat="1" ht="16.5" customHeight="1">
      <c r="B118" s="48"/>
      <c r="C118" s="285" t="s">
        <v>348</v>
      </c>
      <c r="D118" s="285" t="s">
        <v>272</v>
      </c>
      <c r="E118" s="286" t="s">
        <v>3144</v>
      </c>
      <c r="F118" s="287" t="s">
        <v>3145</v>
      </c>
      <c r="G118" s="288" t="s">
        <v>38</v>
      </c>
      <c r="H118" s="289">
        <v>1</v>
      </c>
      <c r="I118" s="290"/>
      <c r="J118" s="291">
        <f>ROUND(I118*H118,2)</f>
        <v>0</v>
      </c>
      <c r="K118" s="287" t="s">
        <v>38</v>
      </c>
      <c r="L118" s="292"/>
      <c r="M118" s="293" t="s">
        <v>38</v>
      </c>
      <c r="N118" s="294" t="s">
        <v>53</v>
      </c>
      <c r="O118" s="49"/>
      <c r="P118" s="247">
        <f>O118*H118</f>
        <v>0</v>
      </c>
      <c r="Q118" s="247">
        <v>0</v>
      </c>
      <c r="R118" s="247">
        <f>Q118*H118</f>
        <v>0</v>
      </c>
      <c r="S118" s="247">
        <v>0</v>
      </c>
      <c r="T118" s="248">
        <f>S118*H118</f>
        <v>0</v>
      </c>
      <c r="AR118" s="25" t="s">
        <v>231</v>
      </c>
      <c r="AT118" s="25" t="s">
        <v>272</v>
      </c>
      <c r="AU118" s="25" t="s">
        <v>25</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190</v>
      </c>
      <c r="BM118" s="25" t="s">
        <v>3146</v>
      </c>
    </row>
    <row r="119" s="1" customFormat="1" ht="16.5" customHeight="1">
      <c r="B119" s="48"/>
      <c r="C119" s="285" t="s">
        <v>353</v>
      </c>
      <c r="D119" s="285" t="s">
        <v>272</v>
      </c>
      <c r="E119" s="286" t="s">
        <v>3147</v>
      </c>
      <c r="F119" s="287" t="s">
        <v>3148</v>
      </c>
      <c r="G119" s="288" t="s">
        <v>38</v>
      </c>
      <c r="H119" s="289">
        <v>2</v>
      </c>
      <c r="I119" s="290"/>
      <c r="J119" s="291">
        <f>ROUND(I119*H119,2)</f>
        <v>0</v>
      </c>
      <c r="K119" s="287" t="s">
        <v>38</v>
      </c>
      <c r="L119" s="292"/>
      <c r="M119" s="293" t="s">
        <v>38</v>
      </c>
      <c r="N119" s="294" t="s">
        <v>53</v>
      </c>
      <c r="O119" s="49"/>
      <c r="P119" s="247">
        <f>O119*H119</f>
        <v>0</v>
      </c>
      <c r="Q119" s="247">
        <v>0</v>
      </c>
      <c r="R119" s="247">
        <f>Q119*H119</f>
        <v>0</v>
      </c>
      <c r="S119" s="247">
        <v>0</v>
      </c>
      <c r="T119" s="248">
        <f>S119*H119</f>
        <v>0</v>
      </c>
      <c r="AR119" s="25" t="s">
        <v>231</v>
      </c>
      <c r="AT119" s="25" t="s">
        <v>272</v>
      </c>
      <c r="AU119" s="25" t="s">
        <v>25</v>
      </c>
      <c r="AY119" s="25" t="s">
        <v>183</v>
      </c>
      <c r="BE119" s="249">
        <f>IF(N119="základní",J119,0)</f>
        <v>0</v>
      </c>
      <c r="BF119" s="249">
        <f>IF(N119="snížená",J119,0)</f>
        <v>0</v>
      </c>
      <c r="BG119" s="249">
        <f>IF(N119="zákl. přenesená",J119,0)</f>
        <v>0</v>
      </c>
      <c r="BH119" s="249">
        <f>IF(N119="sníž. přenesená",J119,0)</f>
        <v>0</v>
      </c>
      <c r="BI119" s="249">
        <f>IF(N119="nulová",J119,0)</f>
        <v>0</v>
      </c>
      <c r="BJ119" s="25" t="s">
        <v>25</v>
      </c>
      <c r="BK119" s="249">
        <f>ROUND(I119*H119,2)</f>
        <v>0</v>
      </c>
      <c r="BL119" s="25" t="s">
        <v>190</v>
      </c>
      <c r="BM119" s="25" t="s">
        <v>3149</v>
      </c>
    </row>
    <row r="120" s="1" customFormat="1" ht="16.5" customHeight="1">
      <c r="B120" s="48"/>
      <c r="C120" s="285" t="s">
        <v>358</v>
      </c>
      <c r="D120" s="285" t="s">
        <v>272</v>
      </c>
      <c r="E120" s="286" t="s">
        <v>3150</v>
      </c>
      <c r="F120" s="287" t="s">
        <v>3126</v>
      </c>
      <c r="G120" s="288" t="s">
        <v>38</v>
      </c>
      <c r="H120" s="289">
        <v>1</v>
      </c>
      <c r="I120" s="290"/>
      <c r="J120" s="291">
        <f>ROUND(I120*H120,2)</f>
        <v>0</v>
      </c>
      <c r="K120" s="287" t="s">
        <v>38</v>
      </c>
      <c r="L120" s="292"/>
      <c r="M120" s="293" t="s">
        <v>38</v>
      </c>
      <c r="N120" s="294" t="s">
        <v>53</v>
      </c>
      <c r="O120" s="49"/>
      <c r="P120" s="247">
        <f>O120*H120</f>
        <v>0</v>
      </c>
      <c r="Q120" s="247">
        <v>0</v>
      </c>
      <c r="R120" s="247">
        <f>Q120*H120</f>
        <v>0</v>
      </c>
      <c r="S120" s="247">
        <v>0</v>
      </c>
      <c r="T120" s="248">
        <f>S120*H120</f>
        <v>0</v>
      </c>
      <c r="AR120" s="25" t="s">
        <v>231</v>
      </c>
      <c r="AT120" s="25" t="s">
        <v>272</v>
      </c>
      <c r="AU120" s="25" t="s">
        <v>25</v>
      </c>
      <c r="AY120" s="25" t="s">
        <v>183</v>
      </c>
      <c r="BE120" s="249">
        <f>IF(N120="základní",J120,0)</f>
        <v>0</v>
      </c>
      <c r="BF120" s="249">
        <f>IF(N120="snížená",J120,0)</f>
        <v>0</v>
      </c>
      <c r="BG120" s="249">
        <f>IF(N120="zákl. přenesená",J120,0)</f>
        <v>0</v>
      </c>
      <c r="BH120" s="249">
        <f>IF(N120="sníž. přenesená",J120,0)</f>
        <v>0</v>
      </c>
      <c r="BI120" s="249">
        <f>IF(N120="nulová",J120,0)</f>
        <v>0</v>
      </c>
      <c r="BJ120" s="25" t="s">
        <v>25</v>
      </c>
      <c r="BK120" s="249">
        <f>ROUND(I120*H120,2)</f>
        <v>0</v>
      </c>
      <c r="BL120" s="25" t="s">
        <v>190</v>
      </c>
      <c r="BM120" s="25" t="s">
        <v>3151</v>
      </c>
    </row>
    <row r="121" s="1" customFormat="1" ht="16.5" customHeight="1">
      <c r="B121" s="48"/>
      <c r="C121" s="285" t="s">
        <v>364</v>
      </c>
      <c r="D121" s="285" t="s">
        <v>272</v>
      </c>
      <c r="E121" s="286" t="s">
        <v>3152</v>
      </c>
      <c r="F121" s="287" t="s">
        <v>3153</v>
      </c>
      <c r="G121" s="288" t="s">
        <v>38</v>
      </c>
      <c r="H121" s="289">
        <v>1</v>
      </c>
      <c r="I121" s="290"/>
      <c r="J121" s="291">
        <f>ROUND(I121*H121,2)</f>
        <v>0</v>
      </c>
      <c r="K121" s="287" t="s">
        <v>38</v>
      </c>
      <c r="L121" s="292"/>
      <c r="M121" s="293" t="s">
        <v>38</v>
      </c>
      <c r="N121" s="294" t="s">
        <v>53</v>
      </c>
      <c r="O121" s="49"/>
      <c r="P121" s="247">
        <f>O121*H121</f>
        <v>0</v>
      </c>
      <c r="Q121" s="247">
        <v>0</v>
      </c>
      <c r="R121" s="247">
        <f>Q121*H121</f>
        <v>0</v>
      </c>
      <c r="S121" s="247">
        <v>0</v>
      </c>
      <c r="T121" s="248">
        <f>S121*H121</f>
        <v>0</v>
      </c>
      <c r="AR121" s="25" t="s">
        <v>231</v>
      </c>
      <c r="AT121" s="25" t="s">
        <v>272</v>
      </c>
      <c r="AU121" s="25" t="s">
        <v>25</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3154</v>
      </c>
    </row>
    <row r="122" s="1" customFormat="1" ht="16.5" customHeight="1">
      <c r="B122" s="48"/>
      <c r="C122" s="285" t="s">
        <v>369</v>
      </c>
      <c r="D122" s="285" t="s">
        <v>272</v>
      </c>
      <c r="E122" s="286" t="s">
        <v>3155</v>
      </c>
      <c r="F122" s="287" t="s">
        <v>3156</v>
      </c>
      <c r="G122" s="288" t="s">
        <v>38</v>
      </c>
      <c r="H122" s="289">
        <v>1</v>
      </c>
      <c r="I122" s="290"/>
      <c r="J122" s="291">
        <f>ROUND(I122*H122,2)</f>
        <v>0</v>
      </c>
      <c r="K122" s="287" t="s">
        <v>38</v>
      </c>
      <c r="L122" s="292"/>
      <c r="M122" s="293" t="s">
        <v>38</v>
      </c>
      <c r="N122" s="294" t="s">
        <v>53</v>
      </c>
      <c r="O122" s="49"/>
      <c r="P122" s="247">
        <f>O122*H122</f>
        <v>0</v>
      </c>
      <c r="Q122" s="247">
        <v>0</v>
      </c>
      <c r="R122" s="247">
        <f>Q122*H122</f>
        <v>0</v>
      </c>
      <c r="S122" s="247">
        <v>0</v>
      </c>
      <c r="T122" s="248">
        <f>S122*H122</f>
        <v>0</v>
      </c>
      <c r="AR122" s="25" t="s">
        <v>231</v>
      </c>
      <c r="AT122" s="25" t="s">
        <v>272</v>
      </c>
      <c r="AU122" s="25" t="s">
        <v>25</v>
      </c>
      <c r="AY122" s="25" t="s">
        <v>183</v>
      </c>
      <c r="BE122" s="249">
        <f>IF(N122="základní",J122,0)</f>
        <v>0</v>
      </c>
      <c r="BF122" s="249">
        <f>IF(N122="snížená",J122,0)</f>
        <v>0</v>
      </c>
      <c r="BG122" s="249">
        <f>IF(N122="zákl. přenesená",J122,0)</f>
        <v>0</v>
      </c>
      <c r="BH122" s="249">
        <f>IF(N122="sníž. přenesená",J122,0)</f>
        <v>0</v>
      </c>
      <c r="BI122" s="249">
        <f>IF(N122="nulová",J122,0)</f>
        <v>0</v>
      </c>
      <c r="BJ122" s="25" t="s">
        <v>25</v>
      </c>
      <c r="BK122" s="249">
        <f>ROUND(I122*H122,2)</f>
        <v>0</v>
      </c>
      <c r="BL122" s="25" t="s">
        <v>190</v>
      </c>
      <c r="BM122" s="25" t="s">
        <v>3157</v>
      </c>
    </row>
    <row r="123" s="1" customFormat="1" ht="16.5" customHeight="1">
      <c r="B123" s="48"/>
      <c r="C123" s="285" t="s">
        <v>373</v>
      </c>
      <c r="D123" s="285" t="s">
        <v>272</v>
      </c>
      <c r="E123" s="286" t="s">
        <v>3158</v>
      </c>
      <c r="F123" s="287" t="s">
        <v>3123</v>
      </c>
      <c r="G123" s="288" t="s">
        <v>38</v>
      </c>
      <c r="H123" s="289">
        <v>1</v>
      </c>
      <c r="I123" s="290"/>
      <c r="J123" s="291">
        <f>ROUND(I123*H123,2)</f>
        <v>0</v>
      </c>
      <c r="K123" s="287" t="s">
        <v>38</v>
      </c>
      <c r="L123" s="292"/>
      <c r="M123" s="293" t="s">
        <v>38</v>
      </c>
      <c r="N123" s="294" t="s">
        <v>53</v>
      </c>
      <c r="O123" s="49"/>
      <c r="P123" s="247">
        <f>O123*H123</f>
        <v>0</v>
      </c>
      <c r="Q123" s="247">
        <v>0</v>
      </c>
      <c r="R123" s="247">
        <f>Q123*H123</f>
        <v>0</v>
      </c>
      <c r="S123" s="247">
        <v>0</v>
      </c>
      <c r="T123" s="248">
        <f>S123*H123</f>
        <v>0</v>
      </c>
      <c r="AR123" s="25" t="s">
        <v>231</v>
      </c>
      <c r="AT123" s="25" t="s">
        <v>272</v>
      </c>
      <c r="AU123" s="25" t="s">
        <v>25</v>
      </c>
      <c r="AY123" s="25" t="s">
        <v>183</v>
      </c>
      <c r="BE123" s="249">
        <f>IF(N123="základní",J123,0)</f>
        <v>0</v>
      </c>
      <c r="BF123" s="249">
        <f>IF(N123="snížená",J123,0)</f>
        <v>0</v>
      </c>
      <c r="BG123" s="249">
        <f>IF(N123="zákl. přenesená",J123,0)</f>
        <v>0</v>
      </c>
      <c r="BH123" s="249">
        <f>IF(N123="sníž. přenesená",J123,0)</f>
        <v>0</v>
      </c>
      <c r="BI123" s="249">
        <f>IF(N123="nulová",J123,0)</f>
        <v>0</v>
      </c>
      <c r="BJ123" s="25" t="s">
        <v>25</v>
      </c>
      <c r="BK123" s="249">
        <f>ROUND(I123*H123,2)</f>
        <v>0</v>
      </c>
      <c r="BL123" s="25" t="s">
        <v>190</v>
      </c>
      <c r="BM123" s="25" t="s">
        <v>3159</v>
      </c>
    </row>
    <row r="124" s="1" customFormat="1" ht="16.5" customHeight="1">
      <c r="B124" s="48"/>
      <c r="C124" s="285" t="s">
        <v>385</v>
      </c>
      <c r="D124" s="285" t="s">
        <v>272</v>
      </c>
      <c r="E124" s="286" t="s">
        <v>3160</v>
      </c>
      <c r="F124" s="287" t="s">
        <v>3161</v>
      </c>
      <c r="G124" s="288" t="s">
        <v>38</v>
      </c>
      <c r="H124" s="289">
        <v>1</v>
      </c>
      <c r="I124" s="290"/>
      <c r="J124" s="291">
        <f>ROUND(I124*H124,2)</f>
        <v>0</v>
      </c>
      <c r="K124" s="287" t="s">
        <v>38</v>
      </c>
      <c r="L124" s="292"/>
      <c r="M124" s="293" t="s">
        <v>38</v>
      </c>
      <c r="N124" s="294" t="s">
        <v>53</v>
      </c>
      <c r="O124" s="49"/>
      <c r="P124" s="247">
        <f>O124*H124</f>
        <v>0</v>
      </c>
      <c r="Q124" s="247">
        <v>0</v>
      </c>
      <c r="R124" s="247">
        <f>Q124*H124</f>
        <v>0</v>
      </c>
      <c r="S124" s="247">
        <v>0</v>
      </c>
      <c r="T124" s="248">
        <f>S124*H124</f>
        <v>0</v>
      </c>
      <c r="AR124" s="25" t="s">
        <v>231</v>
      </c>
      <c r="AT124" s="25" t="s">
        <v>272</v>
      </c>
      <c r="AU124" s="25" t="s">
        <v>25</v>
      </c>
      <c r="AY124" s="25" t="s">
        <v>183</v>
      </c>
      <c r="BE124" s="249">
        <f>IF(N124="základní",J124,0)</f>
        <v>0</v>
      </c>
      <c r="BF124" s="249">
        <f>IF(N124="snížená",J124,0)</f>
        <v>0</v>
      </c>
      <c r="BG124" s="249">
        <f>IF(N124="zákl. přenesená",J124,0)</f>
        <v>0</v>
      </c>
      <c r="BH124" s="249">
        <f>IF(N124="sníž. přenesená",J124,0)</f>
        <v>0</v>
      </c>
      <c r="BI124" s="249">
        <f>IF(N124="nulová",J124,0)</f>
        <v>0</v>
      </c>
      <c r="BJ124" s="25" t="s">
        <v>25</v>
      </c>
      <c r="BK124" s="249">
        <f>ROUND(I124*H124,2)</f>
        <v>0</v>
      </c>
      <c r="BL124" s="25" t="s">
        <v>190</v>
      </c>
      <c r="BM124" s="25" t="s">
        <v>3162</v>
      </c>
    </row>
    <row r="125" s="1" customFormat="1" ht="16.5" customHeight="1">
      <c r="B125" s="48"/>
      <c r="C125" s="285" t="s">
        <v>394</v>
      </c>
      <c r="D125" s="285" t="s">
        <v>272</v>
      </c>
      <c r="E125" s="286" t="s">
        <v>3163</v>
      </c>
      <c r="F125" s="287" t="s">
        <v>3164</v>
      </c>
      <c r="G125" s="288" t="s">
        <v>38</v>
      </c>
      <c r="H125" s="289">
        <v>1</v>
      </c>
      <c r="I125" s="290"/>
      <c r="J125" s="291">
        <f>ROUND(I125*H125,2)</f>
        <v>0</v>
      </c>
      <c r="K125" s="287" t="s">
        <v>38</v>
      </c>
      <c r="L125" s="292"/>
      <c r="M125" s="293" t="s">
        <v>38</v>
      </c>
      <c r="N125" s="294" t="s">
        <v>53</v>
      </c>
      <c r="O125" s="49"/>
      <c r="P125" s="247">
        <f>O125*H125</f>
        <v>0</v>
      </c>
      <c r="Q125" s="247">
        <v>0</v>
      </c>
      <c r="R125" s="247">
        <f>Q125*H125</f>
        <v>0</v>
      </c>
      <c r="S125" s="247">
        <v>0</v>
      </c>
      <c r="T125" s="248">
        <f>S125*H125</f>
        <v>0</v>
      </c>
      <c r="AR125" s="25" t="s">
        <v>231</v>
      </c>
      <c r="AT125" s="25" t="s">
        <v>272</v>
      </c>
      <c r="AU125" s="25" t="s">
        <v>25</v>
      </c>
      <c r="AY125" s="25" t="s">
        <v>183</v>
      </c>
      <c r="BE125" s="249">
        <f>IF(N125="základní",J125,0)</f>
        <v>0</v>
      </c>
      <c r="BF125" s="249">
        <f>IF(N125="snížená",J125,0)</f>
        <v>0</v>
      </c>
      <c r="BG125" s="249">
        <f>IF(N125="zákl. přenesená",J125,0)</f>
        <v>0</v>
      </c>
      <c r="BH125" s="249">
        <f>IF(N125="sníž. přenesená",J125,0)</f>
        <v>0</v>
      </c>
      <c r="BI125" s="249">
        <f>IF(N125="nulová",J125,0)</f>
        <v>0</v>
      </c>
      <c r="BJ125" s="25" t="s">
        <v>25</v>
      </c>
      <c r="BK125" s="249">
        <f>ROUND(I125*H125,2)</f>
        <v>0</v>
      </c>
      <c r="BL125" s="25" t="s">
        <v>190</v>
      </c>
      <c r="BM125" s="25" t="s">
        <v>3165</v>
      </c>
    </row>
    <row r="126" s="1" customFormat="1" ht="16.5" customHeight="1">
      <c r="B126" s="48"/>
      <c r="C126" s="285" t="s">
        <v>410</v>
      </c>
      <c r="D126" s="285" t="s">
        <v>272</v>
      </c>
      <c r="E126" s="286" t="s">
        <v>3166</v>
      </c>
      <c r="F126" s="287" t="s">
        <v>3167</v>
      </c>
      <c r="G126" s="288" t="s">
        <v>38</v>
      </c>
      <c r="H126" s="289">
        <v>1</v>
      </c>
      <c r="I126" s="290"/>
      <c r="J126" s="291">
        <f>ROUND(I126*H126,2)</f>
        <v>0</v>
      </c>
      <c r="K126" s="287" t="s">
        <v>38</v>
      </c>
      <c r="L126" s="292"/>
      <c r="M126" s="293" t="s">
        <v>38</v>
      </c>
      <c r="N126" s="294" t="s">
        <v>53</v>
      </c>
      <c r="O126" s="49"/>
      <c r="P126" s="247">
        <f>O126*H126</f>
        <v>0</v>
      </c>
      <c r="Q126" s="247">
        <v>0</v>
      </c>
      <c r="R126" s="247">
        <f>Q126*H126</f>
        <v>0</v>
      </c>
      <c r="S126" s="247">
        <v>0</v>
      </c>
      <c r="T126" s="248">
        <f>S126*H126</f>
        <v>0</v>
      </c>
      <c r="AR126" s="25" t="s">
        <v>231</v>
      </c>
      <c r="AT126" s="25" t="s">
        <v>272</v>
      </c>
      <c r="AU126" s="25" t="s">
        <v>25</v>
      </c>
      <c r="AY126" s="25" t="s">
        <v>183</v>
      </c>
      <c r="BE126" s="249">
        <f>IF(N126="základní",J126,0)</f>
        <v>0</v>
      </c>
      <c r="BF126" s="249">
        <f>IF(N126="snížená",J126,0)</f>
        <v>0</v>
      </c>
      <c r="BG126" s="249">
        <f>IF(N126="zákl. přenesená",J126,0)</f>
        <v>0</v>
      </c>
      <c r="BH126" s="249">
        <f>IF(N126="sníž. přenesená",J126,0)</f>
        <v>0</v>
      </c>
      <c r="BI126" s="249">
        <f>IF(N126="nulová",J126,0)</f>
        <v>0</v>
      </c>
      <c r="BJ126" s="25" t="s">
        <v>25</v>
      </c>
      <c r="BK126" s="249">
        <f>ROUND(I126*H126,2)</f>
        <v>0</v>
      </c>
      <c r="BL126" s="25" t="s">
        <v>190</v>
      </c>
      <c r="BM126" s="25" t="s">
        <v>3168</v>
      </c>
    </row>
    <row r="127" s="1" customFormat="1" ht="16.5" customHeight="1">
      <c r="B127" s="48"/>
      <c r="C127" s="285" t="s">
        <v>414</v>
      </c>
      <c r="D127" s="285" t="s">
        <v>272</v>
      </c>
      <c r="E127" s="286" t="s">
        <v>3169</v>
      </c>
      <c r="F127" s="287" t="s">
        <v>3170</v>
      </c>
      <c r="G127" s="288" t="s">
        <v>38</v>
      </c>
      <c r="H127" s="289">
        <v>1</v>
      </c>
      <c r="I127" s="290"/>
      <c r="J127" s="291">
        <f>ROUND(I127*H127,2)</f>
        <v>0</v>
      </c>
      <c r="K127" s="287" t="s">
        <v>38</v>
      </c>
      <c r="L127" s="292"/>
      <c r="M127" s="293" t="s">
        <v>38</v>
      </c>
      <c r="N127" s="294" t="s">
        <v>53</v>
      </c>
      <c r="O127" s="49"/>
      <c r="P127" s="247">
        <f>O127*H127</f>
        <v>0</v>
      </c>
      <c r="Q127" s="247">
        <v>0</v>
      </c>
      <c r="R127" s="247">
        <f>Q127*H127</f>
        <v>0</v>
      </c>
      <c r="S127" s="247">
        <v>0</v>
      </c>
      <c r="T127" s="248">
        <f>S127*H127</f>
        <v>0</v>
      </c>
      <c r="AR127" s="25" t="s">
        <v>231</v>
      </c>
      <c r="AT127" s="25" t="s">
        <v>272</v>
      </c>
      <c r="AU127" s="25" t="s">
        <v>25</v>
      </c>
      <c r="AY127" s="25" t="s">
        <v>183</v>
      </c>
      <c r="BE127" s="249">
        <f>IF(N127="základní",J127,0)</f>
        <v>0</v>
      </c>
      <c r="BF127" s="249">
        <f>IF(N127="snížená",J127,0)</f>
        <v>0</v>
      </c>
      <c r="BG127" s="249">
        <f>IF(N127="zákl. přenesená",J127,0)</f>
        <v>0</v>
      </c>
      <c r="BH127" s="249">
        <f>IF(N127="sníž. přenesená",J127,0)</f>
        <v>0</v>
      </c>
      <c r="BI127" s="249">
        <f>IF(N127="nulová",J127,0)</f>
        <v>0</v>
      </c>
      <c r="BJ127" s="25" t="s">
        <v>25</v>
      </c>
      <c r="BK127" s="249">
        <f>ROUND(I127*H127,2)</f>
        <v>0</v>
      </c>
      <c r="BL127" s="25" t="s">
        <v>190</v>
      </c>
      <c r="BM127" s="25" t="s">
        <v>3171</v>
      </c>
    </row>
    <row r="128" s="1" customFormat="1" ht="16.5" customHeight="1">
      <c r="B128" s="48"/>
      <c r="C128" s="285" t="s">
        <v>425</v>
      </c>
      <c r="D128" s="285" t="s">
        <v>272</v>
      </c>
      <c r="E128" s="286" t="s">
        <v>3172</v>
      </c>
      <c r="F128" s="287" t="s">
        <v>3120</v>
      </c>
      <c r="G128" s="288" t="s">
        <v>38</v>
      </c>
      <c r="H128" s="289">
        <v>1</v>
      </c>
      <c r="I128" s="290"/>
      <c r="J128" s="291">
        <f>ROUND(I128*H128,2)</f>
        <v>0</v>
      </c>
      <c r="K128" s="287" t="s">
        <v>38</v>
      </c>
      <c r="L128" s="292"/>
      <c r="M128" s="293" t="s">
        <v>38</v>
      </c>
      <c r="N128" s="294" t="s">
        <v>53</v>
      </c>
      <c r="O128" s="49"/>
      <c r="P128" s="247">
        <f>O128*H128</f>
        <v>0</v>
      </c>
      <c r="Q128" s="247">
        <v>0</v>
      </c>
      <c r="R128" s="247">
        <f>Q128*H128</f>
        <v>0</v>
      </c>
      <c r="S128" s="247">
        <v>0</v>
      </c>
      <c r="T128" s="248">
        <f>S128*H128</f>
        <v>0</v>
      </c>
      <c r="AR128" s="25" t="s">
        <v>231</v>
      </c>
      <c r="AT128" s="25" t="s">
        <v>272</v>
      </c>
      <c r="AU128" s="25" t="s">
        <v>25</v>
      </c>
      <c r="AY128" s="25" t="s">
        <v>183</v>
      </c>
      <c r="BE128" s="249">
        <f>IF(N128="základní",J128,0)</f>
        <v>0</v>
      </c>
      <c r="BF128" s="249">
        <f>IF(N128="snížená",J128,0)</f>
        <v>0</v>
      </c>
      <c r="BG128" s="249">
        <f>IF(N128="zákl. přenesená",J128,0)</f>
        <v>0</v>
      </c>
      <c r="BH128" s="249">
        <f>IF(N128="sníž. přenesená",J128,0)</f>
        <v>0</v>
      </c>
      <c r="BI128" s="249">
        <f>IF(N128="nulová",J128,0)</f>
        <v>0</v>
      </c>
      <c r="BJ128" s="25" t="s">
        <v>25</v>
      </c>
      <c r="BK128" s="249">
        <f>ROUND(I128*H128,2)</f>
        <v>0</v>
      </c>
      <c r="BL128" s="25" t="s">
        <v>190</v>
      </c>
      <c r="BM128" s="25" t="s">
        <v>3173</v>
      </c>
    </row>
    <row r="129" s="1" customFormat="1" ht="16.5" customHeight="1">
      <c r="B129" s="48"/>
      <c r="C129" s="285" t="s">
        <v>430</v>
      </c>
      <c r="D129" s="285" t="s">
        <v>272</v>
      </c>
      <c r="E129" s="286" t="s">
        <v>3174</v>
      </c>
      <c r="F129" s="287" t="s">
        <v>3134</v>
      </c>
      <c r="G129" s="288" t="s">
        <v>38</v>
      </c>
      <c r="H129" s="289">
        <v>1</v>
      </c>
      <c r="I129" s="290"/>
      <c r="J129" s="291">
        <f>ROUND(I129*H129,2)</f>
        <v>0</v>
      </c>
      <c r="K129" s="287" t="s">
        <v>38</v>
      </c>
      <c r="L129" s="292"/>
      <c r="M129" s="293" t="s">
        <v>38</v>
      </c>
      <c r="N129" s="294" t="s">
        <v>53</v>
      </c>
      <c r="O129" s="49"/>
      <c r="P129" s="247">
        <f>O129*H129</f>
        <v>0</v>
      </c>
      <c r="Q129" s="247">
        <v>0</v>
      </c>
      <c r="R129" s="247">
        <f>Q129*H129</f>
        <v>0</v>
      </c>
      <c r="S129" s="247">
        <v>0</v>
      </c>
      <c r="T129" s="248">
        <f>S129*H129</f>
        <v>0</v>
      </c>
      <c r="AR129" s="25" t="s">
        <v>231</v>
      </c>
      <c r="AT129" s="25" t="s">
        <v>272</v>
      </c>
      <c r="AU129" s="25" t="s">
        <v>25</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190</v>
      </c>
      <c r="BM129" s="25" t="s">
        <v>3175</v>
      </c>
    </row>
    <row r="130" s="1" customFormat="1" ht="16.5" customHeight="1">
      <c r="B130" s="48"/>
      <c r="C130" s="285" t="s">
        <v>438</v>
      </c>
      <c r="D130" s="285" t="s">
        <v>272</v>
      </c>
      <c r="E130" s="286" t="s">
        <v>3176</v>
      </c>
      <c r="F130" s="287" t="s">
        <v>3126</v>
      </c>
      <c r="G130" s="288" t="s">
        <v>38</v>
      </c>
      <c r="H130" s="289">
        <v>1</v>
      </c>
      <c r="I130" s="290"/>
      <c r="J130" s="291">
        <f>ROUND(I130*H130,2)</f>
        <v>0</v>
      </c>
      <c r="K130" s="287" t="s">
        <v>38</v>
      </c>
      <c r="L130" s="292"/>
      <c r="M130" s="293" t="s">
        <v>38</v>
      </c>
      <c r="N130" s="294" t="s">
        <v>53</v>
      </c>
      <c r="O130" s="49"/>
      <c r="P130" s="247">
        <f>O130*H130</f>
        <v>0</v>
      </c>
      <c r="Q130" s="247">
        <v>0</v>
      </c>
      <c r="R130" s="247">
        <f>Q130*H130</f>
        <v>0</v>
      </c>
      <c r="S130" s="247">
        <v>0</v>
      </c>
      <c r="T130" s="248">
        <f>S130*H130</f>
        <v>0</v>
      </c>
      <c r="AR130" s="25" t="s">
        <v>231</v>
      </c>
      <c r="AT130" s="25" t="s">
        <v>272</v>
      </c>
      <c r="AU130" s="25" t="s">
        <v>25</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190</v>
      </c>
      <c r="BM130" s="25" t="s">
        <v>3177</v>
      </c>
    </row>
    <row r="131" s="11" customFormat="1" ht="37.44" customHeight="1">
      <c r="B131" s="222"/>
      <c r="C131" s="223"/>
      <c r="D131" s="224" t="s">
        <v>81</v>
      </c>
      <c r="E131" s="225" t="s">
        <v>2102</v>
      </c>
      <c r="F131" s="225" t="s">
        <v>3178</v>
      </c>
      <c r="G131" s="223"/>
      <c r="H131" s="223"/>
      <c r="I131" s="226"/>
      <c r="J131" s="227">
        <f>BK131</f>
        <v>0</v>
      </c>
      <c r="K131" s="223"/>
      <c r="L131" s="228"/>
      <c r="M131" s="229"/>
      <c r="N131" s="230"/>
      <c r="O131" s="230"/>
      <c r="P131" s="231">
        <f>SUM(P132:P135)</f>
        <v>0</v>
      </c>
      <c r="Q131" s="230"/>
      <c r="R131" s="231">
        <f>SUM(R132:R135)</f>
        <v>0</v>
      </c>
      <c r="S131" s="230"/>
      <c r="T131" s="232">
        <f>SUM(T132:T135)</f>
        <v>0</v>
      </c>
      <c r="AR131" s="233" t="s">
        <v>25</v>
      </c>
      <c r="AT131" s="234" t="s">
        <v>81</v>
      </c>
      <c r="AU131" s="234" t="s">
        <v>82</v>
      </c>
      <c r="AY131" s="233" t="s">
        <v>183</v>
      </c>
      <c r="BK131" s="235">
        <f>SUM(BK132:BK135)</f>
        <v>0</v>
      </c>
    </row>
    <row r="132" s="1" customFormat="1" ht="16.5" customHeight="1">
      <c r="B132" s="48"/>
      <c r="C132" s="285" t="s">
        <v>442</v>
      </c>
      <c r="D132" s="285" t="s">
        <v>272</v>
      </c>
      <c r="E132" s="286" t="s">
        <v>3179</v>
      </c>
      <c r="F132" s="287" t="s">
        <v>3180</v>
      </c>
      <c r="G132" s="288" t="s">
        <v>38</v>
      </c>
      <c r="H132" s="289">
        <v>7</v>
      </c>
      <c r="I132" s="290"/>
      <c r="J132" s="291">
        <f>ROUND(I132*H132,2)</f>
        <v>0</v>
      </c>
      <c r="K132" s="287" t="s">
        <v>38</v>
      </c>
      <c r="L132" s="292"/>
      <c r="M132" s="293" t="s">
        <v>38</v>
      </c>
      <c r="N132" s="294" t="s">
        <v>53</v>
      </c>
      <c r="O132" s="49"/>
      <c r="P132" s="247">
        <f>O132*H132</f>
        <v>0</v>
      </c>
      <c r="Q132" s="247">
        <v>0</v>
      </c>
      <c r="R132" s="247">
        <f>Q132*H132</f>
        <v>0</v>
      </c>
      <c r="S132" s="247">
        <v>0</v>
      </c>
      <c r="T132" s="248">
        <f>S132*H132</f>
        <v>0</v>
      </c>
      <c r="AR132" s="25" t="s">
        <v>231</v>
      </c>
      <c r="AT132" s="25" t="s">
        <v>272</v>
      </c>
      <c r="AU132" s="25" t="s">
        <v>25</v>
      </c>
      <c r="AY132" s="25" t="s">
        <v>183</v>
      </c>
      <c r="BE132" s="249">
        <f>IF(N132="základní",J132,0)</f>
        <v>0</v>
      </c>
      <c r="BF132" s="249">
        <f>IF(N132="snížená",J132,0)</f>
        <v>0</v>
      </c>
      <c r="BG132" s="249">
        <f>IF(N132="zákl. přenesená",J132,0)</f>
        <v>0</v>
      </c>
      <c r="BH132" s="249">
        <f>IF(N132="sníž. přenesená",J132,0)</f>
        <v>0</v>
      </c>
      <c r="BI132" s="249">
        <f>IF(N132="nulová",J132,0)</f>
        <v>0</v>
      </c>
      <c r="BJ132" s="25" t="s">
        <v>25</v>
      </c>
      <c r="BK132" s="249">
        <f>ROUND(I132*H132,2)</f>
        <v>0</v>
      </c>
      <c r="BL132" s="25" t="s">
        <v>190</v>
      </c>
      <c r="BM132" s="25" t="s">
        <v>3181</v>
      </c>
    </row>
    <row r="133" s="1" customFormat="1" ht="16.5" customHeight="1">
      <c r="B133" s="48"/>
      <c r="C133" s="285" t="s">
        <v>446</v>
      </c>
      <c r="D133" s="285" t="s">
        <v>272</v>
      </c>
      <c r="E133" s="286" t="s">
        <v>3182</v>
      </c>
      <c r="F133" s="287" t="s">
        <v>3183</v>
      </c>
      <c r="G133" s="288" t="s">
        <v>38</v>
      </c>
      <c r="H133" s="289">
        <v>3</v>
      </c>
      <c r="I133" s="290"/>
      <c r="J133" s="291">
        <f>ROUND(I133*H133,2)</f>
        <v>0</v>
      </c>
      <c r="K133" s="287" t="s">
        <v>38</v>
      </c>
      <c r="L133" s="292"/>
      <c r="M133" s="293" t="s">
        <v>38</v>
      </c>
      <c r="N133" s="294" t="s">
        <v>53</v>
      </c>
      <c r="O133" s="49"/>
      <c r="P133" s="247">
        <f>O133*H133</f>
        <v>0</v>
      </c>
      <c r="Q133" s="247">
        <v>0</v>
      </c>
      <c r="R133" s="247">
        <f>Q133*H133</f>
        <v>0</v>
      </c>
      <c r="S133" s="247">
        <v>0</v>
      </c>
      <c r="T133" s="248">
        <f>S133*H133</f>
        <v>0</v>
      </c>
      <c r="AR133" s="25" t="s">
        <v>231</v>
      </c>
      <c r="AT133" s="25" t="s">
        <v>272</v>
      </c>
      <c r="AU133" s="25" t="s">
        <v>25</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190</v>
      </c>
      <c r="BM133" s="25" t="s">
        <v>3184</v>
      </c>
    </row>
    <row r="134" s="1" customFormat="1" ht="16.5" customHeight="1">
      <c r="B134" s="48"/>
      <c r="C134" s="285" t="s">
        <v>454</v>
      </c>
      <c r="D134" s="285" t="s">
        <v>272</v>
      </c>
      <c r="E134" s="286" t="s">
        <v>3185</v>
      </c>
      <c r="F134" s="287" t="s">
        <v>3186</v>
      </c>
      <c r="G134" s="288" t="s">
        <v>38</v>
      </c>
      <c r="H134" s="289">
        <v>1</v>
      </c>
      <c r="I134" s="290"/>
      <c r="J134" s="291">
        <f>ROUND(I134*H134,2)</f>
        <v>0</v>
      </c>
      <c r="K134" s="287" t="s">
        <v>38</v>
      </c>
      <c r="L134" s="292"/>
      <c r="M134" s="293" t="s">
        <v>38</v>
      </c>
      <c r="N134" s="294" t="s">
        <v>53</v>
      </c>
      <c r="O134" s="49"/>
      <c r="P134" s="247">
        <f>O134*H134</f>
        <v>0</v>
      </c>
      <c r="Q134" s="247">
        <v>0</v>
      </c>
      <c r="R134" s="247">
        <f>Q134*H134</f>
        <v>0</v>
      </c>
      <c r="S134" s="247">
        <v>0</v>
      </c>
      <c r="T134" s="248">
        <f>S134*H134</f>
        <v>0</v>
      </c>
      <c r="AR134" s="25" t="s">
        <v>231</v>
      </c>
      <c r="AT134" s="25" t="s">
        <v>272</v>
      </c>
      <c r="AU134" s="25" t="s">
        <v>25</v>
      </c>
      <c r="AY134" s="25" t="s">
        <v>183</v>
      </c>
      <c r="BE134" s="249">
        <f>IF(N134="základní",J134,0)</f>
        <v>0</v>
      </c>
      <c r="BF134" s="249">
        <f>IF(N134="snížená",J134,0)</f>
        <v>0</v>
      </c>
      <c r="BG134" s="249">
        <f>IF(N134="zákl. přenesená",J134,0)</f>
        <v>0</v>
      </c>
      <c r="BH134" s="249">
        <f>IF(N134="sníž. přenesená",J134,0)</f>
        <v>0</v>
      </c>
      <c r="BI134" s="249">
        <f>IF(N134="nulová",J134,0)</f>
        <v>0</v>
      </c>
      <c r="BJ134" s="25" t="s">
        <v>25</v>
      </c>
      <c r="BK134" s="249">
        <f>ROUND(I134*H134,2)</f>
        <v>0</v>
      </c>
      <c r="BL134" s="25" t="s">
        <v>190</v>
      </c>
      <c r="BM134" s="25" t="s">
        <v>3187</v>
      </c>
    </row>
    <row r="135" s="1" customFormat="1" ht="16.5" customHeight="1">
      <c r="B135" s="48"/>
      <c r="C135" s="238" t="s">
        <v>461</v>
      </c>
      <c r="D135" s="238" t="s">
        <v>185</v>
      </c>
      <c r="E135" s="239" t="s">
        <v>3188</v>
      </c>
      <c r="F135" s="240" t="s">
        <v>3189</v>
      </c>
      <c r="G135" s="241" t="s">
        <v>38</v>
      </c>
      <c r="H135" s="242">
        <v>1</v>
      </c>
      <c r="I135" s="243"/>
      <c r="J135" s="244">
        <f>ROUND(I135*H135,2)</f>
        <v>0</v>
      </c>
      <c r="K135" s="240" t="s">
        <v>38</v>
      </c>
      <c r="L135" s="74"/>
      <c r="M135" s="245" t="s">
        <v>38</v>
      </c>
      <c r="N135" s="317" t="s">
        <v>53</v>
      </c>
      <c r="O135" s="311"/>
      <c r="P135" s="312">
        <f>O135*H135</f>
        <v>0</v>
      </c>
      <c r="Q135" s="312">
        <v>0</v>
      </c>
      <c r="R135" s="312">
        <f>Q135*H135</f>
        <v>0</v>
      </c>
      <c r="S135" s="312">
        <v>0</v>
      </c>
      <c r="T135" s="313">
        <f>S135*H135</f>
        <v>0</v>
      </c>
      <c r="AR135" s="25" t="s">
        <v>190</v>
      </c>
      <c r="AT135" s="25" t="s">
        <v>185</v>
      </c>
      <c r="AU135" s="25" t="s">
        <v>25</v>
      </c>
      <c r="AY135" s="25" t="s">
        <v>183</v>
      </c>
      <c r="BE135" s="249">
        <f>IF(N135="základní",J135,0)</f>
        <v>0</v>
      </c>
      <c r="BF135" s="249">
        <f>IF(N135="snížená",J135,0)</f>
        <v>0</v>
      </c>
      <c r="BG135" s="249">
        <f>IF(N135="zákl. přenesená",J135,0)</f>
        <v>0</v>
      </c>
      <c r="BH135" s="249">
        <f>IF(N135="sníž. přenesená",J135,0)</f>
        <v>0</v>
      </c>
      <c r="BI135" s="249">
        <f>IF(N135="nulová",J135,0)</f>
        <v>0</v>
      </c>
      <c r="BJ135" s="25" t="s">
        <v>25</v>
      </c>
      <c r="BK135" s="249">
        <f>ROUND(I135*H135,2)</f>
        <v>0</v>
      </c>
      <c r="BL135" s="25" t="s">
        <v>190</v>
      </c>
      <c r="BM135" s="25" t="s">
        <v>3190</v>
      </c>
    </row>
    <row r="136" s="1" customFormat="1" ht="6.96" customHeight="1">
      <c r="B136" s="69"/>
      <c r="C136" s="70"/>
      <c r="D136" s="70"/>
      <c r="E136" s="70"/>
      <c r="F136" s="70"/>
      <c r="G136" s="70"/>
      <c r="H136" s="70"/>
      <c r="I136" s="181"/>
      <c r="J136" s="70"/>
      <c r="K136" s="70"/>
      <c r="L136" s="74"/>
    </row>
  </sheetData>
  <sheetProtection sheet="1" autoFilter="0" formatColumns="0" formatRows="0" objects="1" scenarios="1" spinCount="100000" saltValue="Zp/GjkpmmhPH8nzXjgqznfWMxnD51oRD3LAenFC4QWySgDCjYN6oY0WBS55SV5VIir2NajD4olrUBYB6BqDJUQ==" hashValue="rXqPlHFd2LpyraakU43veUeNmQukuiEcY+0arLAWcDBQL3ueq4+azICn3pkLzAEwm9O+ywDUcsC/wvUAWqsOIQ==" algorithmName="SHA-512" password="CC35"/>
  <autoFilter ref="C90:K135"/>
  <mergeCells count="16">
    <mergeCell ref="E7:H7"/>
    <mergeCell ref="E11:H11"/>
    <mergeCell ref="E9:H9"/>
    <mergeCell ref="E13:H13"/>
    <mergeCell ref="E28:H28"/>
    <mergeCell ref="E49:H49"/>
    <mergeCell ref="E53:H53"/>
    <mergeCell ref="E51:H51"/>
    <mergeCell ref="E55:H55"/>
    <mergeCell ref="J59:J60"/>
    <mergeCell ref="E77:H77"/>
    <mergeCell ref="E81:H81"/>
    <mergeCell ref="E79:H79"/>
    <mergeCell ref="E83:H83"/>
    <mergeCell ref="G1:H1"/>
    <mergeCell ref="L2:V2"/>
  </mergeCells>
  <hyperlinks>
    <hyperlink ref="F1:G1" location="C2" display="1) Krycí list soupisu"/>
    <hyperlink ref="G1:H1" location="C62"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130</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s="1" customFormat="1">
      <c r="B8" s="48"/>
      <c r="C8" s="49"/>
      <c r="D8" s="41" t="s">
        <v>137</v>
      </c>
      <c r="E8" s="49"/>
      <c r="F8" s="49"/>
      <c r="G8" s="49"/>
      <c r="H8" s="49"/>
      <c r="I8" s="159"/>
      <c r="J8" s="49"/>
      <c r="K8" s="53"/>
    </row>
    <row r="9" s="1" customFormat="1" ht="36.96" customHeight="1">
      <c r="B9" s="48"/>
      <c r="C9" s="49"/>
      <c r="D9" s="49"/>
      <c r="E9" s="160" t="s">
        <v>3191</v>
      </c>
      <c r="F9" s="49"/>
      <c r="G9" s="49"/>
      <c r="H9" s="49"/>
      <c r="I9" s="159"/>
      <c r="J9" s="49"/>
      <c r="K9" s="53"/>
    </row>
    <row r="10" s="1" customFormat="1">
      <c r="B10" s="48"/>
      <c r="C10" s="49"/>
      <c r="D10" s="49"/>
      <c r="E10" s="49"/>
      <c r="F10" s="49"/>
      <c r="G10" s="49"/>
      <c r="H10" s="49"/>
      <c r="I10" s="159"/>
      <c r="J10" s="49"/>
      <c r="K10" s="53"/>
    </row>
    <row r="11" s="1" customFormat="1" ht="14.4" customHeight="1">
      <c r="B11" s="48"/>
      <c r="C11" s="49"/>
      <c r="D11" s="41" t="s">
        <v>21</v>
      </c>
      <c r="E11" s="49"/>
      <c r="F11" s="36" t="s">
        <v>22</v>
      </c>
      <c r="G11" s="49"/>
      <c r="H11" s="49"/>
      <c r="I11" s="161" t="s">
        <v>23</v>
      </c>
      <c r="J11" s="36" t="s">
        <v>38</v>
      </c>
      <c r="K11" s="53"/>
    </row>
    <row r="12" s="1" customFormat="1" ht="14.4" customHeight="1">
      <c r="B12" s="48"/>
      <c r="C12" s="49"/>
      <c r="D12" s="41" t="s">
        <v>26</v>
      </c>
      <c r="E12" s="49"/>
      <c r="F12" s="36" t="s">
        <v>27</v>
      </c>
      <c r="G12" s="49"/>
      <c r="H12" s="49"/>
      <c r="I12" s="161" t="s">
        <v>28</v>
      </c>
      <c r="J12" s="162" t="str">
        <f>'Rekapitulace stavby'!AN8</f>
        <v>25. 1. 2018</v>
      </c>
      <c r="K12" s="53"/>
    </row>
    <row r="13" s="1" customFormat="1" ht="10.8" customHeight="1">
      <c r="B13" s="48"/>
      <c r="C13" s="49"/>
      <c r="D13" s="49"/>
      <c r="E13" s="49"/>
      <c r="F13" s="49"/>
      <c r="G13" s="49"/>
      <c r="H13" s="49"/>
      <c r="I13" s="159"/>
      <c r="J13" s="49"/>
      <c r="K13" s="53"/>
    </row>
    <row r="14" s="1" customFormat="1" ht="14.4" customHeight="1">
      <c r="B14" s="48"/>
      <c r="C14" s="49"/>
      <c r="D14" s="41" t="s">
        <v>36</v>
      </c>
      <c r="E14" s="49"/>
      <c r="F14" s="49"/>
      <c r="G14" s="49"/>
      <c r="H14" s="49"/>
      <c r="I14" s="161" t="s">
        <v>37</v>
      </c>
      <c r="J14" s="36" t="s">
        <v>38</v>
      </c>
      <c r="K14" s="53"/>
    </row>
    <row r="15" s="1" customFormat="1" ht="18" customHeight="1">
      <c r="B15" s="48"/>
      <c r="C15" s="49"/>
      <c r="D15" s="49"/>
      <c r="E15" s="36" t="s">
        <v>39</v>
      </c>
      <c r="F15" s="49"/>
      <c r="G15" s="49"/>
      <c r="H15" s="49"/>
      <c r="I15" s="161" t="s">
        <v>40</v>
      </c>
      <c r="J15" s="36" t="s">
        <v>38</v>
      </c>
      <c r="K15" s="53"/>
    </row>
    <row r="16" s="1" customFormat="1" ht="6.96" customHeight="1">
      <c r="B16" s="48"/>
      <c r="C16" s="49"/>
      <c r="D16" s="49"/>
      <c r="E16" s="49"/>
      <c r="F16" s="49"/>
      <c r="G16" s="49"/>
      <c r="H16" s="49"/>
      <c r="I16" s="159"/>
      <c r="J16" s="49"/>
      <c r="K16" s="53"/>
    </row>
    <row r="17" s="1" customFormat="1" ht="14.4" customHeight="1">
      <c r="B17" s="48"/>
      <c r="C17" s="49"/>
      <c r="D17" s="41" t="s">
        <v>41</v>
      </c>
      <c r="E17" s="49"/>
      <c r="F17" s="49"/>
      <c r="G17" s="49"/>
      <c r="H17" s="49"/>
      <c r="I17" s="161" t="s">
        <v>37</v>
      </c>
      <c r="J17" s="36" t="str">
        <f>IF('Rekapitulace stavby'!AN13="Vyplň údaj","",IF('Rekapitulace stavby'!AN13="","",'Rekapitulace stavby'!AN13))</f>
        <v/>
      </c>
      <c r="K17" s="53"/>
    </row>
    <row r="18" s="1" customFormat="1" ht="18" customHeight="1">
      <c r="B18" s="48"/>
      <c r="C18" s="49"/>
      <c r="D18" s="49"/>
      <c r="E18" s="36" t="str">
        <f>IF('Rekapitulace stavby'!E14="Vyplň údaj","",IF('Rekapitulace stavby'!E14="","",'Rekapitulace stavby'!E14))</f>
        <v/>
      </c>
      <c r="F18" s="49"/>
      <c r="G18" s="49"/>
      <c r="H18" s="49"/>
      <c r="I18" s="161" t="s">
        <v>40</v>
      </c>
      <c r="J18" s="36" t="str">
        <f>IF('Rekapitulace stavby'!AN14="Vyplň údaj","",IF('Rekapitulace stavby'!AN14="","",'Rekapitulace stavby'!AN14))</f>
        <v/>
      </c>
      <c r="K18" s="53"/>
    </row>
    <row r="19" s="1" customFormat="1" ht="6.96" customHeight="1">
      <c r="B19" s="48"/>
      <c r="C19" s="49"/>
      <c r="D19" s="49"/>
      <c r="E19" s="49"/>
      <c r="F19" s="49"/>
      <c r="G19" s="49"/>
      <c r="H19" s="49"/>
      <c r="I19" s="159"/>
      <c r="J19" s="49"/>
      <c r="K19" s="53"/>
    </row>
    <row r="20" s="1" customFormat="1" ht="14.4" customHeight="1">
      <c r="B20" s="48"/>
      <c r="C20" s="49"/>
      <c r="D20" s="41" t="s">
        <v>43</v>
      </c>
      <c r="E20" s="49"/>
      <c r="F20" s="49"/>
      <c r="G20" s="49"/>
      <c r="H20" s="49"/>
      <c r="I20" s="161" t="s">
        <v>37</v>
      </c>
      <c r="J20" s="36" t="s">
        <v>38</v>
      </c>
      <c r="K20" s="53"/>
    </row>
    <row r="21" s="1" customFormat="1" ht="18" customHeight="1">
      <c r="B21" s="48"/>
      <c r="C21" s="49"/>
      <c r="D21" s="49"/>
      <c r="E21" s="36" t="s">
        <v>44</v>
      </c>
      <c r="F21" s="49"/>
      <c r="G21" s="49"/>
      <c r="H21" s="49"/>
      <c r="I21" s="161" t="s">
        <v>40</v>
      </c>
      <c r="J21" s="36" t="s">
        <v>38</v>
      </c>
      <c r="K21" s="53"/>
    </row>
    <row r="22" s="1" customFormat="1" ht="6.96" customHeight="1">
      <c r="B22" s="48"/>
      <c r="C22" s="49"/>
      <c r="D22" s="49"/>
      <c r="E22" s="49"/>
      <c r="F22" s="49"/>
      <c r="G22" s="49"/>
      <c r="H22" s="49"/>
      <c r="I22" s="159"/>
      <c r="J22" s="49"/>
      <c r="K22" s="53"/>
    </row>
    <row r="23" s="1" customFormat="1" ht="14.4" customHeight="1">
      <c r="B23" s="48"/>
      <c r="C23" s="49"/>
      <c r="D23" s="41" t="s">
        <v>46</v>
      </c>
      <c r="E23" s="49"/>
      <c r="F23" s="49"/>
      <c r="G23" s="49"/>
      <c r="H23" s="49"/>
      <c r="I23" s="159"/>
      <c r="J23" s="49"/>
      <c r="K23" s="53"/>
    </row>
    <row r="24" s="7" customFormat="1" ht="16.5" customHeight="1">
      <c r="B24" s="163"/>
      <c r="C24" s="164"/>
      <c r="D24" s="164"/>
      <c r="E24" s="46" t="s">
        <v>38</v>
      </c>
      <c r="F24" s="46"/>
      <c r="G24" s="46"/>
      <c r="H24" s="46"/>
      <c r="I24" s="165"/>
      <c r="J24" s="164"/>
      <c r="K24" s="166"/>
    </row>
    <row r="25" s="1" customFormat="1" ht="6.96" customHeight="1">
      <c r="B25" s="48"/>
      <c r="C25" s="49"/>
      <c r="D25" s="49"/>
      <c r="E25" s="49"/>
      <c r="F25" s="49"/>
      <c r="G25" s="49"/>
      <c r="H25" s="49"/>
      <c r="I25" s="159"/>
      <c r="J25" s="49"/>
      <c r="K25" s="53"/>
    </row>
    <row r="26" s="1" customFormat="1" ht="6.96" customHeight="1">
      <c r="B26" s="48"/>
      <c r="C26" s="49"/>
      <c r="D26" s="108"/>
      <c r="E26" s="108"/>
      <c r="F26" s="108"/>
      <c r="G26" s="108"/>
      <c r="H26" s="108"/>
      <c r="I26" s="167"/>
      <c r="J26" s="108"/>
      <c r="K26" s="168"/>
    </row>
    <row r="27" s="1" customFormat="1" ht="25.44" customHeight="1">
      <c r="B27" s="48"/>
      <c r="C27" s="49"/>
      <c r="D27" s="169" t="s">
        <v>48</v>
      </c>
      <c r="E27" s="49"/>
      <c r="F27" s="49"/>
      <c r="G27" s="49"/>
      <c r="H27" s="49"/>
      <c r="I27" s="159"/>
      <c r="J27" s="170">
        <f>ROUND(J80,2)</f>
        <v>0</v>
      </c>
      <c r="K27" s="53"/>
    </row>
    <row r="28" s="1" customFormat="1" ht="6.96" customHeight="1">
      <c r="B28" s="48"/>
      <c r="C28" s="49"/>
      <c r="D28" s="108"/>
      <c r="E28" s="108"/>
      <c r="F28" s="108"/>
      <c r="G28" s="108"/>
      <c r="H28" s="108"/>
      <c r="I28" s="167"/>
      <c r="J28" s="108"/>
      <c r="K28" s="168"/>
    </row>
    <row r="29" s="1" customFormat="1" ht="14.4" customHeight="1">
      <c r="B29" s="48"/>
      <c r="C29" s="49"/>
      <c r="D29" s="49"/>
      <c r="E29" s="49"/>
      <c r="F29" s="54" t="s">
        <v>50</v>
      </c>
      <c r="G29" s="49"/>
      <c r="H29" s="49"/>
      <c r="I29" s="171" t="s">
        <v>49</v>
      </c>
      <c r="J29" s="54" t="s">
        <v>51</v>
      </c>
      <c r="K29" s="53"/>
    </row>
    <row r="30" s="1" customFormat="1" ht="14.4" customHeight="1">
      <c r="B30" s="48"/>
      <c r="C30" s="49"/>
      <c r="D30" s="57" t="s">
        <v>52</v>
      </c>
      <c r="E30" s="57" t="s">
        <v>53</v>
      </c>
      <c r="F30" s="172">
        <f>ROUND(SUM(BE80:BE91), 2)</f>
        <v>0</v>
      </c>
      <c r="G30" s="49"/>
      <c r="H30" s="49"/>
      <c r="I30" s="173">
        <v>0.20999999999999999</v>
      </c>
      <c r="J30" s="172">
        <f>ROUND(ROUND((SUM(BE80:BE91)), 2)*I30, 2)</f>
        <v>0</v>
      </c>
      <c r="K30" s="53"/>
    </row>
    <row r="31" s="1" customFormat="1" ht="14.4" customHeight="1">
      <c r="B31" s="48"/>
      <c r="C31" s="49"/>
      <c r="D31" s="49"/>
      <c r="E31" s="57" t="s">
        <v>54</v>
      </c>
      <c r="F31" s="172">
        <f>ROUND(SUM(BF80:BF91), 2)</f>
        <v>0</v>
      </c>
      <c r="G31" s="49"/>
      <c r="H31" s="49"/>
      <c r="I31" s="173">
        <v>0.14999999999999999</v>
      </c>
      <c r="J31" s="172">
        <f>ROUND(ROUND((SUM(BF80:BF91)), 2)*I31, 2)</f>
        <v>0</v>
      </c>
      <c r="K31" s="53"/>
    </row>
    <row r="32" hidden="1" s="1" customFormat="1" ht="14.4" customHeight="1">
      <c r="B32" s="48"/>
      <c r="C32" s="49"/>
      <c r="D32" s="49"/>
      <c r="E32" s="57" t="s">
        <v>55</v>
      </c>
      <c r="F32" s="172">
        <f>ROUND(SUM(BG80:BG91), 2)</f>
        <v>0</v>
      </c>
      <c r="G32" s="49"/>
      <c r="H32" s="49"/>
      <c r="I32" s="173">
        <v>0.20999999999999999</v>
      </c>
      <c r="J32" s="172">
        <v>0</v>
      </c>
      <c r="K32" s="53"/>
    </row>
    <row r="33" hidden="1" s="1" customFormat="1" ht="14.4" customHeight="1">
      <c r="B33" s="48"/>
      <c r="C33" s="49"/>
      <c r="D33" s="49"/>
      <c r="E33" s="57" t="s">
        <v>56</v>
      </c>
      <c r="F33" s="172">
        <f>ROUND(SUM(BH80:BH91), 2)</f>
        <v>0</v>
      </c>
      <c r="G33" s="49"/>
      <c r="H33" s="49"/>
      <c r="I33" s="173">
        <v>0.14999999999999999</v>
      </c>
      <c r="J33" s="172">
        <v>0</v>
      </c>
      <c r="K33" s="53"/>
    </row>
    <row r="34" hidden="1" s="1" customFormat="1" ht="14.4" customHeight="1">
      <c r="B34" s="48"/>
      <c r="C34" s="49"/>
      <c r="D34" s="49"/>
      <c r="E34" s="57" t="s">
        <v>57</v>
      </c>
      <c r="F34" s="172">
        <f>ROUND(SUM(BI80:BI91), 2)</f>
        <v>0</v>
      </c>
      <c r="G34" s="49"/>
      <c r="H34" s="49"/>
      <c r="I34" s="173">
        <v>0</v>
      </c>
      <c r="J34" s="172">
        <v>0</v>
      </c>
      <c r="K34" s="53"/>
    </row>
    <row r="35" s="1" customFormat="1" ht="6.96" customHeight="1">
      <c r="B35" s="48"/>
      <c r="C35" s="49"/>
      <c r="D35" s="49"/>
      <c r="E35" s="49"/>
      <c r="F35" s="49"/>
      <c r="G35" s="49"/>
      <c r="H35" s="49"/>
      <c r="I35" s="159"/>
      <c r="J35" s="49"/>
      <c r="K35" s="53"/>
    </row>
    <row r="36" s="1" customFormat="1" ht="25.44" customHeight="1">
      <c r="B36" s="48"/>
      <c r="C36" s="174"/>
      <c r="D36" s="175" t="s">
        <v>58</v>
      </c>
      <c r="E36" s="100"/>
      <c r="F36" s="100"/>
      <c r="G36" s="176" t="s">
        <v>59</v>
      </c>
      <c r="H36" s="177" t="s">
        <v>60</v>
      </c>
      <c r="I36" s="178"/>
      <c r="J36" s="179">
        <f>SUM(J27:J34)</f>
        <v>0</v>
      </c>
      <c r="K36" s="180"/>
    </row>
    <row r="37" s="1" customFormat="1" ht="14.4" customHeight="1">
      <c r="B37" s="69"/>
      <c r="C37" s="70"/>
      <c r="D37" s="70"/>
      <c r="E37" s="70"/>
      <c r="F37" s="70"/>
      <c r="G37" s="70"/>
      <c r="H37" s="70"/>
      <c r="I37" s="181"/>
      <c r="J37" s="70"/>
      <c r="K37" s="71"/>
    </row>
    <row r="41" s="1" customFormat="1" ht="6.96" customHeight="1">
      <c r="B41" s="182"/>
      <c r="C41" s="183"/>
      <c r="D41" s="183"/>
      <c r="E41" s="183"/>
      <c r="F41" s="183"/>
      <c r="G41" s="183"/>
      <c r="H41" s="183"/>
      <c r="I41" s="184"/>
      <c r="J41" s="183"/>
      <c r="K41" s="185"/>
    </row>
    <row r="42" s="1" customFormat="1" ht="36.96" customHeight="1">
      <c r="B42" s="48"/>
      <c r="C42" s="31" t="s">
        <v>142</v>
      </c>
      <c r="D42" s="49"/>
      <c r="E42" s="49"/>
      <c r="F42" s="49"/>
      <c r="G42" s="49"/>
      <c r="H42" s="49"/>
      <c r="I42" s="159"/>
      <c r="J42" s="49"/>
      <c r="K42" s="53"/>
    </row>
    <row r="43" s="1" customFormat="1" ht="6.96" customHeight="1">
      <c r="B43" s="48"/>
      <c r="C43" s="49"/>
      <c r="D43" s="49"/>
      <c r="E43" s="49"/>
      <c r="F43" s="49"/>
      <c r="G43" s="49"/>
      <c r="H43" s="49"/>
      <c r="I43" s="159"/>
      <c r="J43" s="49"/>
      <c r="K43" s="53"/>
    </row>
    <row r="44" s="1" customFormat="1" ht="14.4" customHeight="1">
      <c r="B44" s="48"/>
      <c r="C44" s="41" t="s">
        <v>18</v>
      </c>
      <c r="D44" s="49"/>
      <c r="E44" s="49"/>
      <c r="F44" s="49"/>
      <c r="G44" s="49"/>
      <c r="H44" s="49"/>
      <c r="I44" s="159"/>
      <c r="J44" s="49"/>
      <c r="K44" s="53"/>
    </row>
    <row r="45" s="1" customFormat="1" ht="16.5" customHeight="1">
      <c r="B45" s="48"/>
      <c r="C45" s="49"/>
      <c r="D45" s="49"/>
      <c r="E45" s="158" t="str">
        <f>E7</f>
        <v>Areál TJ Lokomotiva Cheb-I.etapa-Fáze I.B-Rekonstrukce haly s přístavbou šaten-Neuznatelné výdaje</v>
      </c>
      <c r="F45" s="41"/>
      <c r="G45" s="41"/>
      <c r="H45" s="41"/>
      <c r="I45" s="159"/>
      <c r="J45" s="49"/>
      <c r="K45" s="53"/>
    </row>
    <row r="46" s="1" customFormat="1" ht="14.4" customHeight="1">
      <c r="B46" s="48"/>
      <c r="C46" s="41" t="s">
        <v>137</v>
      </c>
      <c r="D46" s="49"/>
      <c r="E46" s="49"/>
      <c r="F46" s="49"/>
      <c r="G46" s="49"/>
      <c r="H46" s="49"/>
      <c r="I46" s="159"/>
      <c r="J46" s="49"/>
      <c r="K46" s="53"/>
    </row>
    <row r="47" s="1" customFormat="1" ht="17.25" customHeight="1">
      <c r="B47" s="48"/>
      <c r="C47" s="49"/>
      <c r="D47" s="49"/>
      <c r="E47" s="160" t="str">
        <f>E9</f>
        <v>02 - Soupis prací VON-NEUZNATELNÉ VÝDAJE</v>
      </c>
      <c r="F47" s="49"/>
      <c r="G47" s="49"/>
      <c r="H47" s="49"/>
      <c r="I47" s="159"/>
      <c r="J47" s="49"/>
      <c r="K47" s="53"/>
    </row>
    <row r="48" s="1" customFormat="1" ht="6.96" customHeight="1">
      <c r="B48" s="48"/>
      <c r="C48" s="49"/>
      <c r="D48" s="49"/>
      <c r="E48" s="49"/>
      <c r="F48" s="49"/>
      <c r="G48" s="49"/>
      <c r="H48" s="49"/>
      <c r="I48" s="159"/>
      <c r="J48" s="49"/>
      <c r="K48" s="53"/>
    </row>
    <row r="49" s="1" customFormat="1" ht="18" customHeight="1">
      <c r="B49" s="48"/>
      <c r="C49" s="41" t="s">
        <v>26</v>
      </c>
      <c r="D49" s="49"/>
      <c r="E49" s="49"/>
      <c r="F49" s="36" t="str">
        <f>F12</f>
        <v>Cheb</v>
      </c>
      <c r="G49" s="49"/>
      <c r="H49" s="49"/>
      <c r="I49" s="161" t="s">
        <v>28</v>
      </c>
      <c r="J49" s="162" t="str">
        <f>IF(J12="","",J12)</f>
        <v>25. 1. 2018</v>
      </c>
      <c r="K49" s="53"/>
    </row>
    <row r="50" s="1" customFormat="1" ht="6.96" customHeight="1">
      <c r="B50" s="48"/>
      <c r="C50" s="49"/>
      <c r="D50" s="49"/>
      <c r="E50" s="49"/>
      <c r="F50" s="49"/>
      <c r="G50" s="49"/>
      <c r="H50" s="49"/>
      <c r="I50" s="159"/>
      <c r="J50" s="49"/>
      <c r="K50" s="53"/>
    </row>
    <row r="51" s="1" customFormat="1">
      <c r="B51" s="48"/>
      <c r="C51" s="41" t="s">
        <v>36</v>
      </c>
      <c r="D51" s="49"/>
      <c r="E51" s="49"/>
      <c r="F51" s="36" t="str">
        <f>E15</f>
        <v>Město Cheb, Nám. Krále Jiřího z Poděbrad 1/14 Cheb</v>
      </c>
      <c r="G51" s="49"/>
      <c r="H51" s="49"/>
      <c r="I51" s="161" t="s">
        <v>43</v>
      </c>
      <c r="J51" s="46" t="str">
        <f>E21</f>
        <v>Ing. J. Šedivec-Staving Ateliér, Školní 27, Plzeň</v>
      </c>
      <c r="K51" s="53"/>
    </row>
    <row r="52" s="1" customFormat="1" ht="14.4" customHeight="1">
      <c r="B52" s="48"/>
      <c r="C52" s="41" t="s">
        <v>41</v>
      </c>
      <c r="D52" s="49"/>
      <c r="E52" s="49"/>
      <c r="F52" s="36" t="str">
        <f>IF(E18="","",E18)</f>
        <v/>
      </c>
      <c r="G52" s="49"/>
      <c r="H52" s="49"/>
      <c r="I52" s="159"/>
      <c r="J52" s="186"/>
      <c r="K52" s="53"/>
    </row>
    <row r="53" s="1" customFormat="1" ht="10.32" customHeight="1">
      <c r="B53" s="48"/>
      <c r="C53" s="49"/>
      <c r="D53" s="49"/>
      <c r="E53" s="49"/>
      <c r="F53" s="49"/>
      <c r="G53" s="49"/>
      <c r="H53" s="49"/>
      <c r="I53" s="159"/>
      <c r="J53" s="49"/>
      <c r="K53" s="53"/>
    </row>
    <row r="54" s="1" customFormat="1" ht="29.28" customHeight="1">
      <c r="B54" s="48"/>
      <c r="C54" s="187" t="s">
        <v>143</v>
      </c>
      <c r="D54" s="174"/>
      <c r="E54" s="174"/>
      <c r="F54" s="174"/>
      <c r="G54" s="174"/>
      <c r="H54" s="174"/>
      <c r="I54" s="188"/>
      <c r="J54" s="189" t="s">
        <v>144</v>
      </c>
      <c r="K54" s="190"/>
    </row>
    <row r="55" s="1" customFormat="1" ht="10.32" customHeight="1">
      <c r="B55" s="48"/>
      <c r="C55" s="49"/>
      <c r="D55" s="49"/>
      <c r="E55" s="49"/>
      <c r="F55" s="49"/>
      <c r="G55" s="49"/>
      <c r="H55" s="49"/>
      <c r="I55" s="159"/>
      <c r="J55" s="49"/>
      <c r="K55" s="53"/>
    </row>
    <row r="56" s="1" customFormat="1" ht="29.28" customHeight="1">
      <c r="B56" s="48"/>
      <c r="C56" s="191" t="s">
        <v>145</v>
      </c>
      <c r="D56" s="49"/>
      <c r="E56" s="49"/>
      <c r="F56" s="49"/>
      <c r="G56" s="49"/>
      <c r="H56" s="49"/>
      <c r="I56" s="159"/>
      <c r="J56" s="170">
        <f>J80</f>
        <v>0</v>
      </c>
      <c r="K56" s="53"/>
      <c r="AU56" s="25" t="s">
        <v>146</v>
      </c>
    </row>
    <row r="57" s="8" customFormat="1" ht="24.96" customHeight="1">
      <c r="B57" s="192"/>
      <c r="C57" s="193"/>
      <c r="D57" s="194" t="s">
        <v>3192</v>
      </c>
      <c r="E57" s="195"/>
      <c r="F57" s="195"/>
      <c r="G57" s="195"/>
      <c r="H57" s="195"/>
      <c r="I57" s="196"/>
      <c r="J57" s="197">
        <f>J81</f>
        <v>0</v>
      </c>
      <c r="K57" s="198"/>
    </row>
    <row r="58" s="9" customFormat="1" ht="19.92" customHeight="1">
      <c r="B58" s="199"/>
      <c r="C58" s="200"/>
      <c r="D58" s="201" t="s">
        <v>3193</v>
      </c>
      <c r="E58" s="202"/>
      <c r="F58" s="202"/>
      <c r="G58" s="202"/>
      <c r="H58" s="202"/>
      <c r="I58" s="203"/>
      <c r="J58" s="204">
        <f>J82</f>
        <v>0</v>
      </c>
      <c r="K58" s="205"/>
    </row>
    <row r="59" s="9" customFormat="1" ht="19.92" customHeight="1">
      <c r="B59" s="199"/>
      <c r="C59" s="200"/>
      <c r="D59" s="201" t="s">
        <v>3194</v>
      </c>
      <c r="E59" s="202"/>
      <c r="F59" s="202"/>
      <c r="G59" s="202"/>
      <c r="H59" s="202"/>
      <c r="I59" s="203"/>
      <c r="J59" s="204">
        <f>J87</f>
        <v>0</v>
      </c>
      <c r="K59" s="205"/>
    </row>
    <row r="60" s="9" customFormat="1" ht="19.92" customHeight="1">
      <c r="B60" s="199"/>
      <c r="C60" s="200"/>
      <c r="D60" s="201" t="s">
        <v>3195</v>
      </c>
      <c r="E60" s="202"/>
      <c r="F60" s="202"/>
      <c r="G60" s="202"/>
      <c r="H60" s="202"/>
      <c r="I60" s="203"/>
      <c r="J60" s="204">
        <f>J89</f>
        <v>0</v>
      </c>
      <c r="K60" s="205"/>
    </row>
    <row r="61" s="1" customFormat="1" ht="21.84" customHeight="1">
      <c r="B61" s="48"/>
      <c r="C61" s="49"/>
      <c r="D61" s="49"/>
      <c r="E61" s="49"/>
      <c r="F61" s="49"/>
      <c r="G61" s="49"/>
      <c r="H61" s="49"/>
      <c r="I61" s="159"/>
      <c r="J61" s="49"/>
      <c r="K61" s="53"/>
    </row>
    <row r="62" s="1" customFormat="1" ht="6.96" customHeight="1">
      <c r="B62" s="69"/>
      <c r="C62" s="70"/>
      <c r="D62" s="70"/>
      <c r="E62" s="70"/>
      <c r="F62" s="70"/>
      <c r="G62" s="70"/>
      <c r="H62" s="70"/>
      <c r="I62" s="181"/>
      <c r="J62" s="70"/>
      <c r="K62" s="71"/>
    </row>
    <row r="66" s="1" customFormat="1" ht="6.96" customHeight="1">
      <c r="B66" s="72"/>
      <c r="C66" s="73"/>
      <c r="D66" s="73"/>
      <c r="E66" s="73"/>
      <c r="F66" s="73"/>
      <c r="G66" s="73"/>
      <c r="H66" s="73"/>
      <c r="I66" s="184"/>
      <c r="J66" s="73"/>
      <c r="K66" s="73"/>
      <c r="L66" s="74"/>
    </row>
    <row r="67" s="1" customFormat="1" ht="36.96" customHeight="1">
      <c r="B67" s="48"/>
      <c r="C67" s="75" t="s">
        <v>167</v>
      </c>
      <c r="D67" s="76"/>
      <c r="E67" s="76"/>
      <c r="F67" s="76"/>
      <c r="G67" s="76"/>
      <c r="H67" s="76"/>
      <c r="I67" s="206"/>
      <c r="J67" s="76"/>
      <c r="K67" s="76"/>
      <c r="L67" s="74"/>
    </row>
    <row r="68" s="1" customFormat="1" ht="6.96" customHeight="1">
      <c r="B68" s="48"/>
      <c r="C68" s="76"/>
      <c r="D68" s="76"/>
      <c r="E68" s="76"/>
      <c r="F68" s="76"/>
      <c r="G68" s="76"/>
      <c r="H68" s="76"/>
      <c r="I68" s="206"/>
      <c r="J68" s="76"/>
      <c r="K68" s="76"/>
      <c r="L68" s="74"/>
    </row>
    <row r="69" s="1" customFormat="1" ht="14.4" customHeight="1">
      <c r="B69" s="48"/>
      <c r="C69" s="78" t="s">
        <v>18</v>
      </c>
      <c r="D69" s="76"/>
      <c r="E69" s="76"/>
      <c r="F69" s="76"/>
      <c r="G69" s="76"/>
      <c r="H69" s="76"/>
      <c r="I69" s="206"/>
      <c r="J69" s="76"/>
      <c r="K69" s="76"/>
      <c r="L69" s="74"/>
    </row>
    <row r="70" s="1" customFormat="1" ht="16.5" customHeight="1">
      <c r="B70" s="48"/>
      <c r="C70" s="76"/>
      <c r="D70" s="76"/>
      <c r="E70" s="207" t="str">
        <f>E7</f>
        <v>Areál TJ Lokomotiva Cheb-I.etapa-Fáze I.B-Rekonstrukce haly s přístavbou šaten-Neuznatelné výdaje</v>
      </c>
      <c r="F70" s="78"/>
      <c r="G70" s="78"/>
      <c r="H70" s="78"/>
      <c r="I70" s="206"/>
      <c r="J70" s="76"/>
      <c r="K70" s="76"/>
      <c r="L70" s="74"/>
    </row>
    <row r="71" s="1" customFormat="1" ht="14.4" customHeight="1">
      <c r="B71" s="48"/>
      <c r="C71" s="78" t="s">
        <v>137</v>
      </c>
      <c r="D71" s="76"/>
      <c r="E71" s="76"/>
      <c r="F71" s="76"/>
      <c r="G71" s="76"/>
      <c r="H71" s="76"/>
      <c r="I71" s="206"/>
      <c r="J71" s="76"/>
      <c r="K71" s="76"/>
      <c r="L71" s="74"/>
    </row>
    <row r="72" s="1" customFormat="1" ht="17.25" customHeight="1">
      <c r="B72" s="48"/>
      <c r="C72" s="76"/>
      <c r="D72" s="76"/>
      <c r="E72" s="84" t="str">
        <f>E9</f>
        <v>02 - Soupis prací VON-NEUZNATELNÉ VÝDAJE</v>
      </c>
      <c r="F72" s="76"/>
      <c r="G72" s="76"/>
      <c r="H72" s="76"/>
      <c r="I72" s="206"/>
      <c r="J72" s="76"/>
      <c r="K72" s="76"/>
      <c r="L72" s="74"/>
    </row>
    <row r="73" s="1" customFormat="1" ht="6.96" customHeight="1">
      <c r="B73" s="48"/>
      <c r="C73" s="76"/>
      <c r="D73" s="76"/>
      <c r="E73" s="76"/>
      <c r="F73" s="76"/>
      <c r="G73" s="76"/>
      <c r="H73" s="76"/>
      <c r="I73" s="206"/>
      <c r="J73" s="76"/>
      <c r="K73" s="76"/>
      <c r="L73" s="74"/>
    </row>
    <row r="74" s="1" customFormat="1" ht="18" customHeight="1">
      <c r="B74" s="48"/>
      <c r="C74" s="78" t="s">
        <v>26</v>
      </c>
      <c r="D74" s="76"/>
      <c r="E74" s="76"/>
      <c r="F74" s="210" t="str">
        <f>F12</f>
        <v>Cheb</v>
      </c>
      <c r="G74" s="76"/>
      <c r="H74" s="76"/>
      <c r="I74" s="211" t="s">
        <v>28</v>
      </c>
      <c r="J74" s="87" t="str">
        <f>IF(J12="","",J12)</f>
        <v>25. 1. 2018</v>
      </c>
      <c r="K74" s="76"/>
      <c r="L74" s="74"/>
    </row>
    <row r="75" s="1" customFormat="1" ht="6.96" customHeight="1">
      <c r="B75" s="48"/>
      <c r="C75" s="76"/>
      <c r="D75" s="76"/>
      <c r="E75" s="76"/>
      <c r="F75" s="76"/>
      <c r="G75" s="76"/>
      <c r="H75" s="76"/>
      <c r="I75" s="206"/>
      <c r="J75" s="76"/>
      <c r="K75" s="76"/>
      <c r="L75" s="74"/>
    </row>
    <row r="76" s="1" customFormat="1">
      <c r="B76" s="48"/>
      <c r="C76" s="78" t="s">
        <v>36</v>
      </c>
      <c r="D76" s="76"/>
      <c r="E76" s="76"/>
      <c r="F76" s="210" t="str">
        <f>E15</f>
        <v>Město Cheb, Nám. Krále Jiřího z Poděbrad 1/14 Cheb</v>
      </c>
      <c r="G76" s="76"/>
      <c r="H76" s="76"/>
      <c r="I76" s="211" t="s">
        <v>43</v>
      </c>
      <c r="J76" s="210" t="str">
        <f>E21</f>
        <v>Ing. J. Šedivec-Staving Ateliér, Školní 27, Plzeň</v>
      </c>
      <c r="K76" s="76"/>
      <c r="L76" s="74"/>
    </row>
    <row r="77" s="1" customFormat="1" ht="14.4" customHeight="1">
      <c r="B77" s="48"/>
      <c r="C77" s="78" t="s">
        <v>41</v>
      </c>
      <c r="D77" s="76"/>
      <c r="E77" s="76"/>
      <c r="F77" s="210" t="str">
        <f>IF(E18="","",E18)</f>
        <v/>
      </c>
      <c r="G77" s="76"/>
      <c r="H77" s="76"/>
      <c r="I77" s="206"/>
      <c r="J77" s="76"/>
      <c r="K77" s="76"/>
      <c r="L77" s="74"/>
    </row>
    <row r="78" s="1" customFormat="1" ht="10.32" customHeight="1">
      <c r="B78" s="48"/>
      <c r="C78" s="76"/>
      <c r="D78" s="76"/>
      <c r="E78" s="76"/>
      <c r="F78" s="76"/>
      <c r="G78" s="76"/>
      <c r="H78" s="76"/>
      <c r="I78" s="206"/>
      <c r="J78" s="76"/>
      <c r="K78" s="76"/>
      <c r="L78" s="74"/>
    </row>
    <row r="79" s="10" customFormat="1" ht="29.28" customHeight="1">
      <c r="B79" s="212"/>
      <c r="C79" s="213" t="s">
        <v>168</v>
      </c>
      <c r="D79" s="214" t="s">
        <v>67</v>
      </c>
      <c r="E79" s="214" t="s">
        <v>63</v>
      </c>
      <c r="F79" s="214" t="s">
        <v>169</v>
      </c>
      <c r="G79" s="214" t="s">
        <v>170</v>
      </c>
      <c r="H79" s="214" t="s">
        <v>171</v>
      </c>
      <c r="I79" s="215" t="s">
        <v>172</v>
      </c>
      <c r="J79" s="214" t="s">
        <v>144</v>
      </c>
      <c r="K79" s="216" t="s">
        <v>173</v>
      </c>
      <c r="L79" s="217"/>
      <c r="M79" s="104" t="s">
        <v>174</v>
      </c>
      <c r="N79" s="105" t="s">
        <v>52</v>
      </c>
      <c r="O79" s="105" t="s">
        <v>175</v>
      </c>
      <c r="P79" s="105" t="s">
        <v>176</v>
      </c>
      <c r="Q79" s="105" t="s">
        <v>177</v>
      </c>
      <c r="R79" s="105" t="s">
        <v>178</v>
      </c>
      <c r="S79" s="105" t="s">
        <v>179</v>
      </c>
      <c r="T79" s="106" t="s">
        <v>180</v>
      </c>
    </row>
    <row r="80" s="1" customFormat="1" ht="29.28" customHeight="1">
      <c r="B80" s="48"/>
      <c r="C80" s="110" t="s">
        <v>145</v>
      </c>
      <c r="D80" s="76"/>
      <c r="E80" s="76"/>
      <c r="F80" s="76"/>
      <c r="G80" s="76"/>
      <c r="H80" s="76"/>
      <c r="I80" s="206"/>
      <c r="J80" s="218">
        <f>BK80</f>
        <v>0</v>
      </c>
      <c r="K80" s="76"/>
      <c r="L80" s="74"/>
      <c r="M80" s="107"/>
      <c r="N80" s="108"/>
      <c r="O80" s="108"/>
      <c r="P80" s="219">
        <f>P81</f>
        <v>0</v>
      </c>
      <c r="Q80" s="108"/>
      <c r="R80" s="219">
        <f>R81</f>
        <v>0</v>
      </c>
      <c r="S80" s="108"/>
      <c r="T80" s="220">
        <f>T81</f>
        <v>0</v>
      </c>
      <c r="AT80" s="25" t="s">
        <v>81</v>
      </c>
      <c r="AU80" s="25" t="s">
        <v>146</v>
      </c>
      <c r="BK80" s="221">
        <f>BK81</f>
        <v>0</v>
      </c>
    </row>
    <row r="81" s="11" customFormat="1" ht="37.44" customHeight="1">
      <c r="B81" s="222"/>
      <c r="C81" s="223"/>
      <c r="D81" s="224" t="s">
        <v>81</v>
      </c>
      <c r="E81" s="225" t="s">
        <v>3196</v>
      </c>
      <c r="F81" s="225" t="s">
        <v>3197</v>
      </c>
      <c r="G81" s="223"/>
      <c r="H81" s="223"/>
      <c r="I81" s="226"/>
      <c r="J81" s="227">
        <f>BK81</f>
        <v>0</v>
      </c>
      <c r="K81" s="223"/>
      <c r="L81" s="228"/>
      <c r="M81" s="229"/>
      <c r="N81" s="230"/>
      <c r="O81" s="230"/>
      <c r="P81" s="231">
        <f>P82+P87+P89</f>
        <v>0</v>
      </c>
      <c r="Q81" s="230"/>
      <c r="R81" s="231">
        <f>R82+R87+R89</f>
        <v>0</v>
      </c>
      <c r="S81" s="230"/>
      <c r="T81" s="232">
        <f>T82+T87+T89</f>
        <v>0</v>
      </c>
      <c r="AR81" s="233" t="s">
        <v>212</v>
      </c>
      <c r="AT81" s="234" t="s">
        <v>81</v>
      </c>
      <c r="AU81" s="234" t="s">
        <v>82</v>
      </c>
      <c r="AY81" s="233" t="s">
        <v>183</v>
      </c>
      <c r="BK81" s="235">
        <f>BK82+BK87+BK89</f>
        <v>0</v>
      </c>
    </row>
    <row r="82" s="11" customFormat="1" ht="19.92" customHeight="1">
      <c r="B82" s="222"/>
      <c r="C82" s="223"/>
      <c r="D82" s="224" t="s">
        <v>81</v>
      </c>
      <c r="E82" s="236" t="s">
        <v>3198</v>
      </c>
      <c r="F82" s="236" t="s">
        <v>3199</v>
      </c>
      <c r="G82" s="223"/>
      <c r="H82" s="223"/>
      <c r="I82" s="226"/>
      <c r="J82" s="237">
        <f>BK82</f>
        <v>0</v>
      </c>
      <c r="K82" s="223"/>
      <c r="L82" s="228"/>
      <c r="M82" s="229"/>
      <c r="N82" s="230"/>
      <c r="O82" s="230"/>
      <c r="P82" s="231">
        <f>SUM(P83:P86)</f>
        <v>0</v>
      </c>
      <c r="Q82" s="230"/>
      <c r="R82" s="231">
        <f>SUM(R83:R86)</f>
        <v>0</v>
      </c>
      <c r="S82" s="230"/>
      <c r="T82" s="232">
        <f>SUM(T83:T86)</f>
        <v>0</v>
      </c>
      <c r="AR82" s="233" t="s">
        <v>212</v>
      </c>
      <c r="AT82" s="234" t="s">
        <v>81</v>
      </c>
      <c r="AU82" s="234" t="s">
        <v>25</v>
      </c>
      <c r="AY82" s="233" t="s">
        <v>183</v>
      </c>
      <c r="BK82" s="235">
        <f>SUM(BK83:BK86)</f>
        <v>0</v>
      </c>
    </row>
    <row r="83" s="1" customFormat="1" ht="16.5" customHeight="1">
      <c r="B83" s="48"/>
      <c r="C83" s="238" t="s">
        <v>90</v>
      </c>
      <c r="D83" s="238" t="s">
        <v>185</v>
      </c>
      <c r="E83" s="239" t="s">
        <v>3200</v>
      </c>
      <c r="F83" s="240" t="s">
        <v>3201</v>
      </c>
      <c r="G83" s="241" t="s">
        <v>3202</v>
      </c>
      <c r="H83" s="242">
        <v>1</v>
      </c>
      <c r="I83" s="243"/>
      <c r="J83" s="244">
        <f>ROUND(I83*H83,2)</f>
        <v>0</v>
      </c>
      <c r="K83" s="240" t="s">
        <v>189</v>
      </c>
      <c r="L83" s="74"/>
      <c r="M83" s="245" t="s">
        <v>38</v>
      </c>
      <c r="N83" s="246" t="s">
        <v>53</v>
      </c>
      <c r="O83" s="49"/>
      <c r="P83" s="247">
        <f>O83*H83</f>
        <v>0</v>
      </c>
      <c r="Q83" s="247">
        <v>0</v>
      </c>
      <c r="R83" s="247">
        <f>Q83*H83</f>
        <v>0</v>
      </c>
      <c r="S83" s="247">
        <v>0</v>
      </c>
      <c r="T83" s="248">
        <f>S83*H83</f>
        <v>0</v>
      </c>
      <c r="AR83" s="25" t="s">
        <v>3203</v>
      </c>
      <c r="AT83" s="25" t="s">
        <v>185</v>
      </c>
      <c r="AU83" s="25" t="s">
        <v>90</v>
      </c>
      <c r="AY83" s="25" t="s">
        <v>183</v>
      </c>
      <c r="BE83" s="249">
        <f>IF(N83="základní",J83,0)</f>
        <v>0</v>
      </c>
      <c r="BF83" s="249">
        <f>IF(N83="snížená",J83,0)</f>
        <v>0</v>
      </c>
      <c r="BG83" s="249">
        <f>IF(N83="zákl. přenesená",J83,0)</f>
        <v>0</v>
      </c>
      <c r="BH83" s="249">
        <f>IF(N83="sníž. přenesená",J83,0)</f>
        <v>0</v>
      </c>
      <c r="BI83" s="249">
        <f>IF(N83="nulová",J83,0)</f>
        <v>0</v>
      </c>
      <c r="BJ83" s="25" t="s">
        <v>25</v>
      </c>
      <c r="BK83" s="249">
        <f>ROUND(I83*H83,2)</f>
        <v>0</v>
      </c>
      <c r="BL83" s="25" t="s">
        <v>3203</v>
      </c>
      <c r="BM83" s="25" t="s">
        <v>3204</v>
      </c>
    </row>
    <row r="84" s="1" customFormat="1" ht="25.5" customHeight="1">
      <c r="B84" s="48"/>
      <c r="C84" s="238" t="s">
        <v>107</v>
      </c>
      <c r="D84" s="238" t="s">
        <v>185</v>
      </c>
      <c r="E84" s="239" t="s">
        <v>3205</v>
      </c>
      <c r="F84" s="240" t="s">
        <v>3206</v>
      </c>
      <c r="G84" s="241" t="s">
        <v>3202</v>
      </c>
      <c r="H84" s="242">
        <v>1</v>
      </c>
      <c r="I84" s="243"/>
      <c r="J84" s="244">
        <f>ROUND(I84*H84,2)</f>
        <v>0</v>
      </c>
      <c r="K84" s="240" t="s">
        <v>189</v>
      </c>
      <c r="L84" s="74"/>
      <c r="M84" s="245" t="s">
        <v>38</v>
      </c>
      <c r="N84" s="246" t="s">
        <v>53</v>
      </c>
      <c r="O84" s="49"/>
      <c r="P84" s="247">
        <f>O84*H84</f>
        <v>0</v>
      </c>
      <c r="Q84" s="247">
        <v>0</v>
      </c>
      <c r="R84" s="247">
        <f>Q84*H84</f>
        <v>0</v>
      </c>
      <c r="S84" s="247">
        <v>0</v>
      </c>
      <c r="T84" s="248">
        <f>S84*H84</f>
        <v>0</v>
      </c>
      <c r="AR84" s="25" t="s">
        <v>3203</v>
      </c>
      <c r="AT84" s="25" t="s">
        <v>185</v>
      </c>
      <c r="AU84" s="25" t="s">
        <v>90</v>
      </c>
      <c r="AY84" s="25" t="s">
        <v>183</v>
      </c>
      <c r="BE84" s="249">
        <f>IF(N84="základní",J84,0)</f>
        <v>0</v>
      </c>
      <c r="BF84" s="249">
        <f>IF(N84="snížená",J84,0)</f>
        <v>0</v>
      </c>
      <c r="BG84" s="249">
        <f>IF(N84="zákl. přenesená",J84,0)</f>
        <v>0</v>
      </c>
      <c r="BH84" s="249">
        <f>IF(N84="sníž. přenesená",J84,0)</f>
        <v>0</v>
      </c>
      <c r="BI84" s="249">
        <f>IF(N84="nulová",J84,0)</f>
        <v>0</v>
      </c>
      <c r="BJ84" s="25" t="s">
        <v>25</v>
      </c>
      <c r="BK84" s="249">
        <f>ROUND(I84*H84,2)</f>
        <v>0</v>
      </c>
      <c r="BL84" s="25" t="s">
        <v>3203</v>
      </c>
      <c r="BM84" s="25" t="s">
        <v>3207</v>
      </c>
    </row>
    <row r="85" s="1" customFormat="1" ht="16.5" customHeight="1">
      <c r="B85" s="48"/>
      <c r="C85" s="238" t="s">
        <v>190</v>
      </c>
      <c r="D85" s="238" t="s">
        <v>185</v>
      </c>
      <c r="E85" s="239" t="s">
        <v>3208</v>
      </c>
      <c r="F85" s="240" t="s">
        <v>3209</v>
      </c>
      <c r="G85" s="241" t="s">
        <v>3202</v>
      </c>
      <c r="H85" s="242">
        <v>1</v>
      </c>
      <c r="I85" s="243"/>
      <c r="J85" s="244">
        <f>ROUND(I85*H85,2)</f>
        <v>0</v>
      </c>
      <c r="K85" s="240" t="s">
        <v>189</v>
      </c>
      <c r="L85" s="74"/>
      <c r="M85" s="245" t="s">
        <v>38</v>
      </c>
      <c r="N85" s="246" t="s">
        <v>53</v>
      </c>
      <c r="O85" s="49"/>
      <c r="P85" s="247">
        <f>O85*H85</f>
        <v>0</v>
      </c>
      <c r="Q85" s="247">
        <v>0</v>
      </c>
      <c r="R85" s="247">
        <f>Q85*H85</f>
        <v>0</v>
      </c>
      <c r="S85" s="247">
        <v>0</v>
      </c>
      <c r="T85" s="248">
        <f>S85*H85</f>
        <v>0</v>
      </c>
      <c r="AR85" s="25" t="s">
        <v>3203</v>
      </c>
      <c r="AT85" s="25" t="s">
        <v>185</v>
      </c>
      <c r="AU85" s="25" t="s">
        <v>90</v>
      </c>
      <c r="AY85" s="25" t="s">
        <v>183</v>
      </c>
      <c r="BE85" s="249">
        <f>IF(N85="základní",J85,0)</f>
        <v>0</v>
      </c>
      <c r="BF85" s="249">
        <f>IF(N85="snížená",J85,0)</f>
        <v>0</v>
      </c>
      <c r="BG85" s="249">
        <f>IF(N85="zákl. přenesená",J85,0)</f>
        <v>0</v>
      </c>
      <c r="BH85" s="249">
        <f>IF(N85="sníž. přenesená",J85,0)</f>
        <v>0</v>
      </c>
      <c r="BI85" s="249">
        <f>IF(N85="nulová",J85,0)</f>
        <v>0</v>
      </c>
      <c r="BJ85" s="25" t="s">
        <v>25</v>
      </c>
      <c r="BK85" s="249">
        <f>ROUND(I85*H85,2)</f>
        <v>0</v>
      </c>
      <c r="BL85" s="25" t="s">
        <v>3203</v>
      </c>
      <c r="BM85" s="25" t="s">
        <v>3210</v>
      </c>
    </row>
    <row r="86" s="1" customFormat="1" ht="25.5" customHeight="1">
      <c r="B86" s="48"/>
      <c r="C86" s="238" t="s">
        <v>212</v>
      </c>
      <c r="D86" s="238" t="s">
        <v>185</v>
      </c>
      <c r="E86" s="239" t="s">
        <v>3211</v>
      </c>
      <c r="F86" s="240" t="s">
        <v>3212</v>
      </c>
      <c r="G86" s="241" t="s">
        <v>3202</v>
      </c>
      <c r="H86" s="242">
        <v>1</v>
      </c>
      <c r="I86" s="243"/>
      <c r="J86" s="244">
        <f>ROUND(I86*H86,2)</f>
        <v>0</v>
      </c>
      <c r="K86" s="240" t="s">
        <v>189</v>
      </c>
      <c r="L86" s="74"/>
      <c r="M86" s="245" t="s">
        <v>38</v>
      </c>
      <c r="N86" s="246" t="s">
        <v>53</v>
      </c>
      <c r="O86" s="49"/>
      <c r="P86" s="247">
        <f>O86*H86</f>
        <v>0</v>
      </c>
      <c r="Q86" s="247">
        <v>0</v>
      </c>
      <c r="R86" s="247">
        <f>Q86*H86</f>
        <v>0</v>
      </c>
      <c r="S86" s="247">
        <v>0</v>
      </c>
      <c r="T86" s="248">
        <f>S86*H86</f>
        <v>0</v>
      </c>
      <c r="AR86" s="25" t="s">
        <v>3203</v>
      </c>
      <c r="AT86" s="25" t="s">
        <v>185</v>
      </c>
      <c r="AU86" s="25" t="s">
        <v>90</v>
      </c>
      <c r="AY86" s="25" t="s">
        <v>183</v>
      </c>
      <c r="BE86" s="249">
        <f>IF(N86="základní",J86,0)</f>
        <v>0</v>
      </c>
      <c r="BF86" s="249">
        <f>IF(N86="snížená",J86,0)</f>
        <v>0</v>
      </c>
      <c r="BG86" s="249">
        <f>IF(N86="zákl. přenesená",J86,0)</f>
        <v>0</v>
      </c>
      <c r="BH86" s="249">
        <f>IF(N86="sníž. přenesená",J86,0)</f>
        <v>0</v>
      </c>
      <c r="BI86" s="249">
        <f>IF(N86="nulová",J86,0)</f>
        <v>0</v>
      </c>
      <c r="BJ86" s="25" t="s">
        <v>25</v>
      </c>
      <c r="BK86" s="249">
        <f>ROUND(I86*H86,2)</f>
        <v>0</v>
      </c>
      <c r="BL86" s="25" t="s">
        <v>3203</v>
      </c>
      <c r="BM86" s="25" t="s">
        <v>3213</v>
      </c>
    </row>
    <row r="87" s="11" customFormat="1" ht="29.88" customHeight="1">
      <c r="B87" s="222"/>
      <c r="C87" s="223"/>
      <c r="D87" s="224" t="s">
        <v>81</v>
      </c>
      <c r="E87" s="236" t="s">
        <v>3214</v>
      </c>
      <c r="F87" s="236" t="s">
        <v>3215</v>
      </c>
      <c r="G87" s="223"/>
      <c r="H87" s="223"/>
      <c r="I87" s="226"/>
      <c r="J87" s="237">
        <f>BK87</f>
        <v>0</v>
      </c>
      <c r="K87" s="223"/>
      <c r="L87" s="228"/>
      <c r="M87" s="229"/>
      <c r="N87" s="230"/>
      <c r="O87" s="230"/>
      <c r="P87" s="231">
        <f>P88</f>
        <v>0</v>
      </c>
      <c r="Q87" s="230"/>
      <c r="R87" s="231">
        <f>R88</f>
        <v>0</v>
      </c>
      <c r="S87" s="230"/>
      <c r="T87" s="232">
        <f>T88</f>
        <v>0</v>
      </c>
      <c r="AR87" s="233" t="s">
        <v>212</v>
      </c>
      <c r="AT87" s="234" t="s">
        <v>81</v>
      </c>
      <c r="AU87" s="234" t="s">
        <v>25</v>
      </c>
      <c r="AY87" s="233" t="s">
        <v>183</v>
      </c>
      <c r="BK87" s="235">
        <f>BK88</f>
        <v>0</v>
      </c>
    </row>
    <row r="88" s="1" customFormat="1" ht="16.5" customHeight="1">
      <c r="B88" s="48"/>
      <c r="C88" s="238" t="s">
        <v>221</v>
      </c>
      <c r="D88" s="238" t="s">
        <v>185</v>
      </c>
      <c r="E88" s="239" t="s">
        <v>3216</v>
      </c>
      <c r="F88" s="240" t="s">
        <v>3217</v>
      </c>
      <c r="G88" s="241" t="s">
        <v>3218</v>
      </c>
      <c r="H88" s="242">
        <v>1</v>
      </c>
      <c r="I88" s="243"/>
      <c r="J88" s="244">
        <f>ROUND(I88*H88,2)</f>
        <v>0</v>
      </c>
      <c r="K88" s="240" t="s">
        <v>189</v>
      </c>
      <c r="L88" s="74"/>
      <c r="M88" s="245" t="s">
        <v>38</v>
      </c>
      <c r="N88" s="246" t="s">
        <v>53</v>
      </c>
      <c r="O88" s="49"/>
      <c r="P88" s="247">
        <f>O88*H88</f>
        <v>0</v>
      </c>
      <c r="Q88" s="247">
        <v>0</v>
      </c>
      <c r="R88" s="247">
        <f>Q88*H88</f>
        <v>0</v>
      </c>
      <c r="S88" s="247">
        <v>0</v>
      </c>
      <c r="T88" s="248">
        <f>S88*H88</f>
        <v>0</v>
      </c>
      <c r="AR88" s="25" t="s">
        <v>3203</v>
      </c>
      <c r="AT88" s="25" t="s">
        <v>185</v>
      </c>
      <c r="AU88" s="25" t="s">
        <v>90</v>
      </c>
      <c r="AY88" s="25" t="s">
        <v>183</v>
      </c>
      <c r="BE88" s="249">
        <f>IF(N88="základní",J88,0)</f>
        <v>0</v>
      </c>
      <c r="BF88" s="249">
        <f>IF(N88="snížená",J88,0)</f>
        <v>0</v>
      </c>
      <c r="BG88" s="249">
        <f>IF(N88="zákl. přenesená",J88,0)</f>
        <v>0</v>
      </c>
      <c r="BH88" s="249">
        <f>IF(N88="sníž. přenesená",J88,0)</f>
        <v>0</v>
      </c>
      <c r="BI88" s="249">
        <f>IF(N88="nulová",J88,0)</f>
        <v>0</v>
      </c>
      <c r="BJ88" s="25" t="s">
        <v>25</v>
      </c>
      <c r="BK88" s="249">
        <f>ROUND(I88*H88,2)</f>
        <v>0</v>
      </c>
      <c r="BL88" s="25" t="s">
        <v>3203</v>
      </c>
      <c r="BM88" s="25" t="s">
        <v>3219</v>
      </c>
    </row>
    <row r="89" s="11" customFormat="1" ht="29.88" customHeight="1">
      <c r="B89" s="222"/>
      <c r="C89" s="223"/>
      <c r="D89" s="224" t="s">
        <v>81</v>
      </c>
      <c r="E89" s="236" t="s">
        <v>3220</v>
      </c>
      <c r="F89" s="236" t="s">
        <v>3221</v>
      </c>
      <c r="G89" s="223"/>
      <c r="H89" s="223"/>
      <c r="I89" s="226"/>
      <c r="J89" s="237">
        <f>BK89</f>
        <v>0</v>
      </c>
      <c r="K89" s="223"/>
      <c r="L89" s="228"/>
      <c r="M89" s="229"/>
      <c r="N89" s="230"/>
      <c r="O89" s="230"/>
      <c r="P89" s="231">
        <f>SUM(P90:P91)</f>
        <v>0</v>
      </c>
      <c r="Q89" s="230"/>
      <c r="R89" s="231">
        <f>SUM(R90:R91)</f>
        <v>0</v>
      </c>
      <c r="S89" s="230"/>
      <c r="T89" s="232">
        <f>SUM(T90:T91)</f>
        <v>0</v>
      </c>
      <c r="AR89" s="233" t="s">
        <v>212</v>
      </c>
      <c r="AT89" s="234" t="s">
        <v>81</v>
      </c>
      <c r="AU89" s="234" t="s">
        <v>25</v>
      </c>
      <c r="AY89" s="233" t="s">
        <v>183</v>
      </c>
      <c r="BK89" s="235">
        <f>SUM(BK90:BK91)</f>
        <v>0</v>
      </c>
    </row>
    <row r="90" s="1" customFormat="1" ht="16.5" customHeight="1">
      <c r="B90" s="48"/>
      <c r="C90" s="238" t="s">
        <v>231</v>
      </c>
      <c r="D90" s="238" t="s">
        <v>185</v>
      </c>
      <c r="E90" s="239" t="s">
        <v>3222</v>
      </c>
      <c r="F90" s="240" t="s">
        <v>3223</v>
      </c>
      <c r="G90" s="241" t="s">
        <v>3202</v>
      </c>
      <c r="H90" s="242">
        <v>1</v>
      </c>
      <c r="I90" s="243"/>
      <c r="J90" s="244">
        <f>ROUND(I90*H90,2)</f>
        <v>0</v>
      </c>
      <c r="K90" s="240" t="s">
        <v>189</v>
      </c>
      <c r="L90" s="74"/>
      <c r="M90" s="245" t="s">
        <v>38</v>
      </c>
      <c r="N90" s="246" t="s">
        <v>53</v>
      </c>
      <c r="O90" s="49"/>
      <c r="P90" s="247">
        <f>O90*H90</f>
        <v>0</v>
      </c>
      <c r="Q90" s="247">
        <v>0</v>
      </c>
      <c r="R90" s="247">
        <f>Q90*H90</f>
        <v>0</v>
      </c>
      <c r="S90" s="247">
        <v>0</v>
      </c>
      <c r="T90" s="248">
        <f>S90*H90</f>
        <v>0</v>
      </c>
      <c r="AR90" s="25" t="s">
        <v>3203</v>
      </c>
      <c r="AT90" s="25" t="s">
        <v>185</v>
      </c>
      <c r="AU90" s="25" t="s">
        <v>90</v>
      </c>
      <c r="AY90" s="25" t="s">
        <v>183</v>
      </c>
      <c r="BE90" s="249">
        <f>IF(N90="základní",J90,0)</f>
        <v>0</v>
      </c>
      <c r="BF90" s="249">
        <f>IF(N90="snížená",J90,0)</f>
        <v>0</v>
      </c>
      <c r="BG90" s="249">
        <f>IF(N90="zákl. přenesená",J90,0)</f>
        <v>0</v>
      </c>
      <c r="BH90" s="249">
        <f>IF(N90="sníž. přenesená",J90,0)</f>
        <v>0</v>
      </c>
      <c r="BI90" s="249">
        <f>IF(N90="nulová",J90,0)</f>
        <v>0</v>
      </c>
      <c r="BJ90" s="25" t="s">
        <v>25</v>
      </c>
      <c r="BK90" s="249">
        <f>ROUND(I90*H90,2)</f>
        <v>0</v>
      </c>
      <c r="BL90" s="25" t="s">
        <v>3203</v>
      </c>
      <c r="BM90" s="25" t="s">
        <v>3224</v>
      </c>
    </row>
    <row r="91" s="1" customFormat="1" ht="16.5" customHeight="1">
      <c r="B91" s="48"/>
      <c r="C91" s="238" t="s">
        <v>236</v>
      </c>
      <c r="D91" s="238" t="s">
        <v>185</v>
      </c>
      <c r="E91" s="239" t="s">
        <v>3225</v>
      </c>
      <c r="F91" s="240" t="s">
        <v>3226</v>
      </c>
      <c r="G91" s="241" t="s">
        <v>3202</v>
      </c>
      <c r="H91" s="242">
        <v>1</v>
      </c>
      <c r="I91" s="243"/>
      <c r="J91" s="244">
        <f>ROUND(I91*H91,2)</f>
        <v>0</v>
      </c>
      <c r="K91" s="240" t="s">
        <v>189</v>
      </c>
      <c r="L91" s="74"/>
      <c r="M91" s="245" t="s">
        <v>38</v>
      </c>
      <c r="N91" s="317" t="s">
        <v>53</v>
      </c>
      <c r="O91" s="311"/>
      <c r="P91" s="312">
        <f>O91*H91</f>
        <v>0</v>
      </c>
      <c r="Q91" s="312">
        <v>0</v>
      </c>
      <c r="R91" s="312">
        <f>Q91*H91</f>
        <v>0</v>
      </c>
      <c r="S91" s="312">
        <v>0</v>
      </c>
      <c r="T91" s="313">
        <f>S91*H91</f>
        <v>0</v>
      </c>
      <c r="AR91" s="25" t="s">
        <v>3203</v>
      </c>
      <c r="AT91" s="25" t="s">
        <v>185</v>
      </c>
      <c r="AU91" s="25" t="s">
        <v>90</v>
      </c>
      <c r="AY91" s="25" t="s">
        <v>183</v>
      </c>
      <c r="BE91" s="249">
        <f>IF(N91="základní",J91,0)</f>
        <v>0</v>
      </c>
      <c r="BF91" s="249">
        <f>IF(N91="snížená",J91,0)</f>
        <v>0</v>
      </c>
      <c r="BG91" s="249">
        <f>IF(N91="zákl. přenesená",J91,0)</f>
        <v>0</v>
      </c>
      <c r="BH91" s="249">
        <f>IF(N91="sníž. přenesená",J91,0)</f>
        <v>0</v>
      </c>
      <c r="BI91" s="249">
        <f>IF(N91="nulová",J91,0)</f>
        <v>0</v>
      </c>
      <c r="BJ91" s="25" t="s">
        <v>25</v>
      </c>
      <c r="BK91" s="249">
        <f>ROUND(I91*H91,2)</f>
        <v>0</v>
      </c>
      <c r="BL91" s="25" t="s">
        <v>3203</v>
      </c>
      <c r="BM91" s="25" t="s">
        <v>3227</v>
      </c>
    </row>
    <row r="92" s="1" customFormat="1" ht="6.96" customHeight="1">
      <c r="B92" s="69"/>
      <c r="C92" s="70"/>
      <c r="D92" s="70"/>
      <c r="E92" s="70"/>
      <c r="F92" s="70"/>
      <c r="G92" s="70"/>
      <c r="H92" s="70"/>
      <c r="I92" s="181"/>
      <c r="J92" s="70"/>
      <c r="K92" s="70"/>
      <c r="L92" s="74"/>
    </row>
  </sheetData>
  <sheetProtection sheet="1" autoFilter="0" formatColumns="0" formatRows="0" objects="1" scenarios="1" spinCount="100000" saltValue="gk/quUS1436esmQSgRfyejBP/OgVvIWIMOCxPvS6CRo93mhfrnY02PPlv/9jRAdzjCb8DCWXw0bQSf0GgOnNXQ==" hashValue="kBjwuUw6uxDUrXscKby6VPdnp/VhmovOhudmYNzO0cEp0N3FHFaUz6PGa7HBgSxHwAVxEYUmzbxzQLOZw3F4NQ==" algorithmName="SHA-512" password="CC35"/>
  <autoFilter ref="C79:K91"/>
  <mergeCells count="10">
    <mergeCell ref="E7:H7"/>
    <mergeCell ref="E9:H9"/>
    <mergeCell ref="E24:H24"/>
    <mergeCell ref="E45:H45"/>
    <mergeCell ref="E47:H47"/>
    <mergeCell ref="J51:J52"/>
    <mergeCell ref="E70:H70"/>
    <mergeCell ref="E72:H72"/>
    <mergeCell ref="G1:H1"/>
    <mergeCell ref="L2:V2"/>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322" customWidth="1"/>
    <col min="2" max="2" width="1.664063" style="322" customWidth="1"/>
    <col min="3" max="4" width="5" style="322" customWidth="1"/>
    <col min="5" max="5" width="11.67" style="322" customWidth="1"/>
    <col min="6" max="6" width="9.17" style="322" customWidth="1"/>
    <col min="7" max="7" width="5" style="322" customWidth="1"/>
    <col min="8" max="8" width="77.83" style="322" customWidth="1"/>
    <col min="9" max="10" width="20" style="322" customWidth="1"/>
    <col min="11" max="11" width="1.664063" style="322" customWidth="1"/>
  </cols>
  <sheetData>
    <row r="1" ht="37.5" customHeight="1"/>
    <row r="2" ht="7.5" customHeight="1">
      <c r="B2" s="323"/>
      <c r="C2" s="324"/>
      <c r="D2" s="324"/>
      <c r="E2" s="324"/>
      <c r="F2" s="324"/>
      <c r="G2" s="324"/>
      <c r="H2" s="324"/>
      <c r="I2" s="324"/>
      <c r="J2" s="324"/>
      <c r="K2" s="325"/>
    </row>
    <row r="3" s="16" customFormat="1" ht="45" customHeight="1">
      <c r="B3" s="326"/>
      <c r="C3" s="327" t="s">
        <v>3228</v>
      </c>
      <c r="D3" s="327"/>
      <c r="E3" s="327"/>
      <c r="F3" s="327"/>
      <c r="G3" s="327"/>
      <c r="H3" s="327"/>
      <c r="I3" s="327"/>
      <c r="J3" s="327"/>
      <c r="K3" s="328"/>
    </row>
    <row r="4" ht="25.5" customHeight="1">
      <c r="B4" s="329"/>
      <c r="C4" s="330" t="s">
        <v>3229</v>
      </c>
      <c r="D4" s="330"/>
      <c r="E4" s="330"/>
      <c r="F4" s="330"/>
      <c r="G4" s="330"/>
      <c r="H4" s="330"/>
      <c r="I4" s="330"/>
      <c r="J4" s="330"/>
      <c r="K4" s="331"/>
    </row>
    <row r="5" ht="5.25" customHeight="1">
      <c r="B5" s="329"/>
      <c r="C5" s="332"/>
      <c r="D5" s="332"/>
      <c r="E5" s="332"/>
      <c r="F5" s="332"/>
      <c r="G5" s="332"/>
      <c r="H5" s="332"/>
      <c r="I5" s="332"/>
      <c r="J5" s="332"/>
      <c r="K5" s="331"/>
    </row>
    <row r="6" ht="15" customHeight="1">
      <c r="B6" s="329"/>
      <c r="C6" s="333" t="s">
        <v>3230</v>
      </c>
      <c r="D6" s="333"/>
      <c r="E6" s="333"/>
      <c r="F6" s="333"/>
      <c r="G6" s="333"/>
      <c r="H6" s="333"/>
      <c r="I6" s="333"/>
      <c r="J6" s="333"/>
      <c r="K6" s="331"/>
    </row>
    <row r="7" ht="15" customHeight="1">
      <c r="B7" s="334"/>
      <c r="C7" s="333" t="s">
        <v>3231</v>
      </c>
      <c r="D7" s="333"/>
      <c r="E7" s="333"/>
      <c r="F7" s="333"/>
      <c r="G7" s="333"/>
      <c r="H7" s="333"/>
      <c r="I7" s="333"/>
      <c r="J7" s="333"/>
      <c r="K7" s="331"/>
    </row>
    <row r="8" ht="12.75" customHeight="1">
      <c r="B8" s="334"/>
      <c r="C8" s="333"/>
      <c r="D8" s="333"/>
      <c r="E8" s="333"/>
      <c r="F8" s="333"/>
      <c r="G8" s="333"/>
      <c r="H8" s="333"/>
      <c r="I8" s="333"/>
      <c r="J8" s="333"/>
      <c r="K8" s="331"/>
    </row>
    <row r="9" ht="15" customHeight="1">
      <c r="B9" s="334"/>
      <c r="C9" s="333" t="s">
        <v>3232</v>
      </c>
      <c r="D9" s="333"/>
      <c r="E9" s="333"/>
      <c r="F9" s="333"/>
      <c r="G9" s="333"/>
      <c r="H9" s="333"/>
      <c r="I9" s="333"/>
      <c r="J9" s="333"/>
      <c r="K9" s="331"/>
    </row>
    <row r="10" ht="15" customHeight="1">
      <c r="B10" s="334"/>
      <c r="C10" s="333"/>
      <c r="D10" s="333" t="s">
        <v>3233</v>
      </c>
      <c r="E10" s="333"/>
      <c r="F10" s="333"/>
      <c r="G10" s="333"/>
      <c r="H10" s="333"/>
      <c r="I10" s="333"/>
      <c r="J10" s="333"/>
      <c r="K10" s="331"/>
    </row>
    <row r="11" ht="15" customHeight="1">
      <c r="B11" s="334"/>
      <c r="C11" s="335"/>
      <c r="D11" s="333" t="s">
        <v>3234</v>
      </c>
      <c r="E11" s="333"/>
      <c r="F11" s="333"/>
      <c r="G11" s="333"/>
      <c r="H11" s="333"/>
      <c r="I11" s="333"/>
      <c r="J11" s="333"/>
      <c r="K11" s="331"/>
    </row>
    <row r="12" ht="12.75" customHeight="1">
      <c r="B12" s="334"/>
      <c r="C12" s="335"/>
      <c r="D12" s="335"/>
      <c r="E12" s="335"/>
      <c r="F12" s="335"/>
      <c r="G12" s="335"/>
      <c r="H12" s="335"/>
      <c r="I12" s="335"/>
      <c r="J12" s="335"/>
      <c r="K12" s="331"/>
    </row>
    <row r="13" ht="15" customHeight="1">
      <c r="B13" s="334"/>
      <c r="C13" s="335"/>
      <c r="D13" s="333" t="s">
        <v>3235</v>
      </c>
      <c r="E13" s="333"/>
      <c r="F13" s="333"/>
      <c r="G13" s="333"/>
      <c r="H13" s="333"/>
      <c r="I13" s="333"/>
      <c r="J13" s="333"/>
      <c r="K13" s="331"/>
    </row>
    <row r="14" ht="15" customHeight="1">
      <c r="B14" s="334"/>
      <c r="C14" s="335"/>
      <c r="D14" s="333" t="s">
        <v>3236</v>
      </c>
      <c r="E14" s="333"/>
      <c r="F14" s="333"/>
      <c r="G14" s="333"/>
      <c r="H14" s="333"/>
      <c r="I14" s="333"/>
      <c r="J14" s="333"/>
      <c r="K14" s="331"/>
    </row>
    <row r="15" ht="15" customHeight="1">
      <c r="B15" s="334"/>
      <c r="C15" s="335"/>
      <c r="D15" s="333" t="s">
        <v>3237</v>
      </c>
      <c r="E15" s="333"/>
      <c r="F15" s="333"/>
      <c r="G15" s="333"/>
      <c r="H15" s="333"/>
      <c r="I15" s="333"/>
      <c r="J15" s="333"/>
      <c r="K15" s="331"/>
    </row>
    <row r="16" ht="15" customHeight="1">
      <c r="B16" s="334"/>
      <c r="C16" s="335"/>
      <c r="D16" s="335"/>
      <c r="E16" s="336" t="s">
        <v>88</v>
      </c>
      <c r="F16" s="333" t="s">
        <v>3238</v>
      </c>
      <c r="G16" s="333"/>
      <c r="H16" s="333"/>
      <c r="I16" s="333"/>
      <c r="J16" s="333"/>
      <c r="K16" s="331"/>
    </row>
    <row r="17" ht="15" customHeight="1">
      <c r="B17" s="334"/>
      <c r="C17" s="335"/>
      <c r="D17" s="335"/>
      <c r="E17" s="336" t="s">
        <v>3239</v>
      </c>
      <c r="F17" s="333" t="s">
        <v>3240</v>
      </c>
      <c r="G17" s="333"/>
      <c r="H17" s="333"/>
      <c r="I17" s="333"/>
      <c r="J17" s="333"/>
      <c r="K17" s="331"/>
    </row>
    <row r="18" ht="15" customHeight="1">
      <c r="B18" s="334"/>
      <c r="C18" s="335"/>
      <c r="D18" s="335"/>
      <c r="E18" s="336" t="s">
        <v>3241</v>
      </c>
      <c r="F18" s="333" t="s">
        <v>3242</v>
      </c>
      <c r="G18" s="333"/>
      <c r="H18" s="333"/>
      <c r="I18" s="333"/>
      <c r="J18" s="333"/>
      <c r="K18" s="331"/>
    </row>
    <row r="19" ht="15" customHeight="1">
      <c r="B19" s="334"/>
      <c r="C19" s="335"/>
      <c r="D19" s="335"/>
      <c r="E19" s="336" t="s">
        <v>129</v>
      </c>
      <c r="F19" s="333" t="s">
        <v>3243</v>
      </c>
      <c r="G19" s="333"/>
      <c r="H19" s="333"/>
      <c r="I19" s="333"/>
      <c r="J19" s="333"/>
      <c r="K19" s="331"/>
    </row>
    <row r="20" ht="15" customHeight="1">
      <c r="B20" s="334"/>
      <c r="C20" s="335"/>
      <c r="D20" s="335"/>
      <c r="E20" s="336" t="s">
        <v>3244</v>
      </c>
      <c r="F20" s="333" t="s">
        <v>2772</v>
      </c>
      <c r="G20" s="333"/>
      <c r="H20" s="333"/>
      <c r="I20" s="333"/>
      <c r="J20" s="333"/>
      <c r="K20" s="331"/>
    </row>
    <row r="21" ht="15" customHeight="1">
      <c r="B21" s="334"/>
      <c r="C21" s="335"/>
      <c r="D21" s="335"/>
      <c r="E21" s="336" t="s">
        <v>94</v>
      </c>
      <c r="F21" s="333" t="s">
        <v>3245</v>
      </c>
      <c r="G21" s="333"/>
      <c r="H21" s="333"/>
      <c r="I21" s="333"/>
      <c r="J21" s="333"/>
      <c r="K21" s="331"/>
    </row>
    <row r="22" ht="12.75" customHeight="1">
      <c r="B22" s="334"/>
      <c r="C22" s="335"/>
      <c r="D22" s="335"/>
      <c r="E22" s="335"/>
      <c r="F22" s="335"/>
      <c r="G22" s="335"/>
      <c r="H22" s="335"/>
      <c r="I22" s="335"/>
      <c r="J22" s="335"/>
      <c r="K22" s="331"/>
    </row>
    <row r="23" ht="15" customHeight="1">
      <c r="B23" s="334"/>
      <c r="C23" s="333" t="s">
        <v>3246</v>
      </c>
      <c r="D23" s="333"/>
      <c r="E23" s="333"/>
      <c r="F23" s="333"/>
      <c r="G23" s="333"/>
      <c r="H23" s="333"/>
      <c r="I23" s="333"/>
      <c r="J23" s="333"/>
      <c r="K23" s="331"/>
    </row>
    <row r="24" ht="15" customHeight="1">
      <c r="B24" s="334"/>
      <c r="C24" s="333" t="s">
        <v>3247</v>
      </c>
      <c r="D24" s="333"/>
      <c r="E24" s="333"/>
      <c r="F24" s="333"/>
      <c r="G24" s="333"/>
      <c r="H24" s="333"/>
      <c r="I24" s="333"/>
      <c r="J24" s="333"/>
      <c r="K24" s="331"/>
    </row>
    <row r="25" ht="15" customHeight="1">
      <c r="B25" s="334"/>
      <c r="C25" s="333"/>
      <c r="D25" s="333" t="s">
        <v>3248</v>
      </c>
      <c r="E25" s="333"/>
      <c r="F25" s="333"/>
      <c r="G25" s="333"/>
      <c r="H25" s="333"/>
      <c r="I25" s="333"/>
      <c r="J25" s="333"/>
      <c r="K25" s="331"/>
    </row>
    <row r="26" ht="15" customHeight="1">
      <c r="B26" s="334"/>
      <c r="C26" s="335"/>
      <c r="D26" s="333" t="s">
        <v>3249</v>
      </c>
      <c r="E26" s="333"/>
      <c r="F26" s="333"/>
      <c r="G26" s="333"/>
      <c r="H26" s="333"/>
      <c r="I26" s="333"/>
      <c r="J26" s="333"/>
      <c r="K26" s="331"/>
    </row>
    <row r="27" ht="12.75" customHeight="1">
      <c r="B27" s="334"/>
      <c r="C27" s="335"/>
      <c r="D27" s="335"/>
      <c r="E27" s="335"/>
      <c r="F27" s="335"/>
      <c r="G27" s="335"/>
      <c r="H27" s="335"/>
      <c r="I27" s="335"/>
      <c r="J27" s="335"/>
      <c r="K27" s="331"/>
    </row>
    <row r="28" ht="15" customHeight="1">
      <c r="B28" s="334"/>
      <c r="C28" s="335"/>
      <c r="D28" s="333" t="s">
        <v>3250</v>
      </c>
      <c r="E28" s="333"/>
      <c r="F28" s="333"/>
      <c r="G28" s="333"/>
      <c r="H28" s="333"/>
      <c r="I28" s="333"/>
      <c r="J28" s="333"/>
      <c r="K28" s="331"/>
    </row>
    <row r="29" ht="15" customHeight="1">
      <c r="B29" s="334"/>
      <c r="C29" s="335"/>
      <c r="D29" s="333" t="s">
        <v>3251</v>
      </c>
      <c r="E29" s="333"/>
      <c r="F29" s="333"/>
      <c r="G29" s="333"/>
      <c r="H29" s="333"/>
      <c r="I29" s="333"/>
      <c r="J29" s="333"/>
      <c r="K29" s="331"/>
    </row>
    <row r="30" ht="12.75" customHeight="1">
      <c r="B30" s="334"/>
      <c r="C30" s="335"/>
      <c r="D30" s="335"/>
      <c r="E30" s="335"/>
      <c r="F30" s="335"/>
      <c r="G30" s="335"/>
      <c r="H30" s="335"/>
      <c r="I30" s="335"/>
      <c r="J30" s="335"/>
      <c r="K30" s="331"/>
    </row>
    <row r="31" ht="15" customHeight="1">
      <c r="B31" s="334"/>
      <c r="C31" s="335"/>
      <c r="D31" s="333" t="s">
        <v>3252</v>
      </c>
      <c r="E31" s="333"/>
      <c r="F31" s="333"/>
      <c r="G31" s="333"/>
      <c r="H31" s="333"/>
      <c r="I31" s="333"/>
      <c r="J31" s="333"/>
      <c r="K31" s="331"/>
    </row>
    <row r="32" ht="15" customHeight="1">
      <c r="B32" s="334"/>
      <c r="C32" s="335"/>
      <c r="D32" s="333" t="s">
        <v>3253</v>
      </c>
      <c r="E32" s="333"/>
      <c r="F32" s="333"/>
      <c r="G32" s="333"/>
      <c r="H32" s="333"/>
      <c r="I32" s="333"/>
      <c r="J32" s="333"/>
      <c r="K32" s="331"/>
    </row>
    <row r="33" ht="15" customHeight="1">
      <c r="B33" s="334"/>
      <c r="C33" s="335"/>
      <c r="D33" s="333" t="s">
        <v>3254</v>
      </c>
      <c r="E33" s="333"/>
      <c r="F33" s="333"/>
      <c r="G33" s="333"/>
      <c r="H33" s="333"/>
      <c r="I33" s="333"/>
      <c r="J33" s="333"/>
      <c r="K33" s="331"/>
    </row>
    <row r="34" ht="15" customHeight="1">
      <c r="B34" s="334"/>
      <c r="C34" s="335"/>
      <c r="D34" s="333"/>
      <c r="E34" s="337" t="s">
        <v>168</v>
      </c>
      <c r="F34" s="333"/>
      <c r="G34" s="333" t="s">
        <v>3255</v>
      </c>
      <c r="H34" s="333"/>
      <c r="I34" s="333"/>
      <c r="J34" s="333"/>
      <c r="K34" s="331"/>
    </row>
    <row r="35" ht="30.75" customHeight="1">
      <c r="B35" s="334"/>
      <c r="C35" s="335"/>
      <c r="D35" s="333"/>
      <c r="E35" s="337" t="s">
        <v>3256</v>
      </c>
      <c r="F35" s="333"/>
      <c r="G35" s="333" t="s">
        <v>3257</v>
      </c>
      <c r="H35" s="333"/>
      <c r="I35" s="333"/>
      <c r="J35" s="333"/>
      <c r="K35" s="331"/>
    </row>
    <row r="36" ht="15" customHeight="1">
      <c r="B36" s="334"/>
      <c r="C36" s="335"/>
      <c r="D36" s="333"/>
      <c r="E36" s="337" t="s">
        <v>63</v>
      </c>
      <c r="F36" s="333"/>
      <c r="G36" s="333" t="s">
        <v>3258</v>
      </c>
      <c r="H36" s="333"/>
      <c r="I36" s="333"/>
      <c r="J36" s="333"/>
      <c r="K36" s="331"/>
    </row>
    <row r="37" ht="15" customHeight="1">
      <c r="B37" s="334"/>
      <c r="C37" s="335"/>
      <c r="D37" s="333"/>
      <c r="E37" s="337" t="s">
        <v>169</v>
      </c>
      <c r="F37" s="333"/>
      <c r="G37" s="333" t="s">
        <v>3259</v>
      </c>
      <c r="H37" s="333"/>
      <c r="I37" s="333"/>
      <c r="J37" s="333"/>
      <c r="K37" s="331"/>
    </row>
    <row r="38" ht="15" customHeight="1">
      <c r="B38" s="334"/>
      <c r="C38" s="335"/>
      <c r="D38" s="333"/>
      <c r="E38" s="337" t="s">
        <v>170</v>
      </c>
      <c r="F38" s="333"/>
      <c r="G38" s="333" t="s">
        <v>3260</v>
      </c>
      <c r="H38" s="333"/>
      <c r="I38" s="333"/>
      <c r="J38" s="333"/>
      <c r="K38" s="331"/>
    </row>
    <row r="39" ht="15" customHeight="1">
      <c r="B39" s="334"/>
      <c r="C39" s="335"/>
      <c r="D39" s="333"/>
      <c r="E39" s="337" t="s">
        <v>171</v>
      </c>
      <c r="F39" s="333"/>
      <c r="G39" s="333" t="s">
        <v>3261</v>
      </c>
      <c r="H39" s="333"/>
      <c r="I39" s="333"/>
      <c r="J39" s="333"/>
      <c r="K39" s="331"/>
    </row>
    <row r="40" ht="15" customHeight="1">
      <c r="B40" s="334"/>
      <c r="C40" s="335"/>
      <c r="D40" s="333"/>
      <c r="E40" s="337" t="s">
        <v>3262</v>
      </c>
      <c r="F40" s="333"/>
      <c r="G40" s="333" t="s">
        <v>3263</v>
      </c>
      <c r="H40" s="333"/>
      <c r="I40" s="333"/>
      <c r="J40" s="333"/>
      <c r="K40" s="331"/>
    </row>
    <row r="41" ht="15" customHeight="1">
      <c r="B41" s="334"/>
      <c r="C41" s="335"/>
      <c r="D41" s="333"/>
      <c r="E41" s="337"/>
      <c r="F41" s="333"/>
      <c r="G41" s="333" t="s">
        <v>3264</v>
      </c>
      <c r="H41" s="333"/>
      <c r="I41" s="333"/>
      <c r="J41" s="333"/>
      <c r="K41" s="331"/>
    </row>
    <row r="42" ht="15" customHeight="1">
      <c r="B42" s="334"/>
      <c r="C42" s="335"/>
      <c r="D42" s="333"/>
      <c r="E42" s="337" t="s">
        <v>3265</v>
      </c>
      <c r="F42" s="333"/>
      <c r="G42" s="333" t="s">
        <v>3266</v>
      </c>
      <c r="H42" s="333"/>
      <c r="I42" s="333"/>
      <c r="J42" s="333"/>
      <c r="K42" s="331"/>
    </row>
    <row r="43" ht="15" customHeight="1">
      <c r="B43" s="334"/>
      <c r="C43" s="335"/>
      <c r="D43" s="333"/>
      <c r="E43" s="337" t="s">
        <v>173</v>
      </c>
      <c r="F43" s="333"/>
      <c r="G43" s="333" t="s">
        <v>3267</v>
      </c>
      <c r="H43" s="333"/>
      <c r="I43" s="333"/>
      <c r="J43" s="333"/>
      <c r="K43" s="331"/>
    </row>
    <row r="44" ht="12.75" customHeight="1">
      <c r="B44" s="334"/>
      <c r="C44" s="335"/>
      <c r="D44" s="333"/>
      <c r="E44" s="333"/>
      <c r="F44" s="333"/>
      <c r="G44" s="333"/>
      <c r="H44" s="333"/>
      <c r="I44" s="333"/>
      <c r="J44" s="333"/>
      <c r="K44" s="331"/>
    </row>
    <row r="45" ht="15" customHeight="1">
      <c r="B45" s="334"/>
      <c r="C45" s="335"/>
      <c r="D45" s="333" t="s">
        <v>3268</v>
      </c>
      <c r="E45" s="333"/>
      <c r="F45" s="333"/>
      <c r="G45" s="333"/>
      <c r="H45" s="333"/>
      <c r="I45" s="333"/>
      <c r="J45" s="333"/>
      <c r="K45" s="331"/>
    </row>
    <row r="46" ht="15" customHeight="1">
      <c r="B46" s="334"/>
      <c r="C46" s="335"/>
      <c r="D46" s="335"/>
      <c r="E46" s="333" t="s">
        <v>3269</v>
      </c>
      <c r="F46" s="333"/>
      <c r="G46" s="333"/>
      <c r="H46" s="333"/>
      <c r="I46" s="333"/>
      <c r="J46" s="333"/>
      <c r="K46" s="331"/>
    </row>
    <row r="47" ht="15" customHeight="1">
      <c r="B47" s="334"/>
      <c r="C47" s="335"/>
      <c r="D47" s="335"/>
      <c r="E47" s="333" t="s">
        <v>3270</v>
      </c>
      <c r="F47" s="333"/>
      <c r="G47" s="333"/>
      <c r="H47" s="333"/>
      <c r="I47" s="333"/>
      <c r="J47" s="333"/>
      <c r="K47" s="331"/>
    </row>
    <row r="48" ht="15" customHeight="1">
      <c r="B48" s="334"/>
      <c r="C48" s="335"/>
      <c r="D48" s="335"/>
      <c r="E48" s="333" t="s">
        <v>3271</v>
      </c>
      <c r="F48" s="333"/>
      <c r="G48" s="333"/>
      <c r="H48" s="333"/>
      <c r="I48" s="333"/>
      <c r="J48" s="333"/>
      <c r="K48" s="331"/>
    </row>
    <row r="49" ht="15" customHeight="1">
      <c r="B49" s="334"/>
      <c r="C49" s="335"/>
      <c r="D49" s="333" t="s">
        <v>3272</v>
      </c>
      <c r="E49" s="333"/>
      <c r="F49" s="333"/>
      <c r="G49" s="333"/>
      <c r="H49" s="333"/>
      <c r="I49" s="333"/>
      <c r="J49" s="333"/>
      <c r="K49" s="331"/>
    </row>
    <row r="50" ht="25.5" customHeight="1">
      <c r="B50" s="329"/>
      <c r="C50" s="330" t="s">
        <v>3273</v>
      </c>
      <c r="D50" s="330"/>
      <c r="E50" s="330"/>
      <c r="F50" s="330"/>
      <c r="G50" s="330"/>
      <c r="H50" s="330"/>
      <c r="I50" s="330"/>
      <c r="J50" s="330"/>
      <c r="K50" s="331"/>
    </row>
    <row r="51" ht="5.25" customHeight="1">
      <c r="B51" s="329"/>
      <c r="C51" s="332"/>
      <c r="D51" s="332"/>
      <c r="E51" s="332"/>
      <c r="F51" s="332"/>
      <c r="G51" s="332"/>
      <c r="H51" s="332"/>
      <c r="I51" s="332"/>
      <c r="J51" s="332"/>
      <c r="K51" s="331"/>
    </row>
    <row r="52" ht="15" customHeight="1">
      <c r="B52" s="329"/>
      <c r="C52" s="333" t="s">
        <v>3274</v>
      </c>
      <c r="D52" s="333"/>
      <c r="E52" s="333"/>
      <c r="F52" s="333"/>
      <c r="G52" s="333"/>
      <c r="H52" s="333"/>
      <c r="I52" s="333"/>
      <c r="J52" s="333"/>
      <c r="K52" s="331"/>
    </row>
    <row r="53" ht="15" customHeight="1">
      <c r="B53" s="329"/>
      <c r="C53" s="333" t="s">
        <v>3275</v>
      </c>
      <c r="D53" s="333"/>
      <c r="E53" s="333"/>
      <c r="F53" s="333"/>
      <c r="G53" s="333"/>
      <c r="H53" s="333"/>
      <c r="I53" s="333"/>
      <c r="J53" s="333"/>
      <c r="K53" s="331"/>
    </row>
    <row r="54" ht="12.75" customHeight="1">
      <c r="B54" s="329"/>
      <c r="C54" s="333"/>
      <c r="D54" s="333"/>
      <c r="E54" s="333"/>
      <c r="F54" s="333"/>
      <c r="G54" s="333"/>
      <c r="H54" s="333"/>
      <c r="I54" s="333"/>
      <c r="J54" s="333"/>
      <c r="K54" s="331"/>
    </row>
    <row r="55" ht="15" customHeight="1">
      <c r="B55" s="329"/>
      <c r="C55" s="333" t="s">
        <v>3276</v>
      </c>
      <c r="D55" s="333"/>
      <c r="E55" s="333"/>
      <c r="F55" s="333"/>
      <c r="G55" s="333"/>
      <c r="H55" s="333"/>
      <c r="I55" s="333"/>
      <c r="J55" s="333"/>
      <c r="K55" s="331"/>
    </row>
    <row r="56" ht="15" customHeight="1">
      <c r="B56" s="329"/>
      <c r="C56" s="335"/>
      <c r="D56" s="333" t="s">
        <v>3277</v>
      </c>
      <c r="E56" s="333"/>
      <c r="F56" s="333"/>
      <c r="G56" s="333"/>
      <c r="H56" s="333"/>
      <c r="I56" s="333"/>
      <c r="J56" s="333"/>
      <c r="K56" s="331"/>
    </row>
    <row r="57" ht="15" customHeight="1">
      <c r="B57" s="329"/>
      <c r="C57" s="335"/>
      <c r="D57" s="333" t="s">
        <v>3278</v>
      </c>
      <c r="E57" s="333"/>
      <c r="F57" s="333"/>
      <c r="G57" s="333"/>
      <c r="H57" s="333"/>
      <c r="I57" s="333"/>
      <c r="J57" s="333"/>
      <c r="K57" s="331"/>
    </row>
    <row r="58" ht="15" customHeight="1">
      <c r="B58" s="329"/>
      <c r="C58" s="335"/>
      <c r="D58" s="333" t="s">
        <v>3279</v>
      </c>
      <c r="E58" s="333"/>
      <c r="F58" s="333"/>
      <c r="G58" s="333"/>
      <c r="H58" s="333"/>
      <c r="I58" s="333"/>
      <c r="J58" s="333"/>
      <c r="K58" s="331"/>
    </row>
    <row r="59" ht="15" customHeight="1">
      <c r="B59" s="329"/>
      <c r="C59" s="335"/>
      <c r="D59" s="333" t="s">
        <v>3280</v>
      </c>
      <c r="E59" s="333"/>
      <c r="F59" s="333"/>
      <c r="G59" s="333"/>
      <c r="H59" s="333"/>
      <c r="I59" s="333"/>
      <c r="J59" s="333"/>
      <c r="K59" s="331"/>
    </row>
    <row r="60" ht="15" customHeight="1">
      <c r="B60" s="329"/>
      <c r="C60" s="335"/>
      <c r="D60" s="338" t="s">
        <v>3281</v>
      </c>
      <c r="E60" s="338"/>
      <c r="F60" s="338"/>
      <c r="G60" s="338"/>
      <c r="H60" s="338"/>
      <c r="I60" s="338"/>
      <c r="J60" s="338"/>
      <c r="K60" s="331"/>
    </row>
    <row r="61" ht="15" customHeight="1">
      <c r="B61" s="329"/>
      <c r="C61" s="335"/>
      <c r="D61" s="333" t="s">
        <v>3282</v>
      </c>
      <c r="E61" s="333"/>
      <c r="F61" s="333"/>
      <c r="G61" s="333"/>
      <c r="H61" s="333"/>
      <c r="I61" s="333"/>
      <c r="J61" s="333"/>
      <c r="K61" s="331"/>
    </row>
    <row r="62" ht="12.75" customHeight="1">
      <c r="B62" s="329"/>
      <c r="C62" s="335"/>
      <c r="D62" s="335"/>
      <c r="E62" s="339"/>
      <c r="F62" s="335"/>
      <c r="G62" s="335"/>
      <c r="H62" s="335"/>
      <c r="I62" s="335"/>
      <c r="J62" s="335"/>
      <c r="K62" s="331"/>
    </row>
    <row r="63" ht="15" customHeight="1">
      <c r="B63" s="329"/>
      <c r="C63" s="335"/>
      <c r="D63" s="333" t="s">
        <v>3283</v>
      </c>
      <c r="E63" s="333"/>
      <c r="F63" s="333"/>
      <c r="G63" s="333"/>
      <c r="H63" s="333"/>
      <c r="I63" s="333"/>
      <c r="J63" s="333"/>
      <c r="K63" s="331"/>
    </row>
    <row r="64" ht="15" customHeight="1">
      <c r="B64" s="329"/>
      <c r="C64" s="335"/>
      <c r="D64" s="338" t="s">
        <v>3284</v>
      </c>
      <c r="E64" s="338"/>
      <c r="F64" s="338"/>
      <c r="G64" s="338"/>
      <c r="H64" s="338"/>
      <c r="I64" s="338"/>
      <c r="J64" s="338"/>
      <c r="K64" s="331"/>
    </row>
    <row r="65" ht="15" customHeight="1">
      <c r="B65" s="329"/>
      <c r="C65" s="335"/>
      <c r="D65" s="333" t="s">
        <v>3285</v>
      </c>
      <c r="E65" s="333"/>
      <c r="F65" s="333"/>
      <c r="G65" s="333"/>
      <c r="H65" s="333"/>
      <c r="I65" s="333"/>
      <c r="J65" s="333"/>
      <c r="K65" s="331"/>
    </row>
    <row r="66" ht="15" customHeight="1">
      <c r="B66" s="329"/>
      <c r="C66" s="335"/>
      <c r="D66" s="333" t="s">
        <v>3286</v>
      </c>
      <c r="E66" s="333"/>
      <c r="F66" s="333"/>
      <c r="G66" s="333"/>
      <c r="H66" s="333"/>
      <c r="I66" s="333"/>
      <c r="J66" s="333"/>
      <c r="K66" s="331"/>
    </row>
    <row r="67" ht="15" customHeight="1">
      <c r="B67" s="329"/>
      <c r="C67" s="335"/>
      <c r="D67" s="333" t="s">
        <v>3287</v>
      </c>
      <c r="E67" s="333"/>
      <c r="F67" s="333"/>
      <c r="G67" s="333"/>
      <c r="H67" s="333"/>
      <c r="I67" s="333"/>
      <c r="J67" s="333"/>
      <c r="K67" s="331"/>
    </row>
    <row r="68" ht="15" customHeight="1">
      <c r="B68" s="329"/>
      <c r="C68" s="335"/>
      <c r="D68" s="333" t="s">
        <v>3288</v>
      </c>
      <c r="E68" s="333"/>
      <c r="F68" s="333"/>
      <c r="G68" s="333"/>
      <c r="H68" s="333"/>
      <c r="I68" s="333"/>
      <c r="J68" s="333"/>
      <c r="K68" s="331"/>
    </row>
    <row r="69" ht="12.75" customHeight="1">
      <c r="B69" s="340"/>
      <c r="C69" s="341"/>
      <c r="D69" s="341"/>
      <c r="E69" s="341"/>
      <c r="F69" s="341"/>
      <c r="G69" s="341"/>
      <c r="H69" s="341"/>
      <c r="I69" s="341"/>
      <c r="J69" s="341"/>
      <c r="K69" s="342"/>
    </row>
    <row r="70" ht="18.75" customHeight="1">
      <c r="B70" s="343"/>
      <c r="C70" s="343"/>
      <c r="D70" s="343"/>
      <c r="E70" s="343"/>
      <c r="F70" s="343"/>
      <c r="G70" s="343"/>
      <c r="H70" s="343"/>
      <c r="I70" s="343"/>
      <c r="J70" s="343"/>
      <c r="K70" s="344"/>
    </row>
    <row r="71" ht="18.75" customHeight="1">
      <c r="B71" s="344"/>
      <c r="C71" s="344"/>
      <c r="D71" s="344"/>
      <c r="E71" s="344"/>
      <c r="F71" s="344"/>
      <c r="G71" s="344"/>
      <c r="H71" s="344"/>
      <c r="I71" s="344"/>
      <c r="J71" s="344"/>
      <c r="K71" s="344"/>
    </row>
    <row r="72" ht="7.5" customHeight="1">
      <c r="B72" s="345"/>
      <c r="C72" s="346"/>
      <c r="D72" s="346"/>
      <c r="E72" s="346"/>
      <c r="F72" s="346"/>
      <c r="G72" s="346"/>
      <c r="H72" s="346"/>
      <c r="I72" s="346"/>
      <c r="J72" s="346"/>
      <c r="K72" s="347"/>
    </row>
    <row r="73" ht="45" customHeight="1">
      <c r="B73" s="348"/>
      <c r="C73" s="349" t="s">
        <v>135</v>
      </c>
      <c r="D73" s="349"/>
      <c r="E73" s="349"/>
      <c r="F73" s="349"/>
      <c r="G73" s="349"/>
      <c r="H73" s="349"/>
      <c r="I73" s="349"/>
      <c r="J73" s="349"/>
      <c r="K73" s="350"/>
    </row>
    <row r="74" ht="17.25" customHeight="1">
      <c r="B74" s="348"/>
      <c r="C74" s="351" t="s">
        <v>3289</v>
      </c>
      <c r="D74" s="351"/>
      <c r="E74" s="351"/>
      <c r="F74" s="351" t="s">
        <v>3290</v>
      </c>
      <c r="G74" s="352"/>
      <c r="H74" s="351" t="s">
        <v>169</v>
      </c>
      <c r="I74" s="351" t="s">
        <v>67</v>
      </c>
      <c r="J74" s="351" t="s">
        <v>3291</v>
      </c>
      <c r="K74" s="350"/>
    </row>
    <row r="75" ht="17.25" customHeight="1">
      <c r="B75" s="348"/>
      <c r="C75" s="353" t="s">
        <v>3292</v>
      </c>
      <c r="D75" s="353"/>
      <c r="E75" s="353"/>
      <c r="F75" s="354" t="s">
        <v>3293</v>
      </c>
      <c r="G75" s="355"/>
      <c r="H75" s="353"/>
      <c r="I75" s="353"/>
      <c r="J75" s="353" t="s">
        <v>3294</v>
      </c>
      <c r="K75" s="350"/>
    </row>
    <row r="76" ht="5.25" customHeight="1">
      <c r="B76" s="348"/>
      <c r="C76" s="356"/>
      <c r="D76" s="356"/>
      <c r="E76" s="356"/>
      <c r="F76" s="356"/>
      <c r="G76" s="357"/>
      <c r="H76" s="356"/>
      <c r="I76" s="356"/>
      <c r="J76" s="356"/>
      <c r="K76" s="350"/>
    </row>
    <row r="77" ht="15" customHeight="1">
      <c r="B77" s="348"/>
      <c r="C77" s="337" t="s">
        <v>63</v>
      </c>
      <c r="D77" s="356"/>
      <c r="E77" s="356"/>
      <c r="F77" s="358" t="s">
        <v>3295</v>
      </c>
      <c r="G77" s="357"/>
      <c r="H77" s="337" t="s">
        <v>3296</v>
      </c>
      <c r="I77" s="337" t="s">
        <v>3297</v>
      </c>
      <c r="J77" s="337">
        <v>20</v>
      </c>
      <c r="K77" s="350"/>
    </row>
    <row r="78" ht="15" customHeight="1">
      <c r="B78" s="348"/>
      <c r="C78" s="337" t="s">
        <v>3298</v>
      </c>
      <c r="D78" s="337"/>
      <c r="E78" s="337"/>
      <c r="F78" s="358" t="s">
        <v>3295</v>
      </c>
      <c r="G78" s="357"/>
      <c r="H78" s="337" t="s">
        <v>3299</v>
      </c>
      <c r="I78" s="337" t="s">
        <v>3297</v>
      </c>
      <c r="J78" s="337">
        <v>120</v>
      </c>
      <c r="K78" s="350"/>
    </row>
    <row r="79" ht="15" customHeight="1">
      <c r="B79" s="359"/>
      <c r="C79" s="337" t="s">
        <v>3300</v>
      </c>
      <c r="D79" s="337"/>
      <c r="E79" s="337"/>
      <c r="F79" s="358" t="s">
        <v>3301</v>
      </c>
      <c r="G79" s="357"/>
      <c r="H79" s="337" t="s">
        <v>3302</v>
      </c>
      <c r="I79" s="337" t="s">
        <v>3297</v>
      </c>
      <c r="J79" s="337">
        <v>50</v>
      </c>
      <c r="K79" s="350"/>
    </row>
    <row r="80" ht="15" customHeight="1">
      <c r="B80" s="359"/>
      <c r="C80" s="337" t="s">
        <v>3303</v>
      </c>
      <c r="D80" s="337"/>
      <c r="E80" s="337"/>
      <c r="F80" s="358" t="s">
        <v>3295</v>
      </c>
      <c r="G80" s="357"/>
      <c r="H80" s="337" t="s">
        <v>3304</v>
      </c>
      <c r="I80" s="337" t="s">
        <v>3305</v>
      </c>
      <c r="J80" s="337"/>
      <c r="K80" s="350"/>
    </row>
    <row r="81" ht="15" customHeight="1">
      <c r="B81" s="359"/>
      <c r="C81" s="360" t="s">
        <v>3306</v>
      </c>
      <c r="D81" s="360"/>
      <c r="E81" s="360"/>
      <c r="F81" s="361" t="s">
        <v>3301</v>
      </c>
      <c r="G81" s="360"/>
      <c r="H81" s="360" t="s">
        <v>3307</v>
      </c>
      <c r="I81" s="360" t="s">
        <v>3297</v>
      </c>
      <c r="J81" s="360">
        <v>15</v>
      </c>
      <c r="K81" s="350"/>
    </row>
    <row r="82" ht="15" customHeight="1">
      <c r="B82" s="359"/>
      <c r="C82" s="360" t="s">
        <v>3308</v>
      </c>
      <c r="D82" s="360"/>
      <c r="E82" s="360"/>
      <c r="F82" s="361" t="s">
        <v>3301</v>
      </c>
      <c r="G82" s="360"/>
      <c r="H82" s="360" t="s">
        <v>3309</v>
      </c>
      <c r="I82" s="360" t="s">
        <v>3297</v>
      </c>
      <c r="J82" s="360">
        <v>15</v>
      </c>
      <c r="K82" s="350"/>
    </row>
    <row r="83" ht="15" customHeight="1">
      <c r="B83" s="359"/>
      <c r="C83" s="360" t="s">
        <v>3310</v>
      </c>
      <c r="D83" s="360"/>
      <c r="E83" s="360"/>
      <c r="F83" s="361" t="s">
        <v>3301</v>
      </c>
      <c r="G83" s="360"/>
      <c r="H83" s="360" t="s">
        <v>3311</v>
      </c>
      <c r="I83" s="360" t="s">
        <v>3297</v>
      </c>
      <c r="J83" s="360">
        <v>20</v>
      </c>
      <c r="K83" s="350"/>
    </row>
    <row r="84" ht="15" customHeight="1">
      <c r="B84" s="359"/>
      <c r="C84" s="360" t="s">
        <v>3312</v>
      </c>
      <c r="D84" s="360"/>
      <c r="E84" s="360"/>
      <c r="F84" s="361" t="s">
        <v>3301</v>
      </c>
      <c r="G84" s="360"/>
      <c r="H84" s="360" t="s">
        <v>3313</v>
      </c>
      <c r="I84" s="360" t="s">
        <v>3297</v>
      </c>
      <c r="J84" s="360">
        <v>20</v>
      </c>
      <c r="K84" s="350"/>
    </row>
    <row r="85" ht="15" customHeight="1">
      <c r="B85" s="359"/>
      <c r="C85" s="337" t="s">
        <v>3314</v>
      </c>
      <c r="D85" s="337"/>
      <c r="E85" s="337"/>
      <c r="F85" s="358" t="s">
        <v>3301</v>
      </c>
      <c r="G85" s="357"/>
      <c r="H85" s="337" t="s">
        <v>3315</v>
      </c>
      <c r="I85" s="337" t="s">
        <v>3297</v>
      </c>
      <c r="J85" s="337">
        <v>50</v>
      </c>
      <c r="K85" s="350"/>
    </row>
    <row r="86" ht="15" customHeight="1">
      <c r="B86" s="359"/>
      <c r="C86" s="337" t="s">
        <v>3316</v>
      </c>
      <c r="D86" s="337"/>
      <c r="E86" s="337"/>
      <c r="F86" s="358" t="s">
        <v>3301</v>
      </c>
      <c r="G86" s="357"/>
      <c r="H86" s="337" t="s">
        <v>3317</v>
      </c>
      <c r="I86" s="337" t="s">
        <v>3297</v>
      </c>
      <c r="J86" s="337">
        <v>20</v>
      </c>
      <c r="K86" s="350"/>
    </row>
    <row r="87" ht="15" customHeight="1">
      <c r="B87" s="359"/>
      <c r="C87" s="337" t="s">
        <v>3318</v>
      </c>
      <c r="D87" s="337"/>
      <c r="E87" s="337"/>
      <c r="F87" s="358" t="s">
        <v>3301</v>
      </c>
      <c r="G87" s="357"/>
      <c r="H87" s="337" t="s">
        <v>3319</v>
      </c>
      <c r="I87" s="337" t="s">
        <v>3297</v>
      </c>
      <c r="J87" s="337">
        <v>20</v>
      </c>
      <c r="K87" s="350"/>
    </row>
    <row r="88" ht="15" customHeight="1">
      <c r="B88" s="359"/>
      <c r="C88" s="337" t="s">
        <v>3320</v>
      </c>
      <c r="D88" s="337"/>
      <c r="E88" s="337"/>
      <c r="F88" s="358" t="s">
        <v>3301</v>
      </c>
      <c r="G88" s="357"/>
      <c r="H88" s="337" t="s">
        <v>3321</v>
      </c>
      <c r="I88" s="337" t="s">
        <v>3297</v>
      </c>
      <c r="J88" s="337">
        <v>50</v>
      </c>
      <c r="K88" s="350"/>
    </row>
    <row r="89" ht="15" customHeight="1">
      <c r="B89" s="359"/>
      <c r="C89" s="337" t="s">
        <v>3322</v>
      </c>
      <c r="D89" s="337"/>
      <c r="E89" s="337"/>
      <c r="F89" s="358" t="s">
        <v>3301</v>
      </c>
      <c r="G89" s="357"/>
      <c r="H89" s="337" t="s">
        <v>3322</v>
      </c>
      <c r="I89" s="337" t="s">
        <v>3297</v>
      </c>
      <c r="J89" s="337">
        <v>50</v>
      </c>
      <c r="K89" s="350"/>
    </row>
    <row r="90" ht="15" customHeight="1">
      <c r="B90" s="359"/>
      <c r="C90" s="337" t="s">
        <v>174</v>
      </c>
      <c r="D90" s="337"/>
      <c r="E90" s="337"/>
      <c r="F90" s="358" t="s">
        <v>3301</v>
      </c>
      <c r="G90" s="357"/>
      <c r="H90" s="337" t="s">
        <v>3323</v>
      </c>
      <c r="I90" s="337" t="s">
        <v>3297</v>
      </c>
      <c r="J90" s="337">
        <v>255</v>
      </c>
      <c r="K90" s="350"/>
    </row>
    <row r="91" ht="15" customHeight="1">
      <c r="B91" s="359"/>
      <c r="C91" s="337" t="s">
        <v>3324</v>
      </c>
      <c r="D91" s="337"/>
      <c r="E91" s="337"/>
      <c r="F91" s="358" t="s">
        <v>3295</v>
      </c>
      <c r="G91" s="357"/>
      <c r="H91" s="337" t="s">
        <v>3325</v>
      </c>
      <c r="I91" s="337" t="s">
        <v>3326</v>
      </c>
      <c r="J91" s="337"/>
      <c r="K91" s="350"/>
    </row>
    <row r="92" ht="15" customHeight="1">
      <c r="B92" s="359"/>
      <c r="C92" s="337" t="s">
        <v>3327</v>
      </c>
      <c r="D92" s="337"/>
      <c r="E92" s="337"/>
      <c r="F92" s="358" t="s">
        <v>3295</v>
      </c>
      <c r="G92" s="357"/>
      <c r="H92" s="337" t="s">
        <v>3328</v>
      </c>
      <c r="I92" s="337" t="s">
        <v>3329</v>
      </c>
      <c r="J92" s="337"/>
      <c r="K92" s="350"/>
    </row>
    <row r="93" ht="15" customHeight="1">
      <c r="B93" s="359"/>
      <c r="C93" s="337" t="s">
        <v>3330</v>
      </c>
      <c r="D93" s="337"/>
      <c r="E93" s="337"/>
      <c r="F93" s="358" t="s">
        <v>3295</v>
      </c>
      <c r="G93" s="357"/>
      <c r="H93" s="337" t="s">
        <v>3330</v>
      </c>
      <c r="I93" s="337" t="s">
        <v>3329</v>
      </c>
      <c r="J93" s="337"/>
      <c r="K93" s="350"/>
    </row>
    <row r="94" ht="15" customHeight="1">
      <c r="B94" s="359"/>
      <c r="C94" s="337" t="s">
        <v>48</v>
      </c>
      <c r="D94" s="337"/>
      <c r="E94" s="337"/>
      <c r="F94" s="358" t="s">
        <v>3295</v>
      </c>
      <c r="G94" s="357"/>
      <c r="H94" s="337" t="s">
        <v>3331</v>
      </c>
      <c r="I94" s="337" t="s">
        <v>3329</v>
      </c>
      <c r="J94" s="337"/>
      <c r="K94" s="350"/>
    </row>
    <row r="95" ht="15" customHeight="1">
      <c r="B95" s="359"/>
      <c r="C95" s="337" t="s">
        <v>58</v>
      </c>
      <c r="D95" s="337"/>
      <c r="E95" s="337"/>
      <c r="F95" s="358" t="s">
        <v>3295</v>
      </c>
      <c r="G95" s="357"/>
      <c r="H95" s="337" t="s">
        <v>3332</v>
      </c>
      <c r="I95" s="337" t="s">
        <v>3329</v>
      </c>
      <c r="J95" s="337"/>
      <c r="K95" s="350"/>
    </row>
    <row r="96" ht="15" customHeight="1">
      <c r="B96" s="362"/>
      <c r="C96" s="363"/>
      <c r="D96" s="363"/>
      <c r="E96" s="363"/>
      <c r="F96" s="363"/>
      <c r="G96" s="363"/>
      <c r="H96" s="363"/>
      <c r="I96" s="363"/>
      <c r="J96" s="363"/>
      <c r="K96" s="364"/>
    </row>
    <row r="97" ht="18.75" customHeight="1">
      <c r="B97" s="365"/>
      <c r="C97" s="366"/>
      <c r="D97" s="366"/>
      <c r="E97" s="366"/>
      <c r="F97" s="366"/>
      <c r="G97" s="366"/>
      <c r="H97" s="366"/>
      <c r="I97" s="366"/>
      <c r="J97" s="366"/>
      <c r="K97" s="365"/>
    </row>
    <row r="98" ht="18.75" customHeight="1">
      <c r="B98" s="344"/>
      <c r="C98" s="344"/>
      <c r="D98" s="344"/>
      <c r="E98" s="344"/>
      <c r="F98" s="344"/>
      <c r="G98" s="344"/>
      <c r="H98" s="344"/>
      <c r="I98" s="344"/>
      <c r="J98" s="344"/>
      <c r="K98" s="344"/>
    </row>
    <row r="99" ht="7.5" customHeight="1">
      <c r="B99" s="345"/>
      <c r="C99" s="346"/>
      <c r="D99" s="346"/>
      <c r="E99" s="346"/>
      <c r="F99" s="346"/>
      <c r="G99" s="346"/>
      <c r="H99" s="346"/>
      <c r="I99" s="346"/>
      <c r="J99" s="346"/>
      <c r="K99" s="347"/>
    </row>
    <row r="100" ht="45" customHeight="1">
      <c r="B100" s="348"/>
      <c r="C100" s="349" t="s">
        <v>3333</v>
      </c>
      <c r="D100" s="349"/>
      <c r="E100" s="349"/>
      <c r="F100" s="349"/>
      <c r="G100" s="349"/>
      <c r="H100" s="349"/>
      <c r="I100" s="349"/>
      <c r="J100" s="349"/>
      <c r="K100" s="350"/>
    </row>
    <row r="101" ht="17.25" customHeight="1">
      <c r="B101" s="348"/>
      <c r="C101" s="351" t="s">
        <v>3289</v>
      </c>
      <c r="D101" s="351"/>
      <c r="E101" s="351"/>
      <c r="F101" s="351" t="s">
        <v>3290</v>
      </c>
      <c r="G101" s="352"/>
      <c r="H101" s="351" t="s">
        <v>169</v>
      </c>
      <c r="I101" s="351" t="s">
        <v>67</v>
      </c>
      <c r="J101" s="351" t="s">
        <v>3291</v>
      </c>
      <c r="K101" s="350"/>
    </row>
    <row r="102" ht="17.25" customHeight="1">
      <c r="B102" s="348"/>
      <c r="C102" s="353" t="s">
        <v>3292</v>
      </c>
      <c r="D102" s="353"/>
      <c r="E102" s="353"/>
      <c r="F102" s="354" t="s">
        <v>3293</v>
      </c>
      <c r="G102" s="355"/>
      <c r="H102" s="353"/>
      <c r="I102" s="353"/>
      <c r="J102" s="353" t="s">
        <v>3294</v>
      </c>
      <c r="K102" s="350"/>
    </row>
    <row r="103" ht="5.25" customHeight="1">
      <c r="B103" s="348"/>
      <c r="C103" s="351"/>
      <c r="D103" s="351"/>
      <c r="E103" s="351"/>
      <c r="F103" s="351"/>
      <c r="G103" s="367"/>
      <c r="H103" s="351"/>
      <c r="I103" s="351"/>
      <c r="J103" s="351"/>
      <c r="K103" s="350"/>
    </row>
    <row r="104" ht="15" customHeight="1">
      <c r="B104" s="348"/>
      <c r="C104" s="337" t="s">
        <v>63</v>
      </c>
      <c r="D104" s="356"/>
      <c r="E104" s="356"/>
      <c r="F104" s="358" t="s">
        <v>3295</v>
      </c>
      <c r="G104" s="367"/>
      <c r="H104" s="337" t="s">
        <v>3334</v>
      </c>
      <c r="I104" s="337" t="s">
        <v>3297</v>
      </c>
      <c r="J104" s="337">
        <v>20</v>
      </c>
      <c r="K104" s="350"/>
    </row>
    <row r="105" ht="15" customHeight="1">
      <c r="B105" s="348"/>
      <c r="C105" s="337" t="s">
        <v>3298</v>
      </c>
      <c r="D105" s="337"/>
      <c r="E105" s="337"/>
      <c r="F105" s="358" t="s">
        <v>3295</v>
      </c>
      <c r="G105" s="337"/>
      <c r="H105" s="337" t="s">
        <v>3334</v>
      </c>
      <c r="I105" s="337" t="s">
        <v>3297</v>
      </c>
      <c r="J105" s="337">
        <v>120</v>
      </c>
      <c r="K105" s="350"/>
    </row>
    <row r="106" ht="15" customHeight="1">
      <c r="B106" s="359"/>
      <c r="C106" s="337" t="s">
        <v>3300</v>
      </c>
      <c r="D106" s="337"/>
      <c r="E106" s="337"/>
      <c r="F106" s="358" t="s">
        <v>3301</v>
      </c>
      <c r="G106" s="337"/>
      <c r="H106" s="337" t="s">
        <v>3334</v>
      </c>
      <c r="I106" s="337" t="s">
        <v>3297</v>
      </c>
      <c r="J106" s="337">
        <v>50</v>
      </c>
      <c r="K106" s="350"/>
    </row>
    <row r="107" ht="15" customHeight="1">
      <c r="B107" s="359"/>
      <c r="C107" s="337" t="s">
        <v>3303</v>
      </c>
      <c r="D107" s="337"/>
      <c r="E107" s="337"/>
      <c r="F107" s="358" t="s">
        <v>3295</v>
      </c>
      <c r="G107" s="337"/>
      <c r="H107" s="337" t="s">
        <v>3334</v>
      </c>
      <c r="I107" s="337" t="s">
        <v>3305</v>
      </c>
      <c r="J107" s="337"/>
      <c r="K107" s="350"/>
    </row>
    <row r="108" ht="15" customHeight="1">
      <c r="B108" s="359"/>
      <c r="C108" s="337" t="s">
        <v>3314</v>
      </c>
      <c r="D108" s="337"/>
      <c r="E108" s="337"/>
      <c r="F108" s="358" t="s">
        <v>3301</v>
      </c>
      <c r="G108" s="337"/>
      <c r="H108" s="337" t="s">
        <v>3334</v>
      </c>
      <c r="I108" s="337" t="s">
        <v>3297</v>
      </c>
      <c r="J108" s="337">
        <v>50</v>
      </c>
      <c r="K108" s="350"/>
    </row>
    <row r="109" ht="15" customHeight="1">
      <c r="B109" s="359"/>
      <c r="C109" s="337" t="s">
        <v>3322</v>
      </c>
      <c r="D109" s="337"/>
      <c r="E109" s="337"/>
      <c r="F109" s="358" t="s">
        <v>3301</v>
      </c>
      <c r="G109" s="337"/>
      <c r="H109" s="337" t="s">
        <v>3334</v>
      </c>
      <c r="I109" s="337" t="s">
        <v>3297</v>
      </c>
      <c r="J109" s="337">
        <v>50</v>
      </c>
      <c r="K109" s="350"/>
    </row>
    <row r="110" ht="15" customHeight="1">
      <c r="B110" s="359"/>
      <c r="C110" s="337" t="s">
        <v>3320</v>
      </c>
      <c r="D110" s="337"/>
      <c r="E110" s="337"/>
      <c r="F110" s="358" t="s">
        <v>3301</v>
      </c>
      <c r="G110" s="337"/>
      <c r="H110" s="337" t="s">
        <v>3334</v>
      </c>
      <c r="I110" s="337" t="s">
        <v>3297</v>
      </c>
      <c r="J110" s="337">
        <v>50</v>
      </c>
      <c r="K110" s="350"/>
    </row>
    <row r="111" ht="15" customHeight="1">
      <c r="B111" s="359"/>
      <c r="C111" s="337" t="s">
        <v>63</v>
      </c>
      <c r="D111" s="337"/>
      <c r="E111" s="337"/>
      <c r="F111" s="358" t="s">
        <v>3295</v>
      </c>
      <c r="G111" s="337"/>
      <c r="H111" s="337" t="s">
        <v>3335</v>
      </c>
      <c r="I111" s="337" t="s">
        <v>3297</v>
      </c>
      <c r="J111" s="337">
        <v>20</v>
      </c>
      <c r="K111" s="350"/>
    </row>
    <row r="112" ht="15" customHeight="1">
      <c r="B112" s="359"/>
      <c r="C112" s="337" t="s">
        <v>3336</v>
      </c>
      <c r="D112" s="337"/>
      <c r="E112" s="337"/>
      <c r="F112" s="358" t="s">
        <v>3295</v>
      </c>
      <c r="G112" s="337"/>
      <c r="H112" s="337" t="s">
        <v>3337</v>
      </c>
      <c r="I112" s="337" t="s">
        <v>3297</v>
      </c>
      <c r="J112" s="337">
        <v>120</v>
      </c>
      <c r="K112" s="350"/>
    </row>
    <row r="113" ht="15" customHeight="1">
      <c r="B113" s="359"/>
      <c r="C113" s="337" t="s">
        <v>48</v>
      </c>
      <c r="D113" s="337"/>
      <c r="E113" s="337"/>
      <c r="F113" s="358" t="s">
        <v>3295</v>
      </c>
      <c r="G113" s="337"/>
      <c r="H113" s="337" t="s">
        <v>3338</v>
      </c>
      <c r="I113" s="337" t="s">
        <v>3329</v>
      </c>
      <c r="J113" s="337"/>
      <c r="K113" s="350"/>
    </row>
    <row r="114" ht="15" customHeight="1">
      <c r="B114" s="359"/>
      <c r="C114" s="337" t="s">
        <v>58</v>
      </c>
      <c r="D114" s="337"/>
      <c r="E114" s="337"/>
      <c r="F114" s="358" t="s">
        <v>3295</v>
      </c>
      <c r="G114" s="337"/>
      <c r="H114" s="337" t="s">
        <v>3339</v>
      </c>
      <c r="I114" s="337" t="s">
        <v>3329</v>
      </c>
      <c r="J114" s="337"/>
      <c r="K114" s="350"/>
    </row>
    <row r="115" ht="15" customHeight="1">
      <c r="B115" s="359"/>
      <c r="C115" s="337" t="s">
        <v>67</v>
      </c>
      <c r="D115" s="337"/>
      <c r="E115" s="337"/>
      <c r="F115" s="358" t="s">
        <v>3295</v>
      </c>
      <c r="G115" s="337"/>
      <c r="H115" s="337" t="s">
        <v>3340</v>
      </c>
      <c r="I115" s="337" t="s">
        <v>3341</v>
      </c>
      <c r="J115" s="337"/>
      <c r="K115" s="350"/>
    </row>
    <row r="116" ht="15" customHeight="1">
      <c r="B116" s="362"/>
      <c r="C116" s="368"/>
      <c r="D116" s="368"/>
      <c r="E116" s="368"/>
      <c r="F116" s="368"/>
      <c r="G116" s="368"/>
      <c r="H116" s="368"/>
      <c r="I116" s="368"/>
      <c r="J116" s="368"/>
      <c r="K116" s="364"/>
    </row>
    <row r="117" ht="18.75" customHeight="1">
      <c r="B117" s="369"/>
      <c r="C117" s="333"/>
      <c r="D117" s="333"/>
      <c r="E117" s="333"/>
      <c r="F117" s="370"/>
      <c r="G117" s="333"/>
      <c r="H117" s="333"/>
      <c r="I117" s="333"/>
      <c r="J117" s="333"/>
      <c r="K117" s="369"/>
    </row>
    <row r="118" ht="18.75" customHeight="1">
      <c r="B118" s="344"/>
      <c r="C118" s="344"/>
      <c r="D118" s="344"/>
      <c r="E118" s="344"/>
      <c r="F118" s="344"/>
      <c r="G118" s="344"/>
      <c r="H118" s="344"/>
      <c r="I118" s="344"/>
      <c r="J118" s="344"/>
      <c r="K118" s="344"/>
    </row>
    <row r="119" ht="7.5" customHeight="1">
      <c r="B119" s="371"/>
      <c r="C119" s="372"/>
      <c r="D119" s="372"/>
      <c r="E119" s="372"/>
      <c r="F119" s="372"/>
      <c r="G119" s="372"/>
      <c r="H119" s="372"/>
      <c r="I119" s="372"/>
      <c r="J119" s="372"/>
      <c r="K119" s="373"/>
    </row>
    <row r="120" ht="45" customHeight="1">
      <c r="B120" s="374"/>
      <c r="C120" s="327" t="s">
        <v>3342</v>
      </c>
      <c r="D120" s="327"/>
      <c r="E120" s="327"/>
      <c r="F120" s="327"/>
      <c r="G120" s="327"/>
      <c r="H120" s="327"/>
      <c r="I120" s="327"/>
      <c r="J120" s="327"/>
      <c r="K120" s="375"/>
    </row>
    <row r="121" ht="17.25" customHeight="1">
      <c r="B121" s="376"/>
      <c r="C121" s="351" t="s">
        <v>3289</v>
      </c>
      <c r="D121" s="351"/>
      <c r="E121" s="351"/>
      <c r="F121" s="351" t="s">
        <v>3290</v>
      </c>
      <c r="G121" s="352"/>
      <c r="H121" s="351" t="s">
        <v>169</v>
      </c>
      <c r="I121" s="351" t="s">
        <v>67</v>
      </c>
      <c r="J121" s="351" t="s">
        <v>3291</v>
      </c>
      <c r="K121" s="377"/>
    </row>
    <row r="122" ht="17.25" customHeight="1">
      <c r="B122" s="376"/>
      <c r="C122" s="353" t="s">
        <v>3292</v>
      </c>
      <c r="D122" s="353"/>
      <c r="E122" s="353"/>
      <c r="F122" s="354" t="s">
        <v>3293</v>
      </c>
      <c r="G122" s="355"/>
      <c r="H122" s="353"/>
      <c r="I122" s="353"/>
      <c r="J122" s="353" t="s">
        <v>3294</v>
      </c>
      <c r="K122" s="377"/>
    </row>
    <row r="123" ht="5.25" customHeight="1">
      <c r="B123" s="378"/>
      <c r="C123" s="356"/>
      <c r="D123" s="356"/>
      <c r="E123" s="356"/>
      <c r="F123" s="356"/>
      <c r="G123" s="337"/>
      <c r="H123" s="356"/>
      <c r="I123" s="356"/>
      <c r="J123" s="356"/>
      <c r="K123" s="379"/>
    </row>
    <row r="124" ht="15" customHeight="1">
      <c r="B124" s="378"/>
      <c r="C124" s="337" t="s">
        <v>3298</v>
      </c>
      <c r="D124" s="356"/>
      <c r="E124" s="356"/>
      <c r="F124" s="358" t="s">
        <v>3295</v>
      </c>
      <c r="G124" s="337"/>
      <c r="H124" s="337" t="s">
        <v>3334</v>
      </c>
      <c r="I124" s="337" t="s">
        <v>3297</v>
      </c>
      <c r="J124" s="337">
        <v>120</v>
      </c>
      <c r="K124" s="380"/>
    </row>
    <row r="125" ht="15" customHeight="1">
      <c r="B125" s="378"/>
      <c r="C125" s="337" t="s">
        <v>3343</v>
      </c>
      <c r="D125" s="337"/>
      <c r="E125" s="337"/>
      <c r="F125" s="358" t="s">
        <v>3295</v>
      </c>
      <c r="G125" s="337"/>
      <c r="H125" s="337" t="s">
        <v>3344</v>
      </c>
      <c r="I125" s="337" t="s">
        <v>3297</v>
      </c>
      <c r="J125" s="337" t="s">
        <v>3345</v>
      </c>
      <c r="K125" s="380"/>
    </row>
    <row r="126" ht="15" customHeight="1">
      <c r="B126" s="378"/>
      <c r="C126" s="337" t="s">
        <v>94</v>
      </c>
      <c r="D126" s="337"/>
      <c r="E126" s="337"/>
      <c r="F126" s="358" t="s">
        <v>3295</v>
      </c>
      <c r="G126" s="337"/>
      <c r="H126" s="337" t="s">
        <v>3346</v>
      </c>
      <c r="I126" s="337" t="s">
        <v>3297</v>
      </c>
      <c r="J126" s="337" t="s">
        <v>3345</v>
      </c>
      <c r="K126" s="380"/>
    </row>
    <row r="127" ht="15" customHeight="1">
      <c r="B127" s="378"/>
      <c r="C127" s="337" t="s">
        <v>3306</v>
      </c>
      <c r="D127" s="337"/>
      <c r="E127" s="337"/>
      <c r="F127" s="358" t="s">
        <v>3301</v>
      </c>
      <c r="G127" s="337"/>
      <c r="H127" s="337" t="s">
        <v>3307</v>
      </c>
      <c r="I127" s="337" t="s">
        <v>3297</v>
      </c>
      <c r="J127" s="337">
        <v>15</v>
      </c>
      <c r="K127" s="380"/>
    </row>
    <row r="128" ht="15" customHeight="1">
      <c r="B128" s="378"/>
      <c r="C128" s="360" t="s">
        <v>3308</v>
      </c>
      <c r="D128" s="360"/>
      <c r="E128" s="360"/>
      <c r="F128" s="361" t="s">
        <v>3301</v>
      </c>
      <c r="G128" s="360"/>
      <c r="H128" s="360" t="s">
        <v>3309</v>
      </c>
      <c r="I128" s="360" t="s">
        <v>3297</v>
      </c>
      <c r="J128" s="360">
        <v>15</v>
      </c>
      <c r="K128" s="380"/>
    </row>
    <row r="129" ht="15" customHeight="1">
      <c r="B129" s="378"/>
      <c r="C129" s="360" t="s">
        <v>3310</v>
      </c>
      <c r="D129" s="360"/>
      <c r="E129" s="360"/>
      <c r="F129" s="361" t="s">
        <v>3301</v>
      </c>
      <c r="G129" s="360"/>
      <c r="H129" s="360" t="s">
        <v>3311</v>
      </c>
      <c r="I129" s="360" t="s">
        <v>3297</v>
      </c>
      <c r="J129" s="360">
        <v>20</v>
      </c>
      <c r="K129" s="380"/>
    </row>
    <row r="130" ht="15" customHeight="1">
      <c r="B130" s="378"/>
      <c r="C130" s="360" t="s">
        <v>3312</v>
      </c>
      <c r="D130" s="360"/>
      <c r="E130" s="360"/>
      <c r="F130" s="361" t="s">
        <v>3301</v>
      </c>
      <c r="G130" s="360"/>
      <c r="H130" s="360" t="s">
        <v>3313</v>
      </c>
      <c r="I130" s="360" t="s">
        <v>3297</v>
      </c>
      <c r="J130" s="360">
        <v>20</v>
      </c>
      <c r="K130" s="380"/>
    </row>
    <row r="131" ht="15" customHeight="1">
      <c r="B131" s="378"/>
      <c r="C131" s="337" t="s">
        <v>3300</v>
      </c>
      <c r="D131" s="337"/>
      <c r="E131" s="337"/>
      <c r="F131" s="358" t="s">
        <v>3301</v>
      </c>
      <c r="G131" s="337"/>
      <c r="H131" s="337" t="s">
        <v>3334</v>
      </c>
      <c r="I131" s="337" t="s">
        <v>3297</v>
      </c>
      <c r="J131" s="337">
        <v>50</v>
      </c>
      <c r="K131" s="380"/>
    </row>
    <row r="132" ht="15" customHeight="1">
      <c r="B132" s="378"/>
      <c r="C132" s="337" t="s">
        <v>3314</v>
      </c>
      <c r="D132" s="337"/>
      <c r="E132" s="337"/>
      <c r="F132" s="358" t="s">
        <v>3301</v>
      </c>
      <c r="G132" s="337"/>
      <c r="H132" s="337" t="s">
        <v>3334</v>
      </c>
      <c r="I132" s="337" t="s">
        <v>3297</v>
      </c>
      <c r="J132" s="337">
        <v>50</v>
      </c>
      <c r="K132" s="380"/>
    </row>
    <row r="133" ht="15" customHeight="1">
      <c r="B133" s="378"/>
      <c r="C133" s="337" t="s">
        <v>3320</v>
      </c>
      <c r="D133" s="337"/>
      <c r="E133" s="337"/>
      <c r="F133" s="358" t="s">
        <v>3301</v>
      </c>
      <c r="G133" s="337"/>
      <c r="H133" s="337" t="s">
        <v>3334</v>
      </c>
      <c r="I133" s="337" t="s">
        <v>3297</v>
      </c>
      <c r="J133" s="337">
        <v>50</v>
      </c>
      <c r="K133" s="380"/>
    </row>
    <row r="134" ht="15" customHeight="1">
      <c r="B134" s="378"/>
      <c r="C134" s="337" t="s">
        <v>3322</v>
      </c>
      <c r="D134" s="337"/>
      <c r="E134" s="337"/>
      <c r="F134" s="358" t="s">
        <v>3301</v>
      </c>
      <c r="G134" s="337"/>
      <c r="H134" s="337" t="s">
        <v>3334</v>
      </c>
      <c r="I134" s="337" t="s">
        <v>3297</v>
      </c>
      <c r="J134" s="337">
        <v>50</v>
      </c>
      <c r="K134" s="380"/>
    </row>
    <row r="135" ht="15" customHeight="1">
      <c r="B135" s="378"/>
      <c r="C135" s="337" t="s">
        <v>174</v>
      </c>
      <c r="D135" s="337"/>
      <c r="E135" s="337"/>
      <c r="F135" s="358" t="s">
        <v>3301</v>
      </c>
      <c r="G135" s="337"/>
      <c r="H135" s="337" t="s">
        <v>3347</v>
      </c>
      <c r="I135" s="337" t="s">
        <v>3297</v>
      </c>
      <c r="J135" s="337">
        <v>255</v>
      </c>
      <c r="K135" s="380"/>
    </row>
    <row r="136" ht="15" customHeight="1">
      <c r="B136" s="378"/>
      <c r="C136" s="337" t="s">
        <v>3324</v>
      </c>
      <c r="D136" s="337"/>
      <c r="E136" s="337"/>
      <c r="F136" s="358" t="s">
        <v>3295</v>
      </c>
      <c r="G136" s="337"/>
      <c r="H136" s="337" t="s">
        <v>3348</v>
      </c>
      <c r="I136" s="337" t="s">
        <v>3326</v>
      </c>
      <c r="J136" s="337"/>
      <c r="K136" s="380"/>
    </row>
    <row r="137" ht="15" customHeight="1">
      <c r="B137" s="378"/>
      <c r="C137" s="337" t="s">
        <v>3327</v>
      </c>
      <c r="D137" s="337"/>
      <c r="E137" s="337"/>
      <c r="F137" s="358" t="s">
        <v>3295</v>
      </c>
      <c r="G137" s="337"/>
      <c r="H137" s="337" t="s">
        <v>3349</v>
      </c>
      <c r="I137" s="337" t="s">
        <v>3329</v>
      </c>
      <c r="J137" s="337"/>
      <c r="K137" s="380"/>
    </row>
    <row r="138" ht="15" customHeight="1">
      <c r="B138" s="378"/>
      <c r="C138" s="337" t="s">
        <v>3330</v>
      </c>
      <c r="D138" s="337"/>
      <c r="E138" s="337"/>
      <c r="F138" s="358" t="s">
        <v>3295</v>
      </c>
      <c r="G138" s="337"/>
      <c r="H138" s="337" t="s">
        <v>3330</v>
      </c>
      <c r="I138" s="337" t="s">
        <v>3329</v>
      </c>
      <c r="J138" s="337"/>
      <c r="K138" s="380"/>
    </row>
    <row r="139" ht="15" customHeight="1">
      <c r="B139" s="378"/>
      <c r="C139" s="337" t="s">
        <v>48</v>
      </c>
      <c r="D139" s="337"/>
      <c r="E139" s="337"/>
      <c r="F139" s="358" t="s">
        <v>3295</v>
      </c>
      <c r="G139" s="337"/>
      <c r="H139" s="337" t="s">
        <v>3350</v>
      </c>
      <c r="I139" s="337" t="s">
        <v>3329</v>
      </c>
      <c r="J139" s="337"/>
      <c r="K139" s="380"/>
    </row>
    <row r="140" ht="15" customHeight="1">
      <c r="B140" s="378"/>
      <c r="C140" s="337" t="s">
        <v>3351</v>
      </c>
      <c r="D140" s="337"/>
      <c r="E140" s="337"/>
      <c r="F140" s="358" t="s">
        <v>3295</v>
      </c>
      <c r="G140" s="337"/>
      <c r="H140" s="337" t="s">
        <v>3352</v>
      </c>
      <c r="I140" s="337" t="s">
        <v>3329</v>
      </c>
      <c r="J140" s="337"/>
      <c r="K140" s="380"/>
    </row>
    <row r="141" ht="15" customHeight="1">
      <c r="B141" s="381"/>
      <c r="C141" s="382"/>
      <c r="D141" s="382"/>
      <c r="E141" s="382"/>
      <c r="F141" s="382"/>
      <c r="G141" s="382"/>
      <c r="H141" s="382"/>
      <c r="I141" s="382"/>
      <c r="J141" s="382"/>
      <c r="K141" s="383"/>
    </row>
    <row r="142" ht="18.75" customHeight="1">
      <c r="B142" s="333"/>
      <c r="C142" s="333"/>
      <c r="D142" s="333"/>
      <c r="E142" s="333"/>
      <c r="F142" s="370"/>
      <c r="G142" s="333"/>
      <c r="H142" s="333"/>
      <c r="I142" s="333"/>
      <c r="J142" s="333"/>
      <c r="K142" s="333"/>
    </row>
    <row r="143" ht="18.75" customHeight="1">
      <c r="B143" s="344"/>
      <c r="C143" s="344"/>
      <c r="D143" s="344"/>
      <c r="E143" s="344"/>
      <c r="F143" s="344"/>
      <c r="G143" s="344"/>
      <c r="H143" s="344"/>
      <c r="I143" s="344"/>
      <c r="J143" s="344"/>
      <c r="K143" s="344"/>
    </row>
    <row r="144" ht="7.5" customHeight="1">
      <c r="B144" s="345"/>
      <c r="C144" s="346"/>
      <c r="D144" s="346"/>
      <c r="E144" s="346"/>
      <c r="F144" s="346"/>
      <c r="G144" s="346"/>
      <c r="H144" s="346"/>
      <c r="I144" s="346"/>
      <c r="J144" s="346"/>
      <c r="K144" s="347"/>
    </row>
    <row r="145" ht="45" customHeight="1">
      <c r="B145" s="348"/>
      <c r="C145" s="349" t="s">
        <v>3353</v>
      </c>
      <c r="D145" s="349"/>
      <c r="E145" s="349"/>
      <c r="F145" s="349"/>
      <c r="G145" s="349"/>
      <c r="H145" s="349"/>
      <c r="I145" s="349"/>
      <c r="J145" s="349"/>
      <c r="K145" s="350"/>
    </row>
    <row r="146" ht="17.25" customHeight="1">
      <c r="B146" s="348"/>
      <c r="C146" s="351" t="s">
        <v>3289</v>
      </c>
      <c r="D146" s="351"/>
      <c r="E146" s="351"/>
      <c r="F146" s="351" t="s">
        <v>3290</v>
      </c>
      <c r="G146" s="352"/>
      <c r="H146" s="351" t="s">
        <v>169</v>
      </c>
      <c r="I146" s="351" t="s">
        <v>67</v>
      </c>
      <c r="J146" s="351" t="s">
        <v>3291</v>
      </c>
      <c r="K146" s="350"/>
    </row>
    <row r="147" ht="17.25" customHeight="1">
      <c r="B147" s="348"/>
      <c r="C147" s="353" t="s">
        <v>3292</v>
      </c>
      <c r="D147" s="353"/>
      <c r="E147" s="353"/>
      <c r="F147" s="354" t="s">
        <v>3293</v>
      </c>
      <c r="G147" s="355"/>
      <c r="H147" s="353"/>
      <c r="I147" s="353"/>
      <c r="J147" s="353" t="s">
        <v>3294</v>
      </c>
      <c r="K147" s="350"/>
    </row>
    <row r="148" ht="5.25" customHeight="1">
      <c r="B148" s="359"/>
      <c r="C148" s="356"/>
      <c r="D148" s="356"/>
      <c r="E148" s="356"/>
      <c r="F148" s="356"/>
      <c r="G148" s="357"/>
      <c r="H148" s="356"/>
      <c r="I148" s="356"/>
      <c r="J148" s="356"/>
      <c r="K148" s="380"/>
    </row>
    <row r="149" ht="15" customHeight="1">
      <c r="B149" s="359"/>
      <c r="C149" s="384" t="s">
        <v>3298</v>
      </c>
      <c r="D149" s="337"/>
      <c r="E149" s="337"/>
      <c r="F149" s="385" t="s">
        <v>3295</v>
      </c>
      <c r="G149" s="337"/>
      <c r="H149" s="384" t="s">
        <v>3334</v>
      </c>
      <c r="I149" s="384" t="s">
        <v>3297</v>
      </c>
      <c r="J149" s="384">
        <v>120</v>
      </c>
      <c r="K149" s="380"/>
    </row>
    <row r="150" ht="15" customHeight="1">
      <c r="B150" s="359"/>
      <c r="C150" s="384" t="s">
        <v>3343</v>
      </c>
      <c r="D150" s="337"/>
      <c r="E150" s="337"/>
      <c r="F150" s="385" t="s">
        <v>3295</v>
      </c>
      <c r="G150" s="337"/>
      <c r="H150" s="384" t="s">
        <v>3354</v>
      </c>
      <c r="I150" s="384" t="s">
        <v>3297</v>
      </c>
      <c r="J150" s="384" t="s">
        <v>3345</v>
      </c>
      <c r="K150" s="380"/>
    </row>
    <row r="151" ht="15" customHeight="1">
      <c r="B151" s="359"/>
      <c r="C151" s="384" t="s">
        <v>94</v>
      </c>
      <c r="D151" s="337"/>
      <c r="E151" s="337"/>
      <c r="F151" s="385" t="s">
        <v>3295</v>
      </c>
      <c r="G151" s="337"/>
      <c r="H151" s="384" t="s">
        <v>3355</v>
      </c>
      <c r="I151" s="384" t="s">
        <v>3297</v>
      </c>
      <c r="J151" s="384" t="s">
        <v>3345</v>
      </c>
      <c r="K151" s="380"/>
    </row>
    <row r="152" ht="15" customHeight="1">
      <c r="B152" s="359"/>
      <c r="C152" s="384" t="s">
        <v>3300</v>
      </c>
      <c r="D152" s="337"/>
      <c r="E152" s="337"/>
      <c r="F152" s="385" t="s">
        <v>3301</v>
      </c>
      <c r="G152" s="337"/>
      <c r="H152" s="384" t="s">
        <v>3334</v>
      </c>
      <c r="I152" s="384" t="s">
        <v>3297</v>
      </c>
      <c r="J152" s="384">
        <v>50</v>
      </c>
      <c r="K152" s="380"/>
    </row>
    <row r="153" ht="15" customHeight="1">
      <c r="B153" s="359"/>
      <c r="C153" s="384" t="s">
        <v>3303</v>
      </c>
      <c r="D153" s="337"/>
      <c r="E153" s="337"/>
      <c r="F153" s="385" t="s">
        <v>3295</v>
      </c>
      <c r="G153" s="337"/>
      <c r="H153" s="384" t="s">
        <v>3334</v>
      </c>
      <c r="I153" s="384" t="s">
        <v>3305</v>
      </c>
      <c r="J153" s="384"/>
      <c r="K153" s="380"/>
    </row>
    <row r="154" ht="15" customHeight="1">
      <c r="B154" s="359"/>
      <c r="C154" s="384" t="s">
        <v>3314</v>
      </c>
      <c r="D154" s="337"/>
      <c r="E154" s="337"/>
      <c r="F154" s="385" t="s">
        <v>3301</v>
      </c>
      <c r="G154" s="337"/>
      <c r="H154" s="384" t="s">
        <v>3334</v>
      </c>
      <c r="I154" s="384" t="s">
        <v>3297</v>
      </c>
      <c r="J154" s="384">
        <v>50</v>
      </c>
      <c r="K154" s="380"/>
    </row>
    <row r="155" ht="15" customHeight="1">
      <c r="B155" s="359"/>
      <c r="C155" s="384" t="s">
        <v>3322</v>
      </c>
      <c r="D155" s="337"/>
      <c r="E155" s="337"/>
      <c r="F155" s="385" t="s">
        <v>3301</v>
      </c>
      <c r="G155" s="337"/>
      <c r="H155" s="384" t="s">
        <v>3334</v>
      </c>
      <c r="I155" s="384" t="s">
        <v>3297</v>
      </c>
      <c r="J155" s="384">
        <v>50</v>
      </c>
      <c r="K155" s="380"/>
    </row>
    <row r="156" ht="15" customHeight="1">
      <c r="B156" s="359"/>
      <c r="C156" s="384" t="s">
        <v>3320</v>
      </c>
      <c r="D156" s="337"/>
      <c r="E156" s="337"/>
      <c r="F156" s="385" t="s">
        <v>3301</v>
      </c>
      <c r="G156" s="337"/>
      <c r="H156" s="384" t="s">
        <v>3334</v>
      </c>
      <c r="I156" s="384" t="s">
        <v>3297</v>
      </c>
      <c r="J156" s="384">
        <v>50</v>
      </c>
      <c r="K156" s="380"/>
    </row>
    <row r="157" ht="15" customHeight="1">
      <c r="B157" s="359"/>
      <c r="C157" s="384" t="s">
        <v>143</v>
      </c>
      <c r="D157" s="337"/>
      <c r="E157" s="337"/>
      <c r="F157" s="385" t="s">
        <v>3295</v>
      </c>
      <c r="G157" s="337"/>
      <c r="H157" s="384" t="s">
        <v>3356</v>
      </c>
      <c r="I157" s="384" t="s">
        <v>3297</v>
      </c>
      <c r="J157" s="384" t="s">
        <v>3357</v>
      </c>
      <c r="K157" s="380"/>
    </row>
    <row r="158" ht="15" customHeight="1">
      <c r="B158" s="359"/>
      <c r="C158" s="384" t="s">
        <v>3358</v>
      </c>
      <c r="D158" s="337"/>
      <c r="E158" s="337"/>
      <c r="F158" s="385" t="s">
        <v>3295</v>
      </c>
      <c r="G158" s="337"/>
      <c r="H158" s="384" t="s">
        <v>3359</v>
      </c>
      <c r="I158" s="384" t="s">
        <v>3329</v>
      </c>
      <c r="J158" s="384"/>
      <c r="K158" s="380"/>
    </row>
    <row r="159" ht="15" customHeight="1">
      <c r="B159" s="386"/>
      <c r="C159" s="368"/>
      <c r="D159" s="368"/>
      <c r="E159" s="368"/>
      <c r="F159" s="368"/>
      <c r="G159" s="368"/>
      <c r="H159" s="368"/>
      <c r="I159" s="368"/>
      <c r="J159" s="368"/>
      <c r="K159" s="387"/>
    </row>
    <row r="160" ht="18.75" customHeight="1">
      <c r="B160" s="333"/>
      <c r="C160" s="337"/>
      <c r="D160" s="337"/>
      <c r="E160" s="337"/>
      <c r="F160" s="358"/>
      <c r="G160" s="337"/>
      <c r="H160" s="337"/>
      <c r="I160" s="337"/>
      <c r="J160" s="337"/>
      <c r="K160" s="333"/>
    </row>
    <row r="161" ht="18.75" customHeight="1">
      <c r="B161" s="344"/>
      <c r="C161" s="344"/>
      <c r="D161" s="344"/>
      <c r="E161" s="344"/>
      <c r="F161" s="344"/>
      <c r="G161" s="344"/>
      <c r="H161" s="344"/>
      <c r="I161" s="344"/>
      <c r="J161" s="344"/>
      <c r="K161" s="344"/>
    </row>
    <row r="162" ht="7.5" customHeight="1">
      <c r="B162" s="323"/>
      <c r="C162" s="324"/>
      <c r="D162" s="324"/>
      <c r="E162" s="324"/>
      <c r="F162" s="324"/>
      <c r="G162" s="324"/>
      <c r="H162" s="324"/>
      <c r="I162" s="324"/>
      <c r="J162" s="324"/>
      <c r="K162" s="325"/>
    </row>
    <row r="163" ht="45" customHeight="1">
      <c r="B163" s="326"/>
      <c r="C163" s="327" t="s">
        <v>3360</v>
      </c>
      <c r="D163" s="327"/>
      <c r="E163" s="327"/>
      <c r="F163" s="327"/>
      <c r="G163" s="327"/>
      <c r="H163" s="327"/>
      <c r="I163" s="327"/>
      <c r="J163" s="327"/>
      <c r="K163" s="328"/>
    </row>
    <row r="164" ht="17.25" customHeight="1">
      <c r="B164" s="326"/>
      <c r="C164" s="351" t="s">
        <v>3289</v>
      </c>
      <c r="D164" s="351"/>
      <c r="E164" s="351"/>
      <c r="F164" s="351" t="s">
        <v>3290</v>
      </c>
      <c r="G164" s="388"/>
      <c r="H164" s="389" t="s">
        <v>169</v>
      </c>
      <c r="I164" s="389" t="s">
        <v>67</v>
      </c>
      <c r="J164" s="351" t="s">
        <v>3291</v>
      </c>
      <c r="K164" s="328"/>
    </row>
    <row r="165" ht="17.25" customHeight="1">
      <c r="B165" s="329"/>
      <c r="C165" s="353" t="s">
        <v>3292</v>
      </c>
      <c r="D165" s="353"/>
      <c r="E165" s="353"/>
      <c r="F165" s="354" t="s">
        <v>3293</v>
      </c>
      <c r="G165" s="390"/>
      <c r="H165" s="391"/>
      <c r="I165" s="391"/>
      <c r="J165" s="353" t="s">
        <v>3294</v>
      </c>
      <c r="K165" s="331"/>
    </row>
    <row r="166" ht="5.25" customHeight="1">
      <c r="B166" s="359"/>
      <c r="C166" s="356"/>
      <c r="D166" s="356"/>
      <c r="E166" s="356"/>
      <c r="F166" s="356"/>
      <c r="G166" s="357"/>
      <c r="H166" s="356"/>
      <c r="I166" s="356"/>
      <c r="J166" s="356"/>
      <c r="K166" s="380"/>
    </row>
    <row r="167" ht="15" customHeight="1">
      <c r="B167" s="359"/>
      <c r="C167" s="337" t="s">
        <v>3298</v>
      </c>
      <c r="D167" s="337"/>
      <c r="E167" s="337"/>
      <c r="F167" s="358" t="s">
        <v>3295</v>
      </c>
      <c r="G167" s="337"/>
      <c r="H167" s="337" t="s">
        <v>3334</v>
      </c>
      <c r="I167" s="337" t="s">
        <v>3297</v>
      </c>
      <c r="J167" s="337">
        <v>120</v>
      </c>
      <c r="K167" s="380"/>
    </row>
    <row r="168" ht="15" customHeight="1">
      <c r="B168" s="359"/>
      <c r="C168" s="337" t="s">
        <v>3343</v>
      </c>
      <c r="D168" s="337"/>
      <c r="E168" s="337"/>
      <c r="F168" s="358" t="s">
        <v>3295</v>
      </c>
      <c r="G168" s="337"/>
      <c r="H168" s="337" t="s">
        <v>3344</v>
      </c>
      <c r="I168" s="337" t="s">
        <v>3297</v>
      </c>
      <c r="J168" s="337" t="s">
        <v>3345</v>
      </c>
      <c r="K168" s="380"/>
    </row>
    <row r="169" ht="15" customHeight="1">
      <c r="B169" s="359"/>
      <c r="C169" s="337" t="s">
        <v>94</v>
      </c>
      <c r="D169" s="337"/>
      <c r="E169" s="337"/>
      <c r="F169" s="358" t="s">
        <v>3295</v>
      </c>
      <c r="G169" s="337"/>
      <c r="H169" s="337" t="s">
        <v>3361</v>
      </c>
      <c r="I169" s="337" t="s">
        <v>3297</v>
      </c>
      <c r="J169" s="337" t="s">
        <v>3345</v>
      </c>
      <c r="K169" s="380"/>
    </row>
    <row r="170" ht="15" customHeight="1">
      <c r="B170" s="359"/>
      <c r="C170" s="337" t="s">
        <v>3300</v>
      </c>
      <c r="D170" s="337"/>
      <c r="E170" s="337"/>
      <c r="F170" s="358" t="s">
        <v>3301</v>
      </c>
      <c r="G170" s="337"/>
      <c r="H170" s="337" t="s">
        <v>3361</v>
      </c>
      <c r="I170" s="337" t="s">
        <v>3297</v>
      </c>
      <c r="J170" s="337">
        <v>50</v>
      </c>
      <c r="K170" s="380"/>
    </row>
    <row r="171" ht="15" customHeight="1">
      <c r="B171" s="359"/>
      <c r="C171" s="337" t="s">
        <v>3303</v>
      </c>
      <c r="D171" s="337"/>
      <c r="E171" s="337"/>
      <c r="F171" s="358" t="s">
        <v>3295</v>
      </c>
      <c r="G171" s="337"/>
      <c r="H171" s="337" t="s">
        <v>3361</v>
      </c>
      <c r="I171" s="337" t="s">
        <v>3305</v>
      </c>
      <c r="J171" s="337"/>
      <c r="K171" s="380"/>
    </row>
    <row r="172" ht="15" customHeight="1">
      <c r="B172" s="359"/>
      <c r="C172" s="337" t="s">
        <v>3314</v>
      </c>
      <c r="D172" s="337"/>
      <c r="E172" s="337"/>
      <c r="F172" s="358" t="s">
        <v>3301</v>
      </c>
      <c r="G172" s="337"/>
      <c r="H172" s="337" t="s">
        <v>3361</v>
      </c>
      <c r="I172" s="337" t="s">
        <v>3297</v>
      </c>
      <c r="J172" s="337">
        <v>50</v>
      </c>
      <c r="K172" s="380"/>
    </row>
    <row r="173" ht="15" customHeight="1">
      <c r="B173" s="359"/>
      <c r="C173" s="337" t="s">
        <v>3322</v>
      </c>
      <c r="D173" s="337"/>
      <c r="E173" s="337"/>
      <c r="F173" s="358" t="s">
        <v>3301</v>
      </c>
      <c r="G173" s="337"/>
      <c r="H173" s="337" t="s">
        <v>3361</v>
      </c>
      <c r="I173" s="337" t="s">
        <v>3297</v>
      </c>
      <c r="J173" s="337">
        <v>50</v>
      </c>
      <c r="K173" s="380"/>
    </row>
    <row r="174" ht="15" customHeight="1">
      <c r="B174" s="359"/>
      <c r="C174" s="337" t="s">
        <v>3320</v>
      </c>
      <c r="D174" s="337"/>
      <c r="E174" s="337"/>
      <c r="F174" s="358" t="s">
        <v>3301</v>
      </c>
      <c r="G174" s="337"/>
      <c r="H174" s="337" t="s">
        <v>3361</v>
      </c>
      <c r="I174" s="337" t="s">
        <v>3297</v>
      </c>
      <c r="J174" s="337">
        <v>50</v>
      </c>
      <c r="K174" s="380"/>
    </row>
    <row r="175" ht="15" customHeight="1">
      <c r="B175" s="359"/>
      <c r="C175" s="337" t="s">
        <v>168</v>
      </c>
      <c r="D175" s="337"/>
      <c r="E175" s="337"/>
      <c r="F175" s="358" t="s">
        <v>3295</v>
      </c>
      <c r="G175" s="337"/>
      <c r="H175" s="337" t="s">
        <v>3362</v>
      </c>
      <c r="I175" s="337" t="s">
        <v>3363</v>
      </c>
      <c r="J175" s="337"/>
      <c r="K175" s="380"/>
    </row>
    <row r="176" ht="15" customHeight="1">
      <c r="B176" s="359"/>
      <c r="C176" s="337" t="s">
        <v>67</v>
      </c>
      <c r="D176" s="337"/>
      <c r="E176" s="337"/>
      <c r="F176" s="358" t="s">
        <v>3295</v>
      </c>
      <c r="G176" s="337"/>
      <c r="H176" s="337" t="s">
        <v>3364</v>
      </c>
      <c r="I176" s="337" t="s">
        <v>3365</v>
      </c>
      <c r="J176" s="337">
        <v>1</v>
      </c>
      <c r="K176" s="380"/>
    </row>
    <row r="177" ht="15" customHeight="1">
      <c r="B177" s="359"/>
      <c r="C177" s="337" t="s">
        <v>63</v>
      </c>
      <c r="D177" s="337"/>
      <c r="E177" s="337"/>
      <c r="F177" s="358" t="s">
        <v>3295</v>
      </c>
      <c r="G177" s="337"/>
      <c r="H177" s="337" t="s">
        <v>3366</v>
      </c>
      <c r="I177" s="337" t="s">
        <v>3297</v>
      </c>
      <c r="J177" s="337">
        <v>20</v>
      </c>
      <c r="K177" s="380"/>
    </row>
    <row r="178" ht="15" customHeight="1">
      <c r="B178" s="359"/>
      <c r="C178" s="337" t="s">
        <v>169</v>
      </c>
      <c r="D178" s="337"/>
      <c r="E178" s="337"/>
      <c r="F178" s="358" t="s">
        <v>3295</v>
      </c>
      <c r="G178" s="337"/>
      <c r="H178" s="337" t="s">
        <v>3367</v>
      </c>
      <c r="I178" s="337" t="s">
        <v>3297</v>
      </c>
      <c r="J178" s="337">
        <v>255</v>
      </c>
      <c r="K178" s="380"/>
    </row>
    <row r="179" ht="15" customHeight="1">
      <c r="B179" s="359"/>
      <c r="C179" s="337" t="s">
        <v>170</v>
      </c>
      <c r="D179" s="337"/>
      <c r="E179" s="337"/>
      <c r="F179" s="358" t="s">
        <v>3295</v>
      </c>
      <c r="G179" s="337"/>
      <c r="H179" s="337" t="s">
        <v>3260</v>
      </c>
      <c r="I179" s="337" t="s">
        <v>3297</v>
      </c>
      <c r="J179" s="337">
        <v>10</v>
      </c>
      <c r="K179" s="380"/>
    </row>
    <row r="180" ht="15" customHeight="1">
      <c r="B180" s="359"/>
      <c r="C180" s="337" t="s">
        <v>171</v>
      </c>
      <c r="D180" s="337"/>
      <c r="E180" s="337"/>
      <c r="F180" s="358" t="s">
        <v>3295</v>
      </c>
      <c r="G180" s="337"/>
      <c r="H180" s="337" t="s">
        <v>3368</v>
      </c>
      <c r="I180" s="337" t="s">
        <v>3329</v>
      </c>
      <c r="J180" s="337"/>
      <c r="K180" s="380"/>
    </row>
    <row r="181" ht="15" customHeight="1">
      <c r="B181" s="359"/>
      <c r="C181" s="337" t="s">
        <v>3369</v>
      </c>
      <c r="D181" s="337"/>
      <c r="E181" s="337"/>
      <c r="F181" s="358" t="s">
        <v>3295</v>
      </c>
      <c r="G181" s="337"/>
      <c r="H181" s="337" t="s">
        <v>3370</v>
      </c>
      <c r="I181" s="337" t="s">
        <v>3329</v>
      </c>
      <c r="J181" s="337"/>
      <c r="K181" s="380"/>
    </row>
    <row r="182" ht="15" customHeight="1">
      <c r="B182" s="359"/>
      <c r="C182" s="337" t="s">
        <v>3358</v>
      </c>
      <c r="D182" s="337"/>
      <c r="E182" s="337"/>
      <c r="F182" s="358" t="s">
        <v>3295</v>
      </c>
      <c r="G182" s="337"/>
      <c r="H182" s="337" t="s">
        <v>3371</v>
      </c>
      <c r="I182" s="337" t="s">
        <v>3329</v>
      </c>
      <c r="J182" s="337"/>
      <c r="K182" s="380"/>
    </row>
    <row r="183" ht="15" customHeight="1">
      <c r="B183" s="359"/>
      <c r="C183" s="337" t="s">
        <v>173</v>
      </c>
      <c r="D183" s="337"/>
      <c r="E183" s="337"/>
      <c r="F183" s="358" t="s">
        <v>3301</v>
      </c>
      <c r="G183" s="337"/>
      <c r="H183" s="337" t="s">
        <v>3372</v>
      </c>
      <c r="I183" s="337" t="s">
        <v>3297</v>
      </c>
      <c r="J183" s="337">
        <v>50</v>
      </c>
      <c r="K183" s="380"/>
    </row>
    <row r="184" ht="15" customHeight="1">
      <c r="B184" s="359"/>
      <c r="C184" s="337" t="s">
        <v>3373</v>
      </c>
      <c r="D184" s="337"/>
      <c r="E184" s="337"/>
      <c r="F184" s="358" t="s">
        <v>3301</v>
      </c>
      <c r="G184" s="337"/>
      <c r="H184" s="337" t="s">
        <v>3374</v>
      </c>
      <c r="I184" s="337" t="s">
        <v>3375</v>
      </c>
      <c r="J184" s="337"/>
      <c r="K184" s="380"/>
    </row>
    <row r="185" ht="15" customHeight="1">
      <c r="B185" s="359"/>
      <c r="C185" s="337" t="s">
        <v>3376</v>
      </c>
      <c r="D185" s="337"/>
      <c r="E185" s="337"/>
      <c r="F185" s="358" t="s">
        <v>3301</v>
      </c>
      <c r="G185" s="337"/>
      <c r="H185" s="337" t="s">
        <v>3377</v>
      </c>
      <c r="I185" s="337" t="s">
        <v>3375</v>
      </c>
      <c r="J185" s="337"/>
      <c r="K185" s="380"/>
    </row>
    <row r="186" ht="15" customHeight="1">
      <c r="B186" s="359"/>
      <c r="C186" s="337" t="s">
        <v>3378</v>
      </c>
      <c r="D186" s="337"/>
      <c r="E186" s="337"/>
      <c r="F186" s="358" t="s">
        <v>3301</v>
      </c>
      <c r="G186" s="337"/>
      <c r="H186" s="337" t="s">
        <v>3379</v>
      </c>
      <c r="I186" s="337" t="s">
        <v>3375</v>
      </c>
      <c r="J186" s="337"/>
      <c r="K186" s="380"/>
    </row>
    <row r="187" ht="15" customHeight="1">
      <c r="B187" s="359"/>
      <c r="C187" s="392" t="s">
        <v>3380</v>
      </c>
      <c r="D187" s="337"/>
      <c r="E187" s="337"/>
      <c r="F187" s="358" t="s">
        <v>3301</v>
      </c>
      <c r="G187" s="337"/>
      <c r="H187" s="337" t="s">
        <v>3381</v>
      </c>
      <c r="I187" s="337" t="s">
        <v>3382</v>
      </c>
      <c r="J187" s="393" t="s">
        <v>3383</v>
      </c>
      <c r="K187" s="380"/>
    </row>
    <row r="188" ht="15" customHeight="1">
      <c r="B188" s="359"/>
      <c r="C188" s="343" t="s">
        <v>52</v>
      </c>
      <c r="D188" s="337"/>
      <c r="E188" s="337"/>
      <c r="F188" s="358" t="s">
        <v>3295</v>
      </c>
      <c r="G188" s="337"/>
      <c r="H188" s="333" t="s">
        <v>3384</v>
      </c>
      <c r="I188" s="337" t="s">
        <v>3385</v>
      </c>
      <c r="J188" s="337"/>
      <c r="K188" s="380"/>
    </row>
    <row r="189" ht="15" customHeight="1">
      <c r="B189" s="359"/>
      <c r="C189" s="343" t="s">
        <v>3386</v>
      </c>
      <c r="D189" s="337"/>
      <c r="E189" s="337"/>
      <c r="F189" s="358" t="s">
        <v>3295</v>
      </c>
      <c r="G189" s="337"/>
      <c r="H189" s="337" t="s">
        <v>3387</v>
      </c>
      <c r="I189" s="337" t="s">
        <v>3329</v>
      </c>
      <c r="J189" s="337"/>
      <c r="K189" s="380"/>
    </row>
    <row r="190" ht="15" customHeight="1">
      <c r="B190" s="359"/>
      <c r="C190" s="343" t="s">
        <v>3388</v>
      </c>
      <c r="D190" s="337"/>
      <c r="E190" s="337"/>
      <c r="F190" s="358" t="s">
        <v>3295</v>
      </c>
      <c r="G190" s="337"/>
      <c r="H190" s="337" t="s">
        <v>3389</v>
      </c>
      <c r="I190" s="337" t="s">
        <v>3329</v>
      </c>
      <c r="J190" s="337"/>
      <c r="K190" s="380"/>
    </row>
    <row r="191" ht="15" customHeight="1">
      <c r="B191" s="359"/>
      <c r="C191" s="343" t="s">
        <v>3390</v>
      </c>
      <c r="D191" s="337"/>
      <c r="E191" s="337"/>
      <c r="F191" s="358" t="s">
        <v>3301</v>
      </c>
      <c r="G191" s="337"/>
      <c r="H191" s="337" t="s">
        <v>3391</v>
      </c>
      <c r="I191" s="337" t="s">
        <v>3329</v>
      </c>
      <c r="J191" s="337"/>
      <c r="K191" s="380"/>
    </row>
    <row r="192" ht="15" customHeight="1">
      <c r="B192" s="386"/>
      <c r="C192" s="394"/>
      <c r="D192" s="368"/>
      <c r="E192" s="368"/>
      <c r="F192" s="368"/>
      <c r="G192" s="368"/>
      <c r="H192" s="368"/>
      <c r="I192" s="368"/>
      <c r="J192" s="368"/>
      <c r="K192" s="387"/>
    </row>
    <row r="193" ht="18.75" customHeight="1">
      <c r="B193" s="333"/>
      <c r="C193" s="337"/>
      <c r="D193" s="337"/>
      <c r="E193" s="337"/>
      <c r="F193" s="358"/>
      <c r="G193" s="337"/>
      <c r="H193" s="337"/>
      <c r="I193" s="337"/>
      <c r="J193" s="337"/>
      <c r="K193" s="333"/>
    </row>
    <row r="194" ht="18.75" customHeight="1">
      <c r="B194" s="333"/>
      <c r="C194" s="337"/>
      <c r="D194" s="337"/>
      <c r="E194" s="337"/>
      <c r="F194" s="358"/>
      <c r="G194" s="337"/>
      <c r="H194" s="337"/>
      <c r="I194" s="337"/>
      <c r="J194" s="337"/>
      <c r="K194" s="333"/>
    </row>
    <row r="195" ht="18.75" customHeight="1">
      <c r="B195" s="344"/>
      <c r="C195" s="344"/>
      <c r="D195" s="344"/>
      <c r="E195" s="344"/>
      <c r="F195" s="344"/>
      <c r="G195" s="344"/>
      <c r="H195" s="344"/>
      <c r="I195" s="344"/>
      <c r="J195" s="344"/>
      <c r="K195" s="344"/>
    </row>
    <row r="196" ht="13.5">
      <c r="B196" s="323"/>
      <c r="C196" s="324"/>
      <c r="D196" s="324"/>
      <c r="E196" s="324"/>
      <c r="F196" s="324"/>
      <c r="G196" s="324"/>
      <c r="H196" s="324"/>
      <c r="I196" s="324"/>
      <c r="J196" s="324"/>
      <c r="K196" s="325"/>
    </row>
    <row r="197" ht="21">
      <c r="B197" s="326"/>
      <c r="C197" s="327" t="s">
        <v>3392</v>
      </c>
      <c r="D197" s="327"/>
      <c r="E197" s="327"/>
      <c r="F197" s="327"/>
      <c r="G197" s="327"/>
      <c r="H197" s="327"/>
      <c r="I197" s="327"/>
      <c r="J197" s="327"/>
      <c r="K197" s="328"/>
    </row>
    <row r="198" ht="25.5" customHeight="1">
      <c r="B198" s="326"/>
      <c r="C198" s="395" t="s">
        <v>3393</v>
      </c>
      <c r="D198" s="395"/>
      <c r="E198" s="395"/>
      <c r="F198" s="395" t="s">
        <v>3394</v>
      </c>
      <c r="G198" s="396"/>
      <c r="H198" s="395" t="s">
        <v>3395</v>
      </c>
      <c r="I198" s="395"/>
      <c r="J198" s="395"/>
      <c r="K198" s="328"/>
    </row>
    <row r="199" ht="5.25" customHeight="1">
      <c r="B199" s="359"/>
      <c r="C199" s="356"/>
      <c r="D199" s="356"/>
      <c r="E199" s="356"/>
      <c r="F199" s="356"/>
      <c r="G199" s="337"/>
      <c r="H199" s="356"/>
      <c r="I199" s="356"/>
      <c r="J199" s="356"/>
      <c r="K199" s="380"/>
    </row>
    <row r="200" ht="15" customHeight="1">
      <c r="B200" s="359"/>
      <c r="C200" s="337" t="s">
        <v>3385</v>
      </c>
      <c r="D200" s="337"/>
      <c r="E200" s="337"/>
      <c r="F200" s="358" t="s">
        <v>53</v>
      </c>
      <c r="G200" s="337"/>
      <c r="H200" s="337" t="s">
        <v>3396</v>
      </c>
      <c r="I200" s="337"/>
      <c r="J200" s="337"/>
      <c r="K200" s="380"/>
    </row>
    <row r="201" ht="15" customHeight="1">
      <c r="B201" s="359"/>
      <c r="C201" s="365"/>
      <c r="D201" s="337"/>
      <c r="E201" s="337"/>
      <c r="F201" s="358" t="s">
        <v>54</v>
      </c>
      <c r="G201" s="337"/>
      <c r="H201" s="337" t="s">
        <v>3397</v>
      </c>
      <c r="I201" s="337"/>
      <c r="J201" s="337"/>
      <c r="K201" s="380"/>
    </row>
    <row r="202" ht="15" customHeight="1">
      <c r="B202" s="359"/>
      <c r="C202" s="365"/>
      <c r="D202" s="337"/>
      <c r="E202" s="337"/>
      <c r="F202" s="358" t="s">
        <v>57</v>
      </c>
      <c r="G202" s="337"/>
      <c r="H202" s="337" t="s">
        <v>3398</v>
      </c>
      <c r="I202" s="337"/>
      <c r="J202" s="337"/>
      <c r="K202" s="380"/>
    </row>
    <row r="203" ht="15" customHeight="1">
      <c r="B203" s="359"/>
      <c r="C203" s="337"/>
      <c r="D203" s="337"/>
      <c r="E203" s="337"/>
      <c r="F203" s="358" t="s">
        <v>55</v>
      </c>
      <c r="G203" s="337"/>
      <c r="H203" s="337" t="s">
        <v>3399</v>
      </c>
      <c r="I203" s="337"/>
      <c r="J203" s="337"/>
      <c r="K203" s="380"/>
    </row>
    <row r="204" ht="15" customHeight="1">
      <c r="B204" s="359"/>
      <c r="C204" s="337"/>
      <c r="D204" s="337"/>
      <c r="E204" s="337"/>
      <c r="F204" s="358" t="s">
        <v>56</v>
      </c>
      <c r="G204" s="337"/>
      <c r="H204" s="337" t="s">
        <v>3400</v>
      </c>
      <c r="I204" s="337"/>
      <c r="J204" s="337"/>
      <c r="K204" s="380"/>
    </row>
    <row r="205" ht="15" customHeight="1">
      <c r="B205" s="359"/>
      <c r="C205" s="337"/>
      <c r="D205" s="337"/>
      <c r="E205" s="337"/>
      <c r="F205" s="358"/>
      <c r="G205" s="337"/>
      <c r="H205" s="337"/>
      <c r="I205" s="337"/>
      <c r="J205" s="337"/>
      <c r="K205" s="380"/>
    </row>
    <row r="206" ht="15" customHeight="1">
      <c r="B206" s="359"/>
      <c r="C206" s="337" t="s">
        <v>3341</v>
      </c>
      <c r="D206" s="337"/>
      <c r="E206" s="337"/>
      <c r="F206" s="358" t="s">
        <v>88</v>
      </c>
      <c r="G206" s="337"/>
      <c r="H206" s="337" t="s">
        <v>3401</v>
      </c>
      <c r="I206" s="337"/>
      <c r="J206" s="337"/>
      <c r="K206" s="380"/>
    </row>
    <row r="207" ht="15" customHeight="1">
      <c r="B207" s="359"/>
      <c r="C207" s="365"/>
      <c r="D207" s="337"/>
      <c r="E207" s="337"/>
      <c r="F207" s="358" t="s">
        <v>3241</v>
      </c>
      <c r="G207" s="337"/>
      <c r="H207" s="337" t="s">
        <v>3242</v>
      </c>
      <c r="I207" s="337"/>
      <c r="J207" s="337"/>
      <c r="K207" s="380"/>
    </row>
    <row r="208" ht="15" customHeight="1">
      <c r="B208" s="359"/>
      <c r="C208" s="337"/>
      <c r="D208" s="337"/>
      <c r="E208" s="337"/>
      <c r="F208" s="358" t="s">
        <v>3239</v>
      </c>
      <c r="G208" s="337"/>
      <c r="H208" s="337" t="s">
        <v>3402</v>
      </c>
      <c r="I208" s="337"/>
      <c r="J208" s="337"/>
      <c r="K208" s="380"/>
    </row>
    <row r="209" ht="15" customHeight="1">
      <c r="B209" s="397"/>
      <c r="C209" s="365"/>
      <c r="D209" s="365"/>
      <c r="E209" s="365"/>
      <c r="F209" s="358" t="s">
        <v>129</v>
      </c>
      <c r="G209" s="343"/>
      <c r="H209" s="384" t="s">
        <v>3243</v>
      </c>
      <c r="I209" s="384"/>
      <c r="J209" s="384"/>
      <c r="K209" s="398"/>
    </row>
    <row r="210" ht="15" customHeight="1">
      <c r="B210" s="397"/>
      <c r="C210" s="365"/>
      <c r="D210" s="365"/>
      <c r="E210" s="365"/>
      <c r="F210" s="358" t="s">
        <v>3244</v>
      </c>
      <c r="G210" s="343"/>
      <c r="H210" s="384" t="s">
        <v>3403</v>
      </c>
      <c r="I210" s="384"/>
      <c r="J210" s="384"/>
      <c r="K210" s="398"/>
    </row>
    <row r="211" ht="15" customHeight="1">
      <c r="B211" s="397"/>
      <c r="C211" s="365"/>
      <c r="D211" s="365"/>
      <c r="E211" s="365"/>
      <c r="F211" s="399"/>
      <c r="G211" s="343"/>
      <c r="H211" s="400"/>
      <c r="I211" s="400"/>
      <c r="J211" s="400"/>
      <c r="K211" s="398"/>
    </row>
    <row r="212" ht="15" customHeight="1">
      <c r="B212" s="397"/>
      <c r="C212" s="337" t="s">
        <v>3365</v>
      </c>
      <c r="D212" s="365"/>
      <c r="E212" s="365"/>
      <c r="F212" s="358">
        <v>1</v>
      </c>
      <c r="G212" s="343"/>
      <c r="H212" s="384" t="s">
        <v>3404</v>
      </c>
      <c r="I212" s="384"/>
      <c r="J212" s="384"/>
      <c r="K212" s="398"/>
    </row>
    <row r="213" ht="15" customHeight="1">
      <c r="B213" s="397"/>
      <c r="C213" s="365"/>
      <c r="D213" s="365"/>
      <c r="E213" s="365"/>
      <c r="F213" s="358">
        <v>2</v>
      </c>
      <c r="G213" s="343"/>
      <c r="H213" s="384" t="s">
        <v>3405</v>
      </c>
      <c r="I213" s="384"/>
      <c r="J213" s="384"/>
      <c r="K213" s="398"/>
    </row>
    <row r="214" ht="15" customHeight="1">
      <c r="B214" s="397"/>
      <c r="C214" s="365"/>
      <c r="D214" s="365"/>
      <c r="E214" s="365"/>
      <c r="F214" s="358">
        <v>3</v>
      </c>
      <c r="G214" s="343"/>
      <c r="H214" s="384" t="s">
        <v>3406</v>
      </c>
      <c r="I214" s="384"/>
      <c r="J214" s="384"/>
      <c r="K214" s="398"/>
    </row>
    <row r="215" ht="15" customHeight="1">
      <c r="B215" s="397"/>
      <c r="C215" s="365"/>
      <c r="D215" s="365"/>
      <c r="E215" s="365"/>
      <c r="F215" s="358">
        <v>4</v>
      </c>
      <c r="G215" s="343"/>
      <c r="H215" s="384" t="s">
        <v>3407</v>
      </c>
      <c r="I215" s="384"/>
      <c r="J215" s="384"/>
      <c r="K215" s="398"/>
    </row>
    <row r="216" ht="12.75" customHeight="1">
      <c r="B216" s="401"/>
      <c r="C216" s="402"/>
      <c r="D216" s="402"/>
      <c r="E216" s="402"/>
      <c r="F216" s="402"/>
      <c r="G216" s="402"/>
      <c r="H216" s="402"/>
      <c r="I216" s="402"/>
      <c r="J216" s="402"/>
      <c r="K216" s="403"/>
    </row>
  </sheetData>
  <sheetProtection autoFilter="0" deleteColumns="0" deleteRows="0" formatCells="0" formatColumns="0" formatRows="0" insertColumns="0" insertHyperlinks="0" insertRows="0" pivotTables="0" sort="0"/>
  <mergeCells count="77">
    <mergeCell ref="H208:J208"/>
    <mergeCell ref="H203:J203"/>
    <mergeCell ref="H201:J201"/>
    <mergeCell ref="H212:J212"/>
    <mergeCell ref="H214:J214"/>
    <mergeCell ref="H215:J215"/>
    <mergeCell ref="H213:J213"/>
    <mergeCell ref="H210:J210"/>
    <mergeCell ref="H209:J209"/>
    <mergeCell ref="H207:J207"/>
    <mergeCell ref="H198:J198"/>
    <mergeCell ref="C163:J163"/>
    <mergeCell ref="C120:J120"/>
    <mergeCell ref="C145:J145"/>
    <mergeCell ref="C197:J197"/>
    <mergeCell ref="H206:J206"/>
    <mergeCell ref="H204:J204"/>
    <mergeCell ref="H202:J202"/>
    <mergeCell ref="H200:J200"/>
    <mergeCell ref="D60:J60"/>
    <mergeCell ref="D63:J63"/>
    <mergeCell ref="D64:J64"/>
    <mergeCell ref="D66:J66"/>
    <mergeCell ref="D65:J65"/>
    <mergeCell ref="C100:J100"/>
    <mergeCell ref="D61:J61"/>
    <mergeCell ref="D67:J67"/>
    <mergeCell ref="D68:J68"/>
    <mergeCell ref="C73:J73"/>
    <mergeCell ref="C52:J52"/>
    <mergeCell ref="C53:J53"/>
    <mergeCell ref="C55:J55"/>
    <mergeCell ref="D56:J56"/>
    <mergeCell ref="D57:J57"/>
    <mergeCell ref="D58:J58"/>
    <mergeCell ref="D59:J59"/>
    <mergeCell ref="C50:J50"/>
    <mergeCell ref="G38:J38"/>
    <mergeCell ref="G39:J39"/>
    <mergeCell ref="G40:J40"/>
    <mergeCell ref="G41:J41"/>
    <mergeCell ref="G42:J42"/>
    <mergeCell ref="G43:J43"/>
    <mergeCell ref="D45:J45"/>
    <mergeCell ref="E46:J46"/>
    <mergeCell ref="E47:J47"/>
    <mergeCell ref="D33:J33"/>
    <mergeCell ref="G34:J34"/>
    <mergeCell ref="G35:J35"/>
    <mergeCell ref="D49:J49"/>
    <mergeCell ref="E48:J48"/>
    <mergeCell ref="G36:J36"/>
    <mergeCell ref="G37:J37"/>
    <mergeCell ref="C23:J23"/>
    <mergeCell ref="D25:J25"/>
    <mergeCell ref="D26:J26"/>
    <mergeCell ref="D28:J28"/>
    <mergeCell ref="D29:J29"/>
    <mergeCell ref="D31:J31"/>
    <mergeCell ref="C24:J24"/>
    <mergeCell ref="D32:J32"/>
    <mergeCell ref="F18:J18"/>
    <mergeCell ref="F21:J21"/>
    <mergeCell ref="D11:J11"/>
    <mergeCell ref="F19:J19"/>
    <mergeCell ref="F20:J20"/>
    <mergeCell ref="D14:J14"/>
    <mergeCell ref="D15:J15"/>
    <mergeCell ref="F16:J16"/>
    <mergeCell ref="F17:J17"/>
    <mergeCell ref="C9:J9"/>
    <mergeCell ref="D10:J10"/>
    <mergeCell ref="D13:J13"/>
    <mergeCell ref="C3:J3"/>
    <mergeCell ref="C4:J4"/>
    <mergeCell ref="C6:J6"/>
    <mergeCell ref="C7:J7"/>
  </mergeCells>
  <pageMargins left="0.5902778" right="0.5902778" top="0.5902778" bottom="0.5902778" header="0" footer="0"/>
  <pageSetup paperSize="9" orientation="portrait" scale="77"/>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95</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s="1" customFormat="1" ht="16.5" customHeight="1">
      <c r="B9" s="48"/>
      <c r="C9" s="49"/>
      <c r="D9" s="49"/>
      <c r="E9" s="158" t="s">
        <v>138</v>
      </c>
      <c r="F9" s="49"/>
      <c r="G9" s="49"/>
      <c r="H9" s="49"/>
      <c r="I9" s="159"/>
      <c r="J9" s="49"/>
      <c r="K9" s="53"/>
    </row>
    <row r="10" s="1" customFormat="1">
      <c r="B10" s="48"/>
      <c r="C10" s="49"/>
      <c r="D10" s="41" t="s">
        <v>139</v>
      </c>
      <c r="E10" s="49"/>
      <c r="F10" s="49"/>
      <c r="G10" s="49"/>
      <c r="H10" s="49"/>
      <c r="I10" s="159"/>
      <c r="J10" s="49"/>
      <c r="K10" s="53"/>
    </row>
    <row r="11" s="1" customFormat="1" ht="36.96" customHeight="1">
      <c r="B11" s="48"/>
      <c r="C11" s="49"/>
      <c r="D11" s="49"/>
      <c r="E11" s="160" t="s">
        <v>140</v>
      </c>
      <c r="F11" s="49"/>
      <c r="G11" s="49"/>
      <c r="H11" s="49"/>
      <c r="I11" s="159"/>
      <c r="J11" s="49"/>
      <c r="K11" s="53"/>
    </row>
    <row r="12" s="1" customFormat="1">
      <c r="B12" s="48"/>
      <c r="C12" s="49"/>
      <c r="D12" s="49"/>
      <c r="E12" s="49"/>
      <c r="F12" s="49"/>
      <c r="G12" s="49"/>
      <c r="H12" s="49"/>
      <c r="I12" s="159"/>
      <c r="J12" s="49"/>
      <c r="K12" s="53"/>
    </row>
    <row r="13" s="1" customFormat="1" ht="14.4" customHeight="1">
      <c r="B13" s="48"/>
      <c r="C13" s="49"/>
      <c r="D13" s="41" t="s">
        <v>21</v>
      </c>
      <c r="E13" s="49"/>
      <c r="F13" s="36" t="s">
        <v>22</v>
      </c>
      <c r="G13" s="49"/>
      <c r="H13" s="49"/>
      <c r="I13" s="161" t="s">
        <v>23</v>
      </c>
      <c r="J13" s="36" t="s">
        <v>38</v>
      </c>
      <c r="K13" s="53"/>
    </row>
    <row r="14" s="1" customFormat="1" ht="14.4" customHeight="1">
      <c r="B14" s="48"/>
      <c r="C14" s="49"/>
      <c r="D14" s="41" t="s">
        <v>26</v>
      </c>
      <c r="E14" s="49"/>
      <c r="F14" s="36" t="s">
        <v>27</v>
      </c>
      <c r="G14" s="49"/>
      <c r="H14" s="49"/>
      <c r="I14" s="161" t="s">
        <v>28</v>
      </c>
      <c r="J14" s="162" t="str">
        <f>'Rekapitulace stavby'!AN8</f>
        <v>25. 1. 2018</v>
      </c>
      <c r="K14" s="53"/>
    </row>
    <row r="15" s="1" customFormat="1" ht="10.8" customHeight="1">
      <c r="B15" s="48"/>
      <c r="C15" s="49"/>
      <c r="D15" s="49"/>
      <c r="E15" s="49"/>
      <c r="F15" s="49"/>
      <c r="G15" s="49"/>
      <c r="H15" s="49"/>
      <c r="I15" s="159"/>
      <c r="J15" s="49"/>
      <c r="K15" s="53"/>
    </row>
    <row r="16" s="1" customFormat="1" ht="14.4" customHeight="1">
      <c r="B16" s="48"/>
      <c r="C16" s="49"/>
      <c r="D16" s="41" t="s">
        <v>36</v>
      </c>
      <c r="E16" s="49"/>
      <c r="F16" s="49"/>
      <c r="G16" s="49"/>
      <c r="H16" s="49"/>
      <c r="I16" s="161" t="s">
        <v>37</v>
      </c>
      <c r="J16" s="36" t="s">
        <v>38</v>
      </c>
      <c r="K16" s="53"/>
    </row>
    <row r="17" s="1" customFormat="1" ht="18" customHeight="1">
      <c r="B17" s="48"/>
      <c r="C17" s="49"/>
      <c r="D17" s="49"/>
      <c r="E17" s="36" t="s">
        <v>39</v>
      </c>
      <c r="F17" s="49"/>
      <c r="G17" s="49"/>
      <c r="H17" s="49"/>
      <c r="I17" s="161" t="s">
        <v>40</v>
      </c>
      <c r="J17" s="36" t="s">
        <v>38</v>
      </c>
      <c r="K17" s="53"/>
    </row>
    <row r="18" s="1" customFormat="1" ht="6.96" customHeight="1">
      <c r="B18" s="48"/>
      <c r="C18" s="49"/>
      <c r="D18" s="49"/>
      <c r="E18" s="49"/>
      <c r="F18" s="49"/>
      <c r="G18" s="49"/>
      <c r="H18" s="49"/>
      <c r="I18" s="159"/>
      <c r="J18" s="49"/>
      <c r="K18" s="53"/>
    </row>
    <row r="19" s="1" customFormat="1" ht="14.4" customHeight="1">
      <c r="B19" s="48"/>
      <c r="C19" s="49"/>
      <c r="D19" s="41" t="s">
        <v>41</v>
      </c>
      <c r="E19" s="49"/>
      <c r="F19" s="49"/>
      <c r="G19" s="49"/>
      <c r="H19" s="49"/>
      <c r="I19" s="161"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1" t="s">
        <v>40</v>
      </c>
      <c r="J20" s="36" t="str">
        <f>IF('Rekapitulace stavby'!AN14="Vyplň údaj","",IF('Rekapitulace stavby'!AN14="","",'Rekapitulace stavby'!AN14))</f>
        <v/>
      </c>
      <c r="K20" s="53"/>
    </row>
    <row r="21" s="1" customFormat="1" ht="6.96" customHeight="1">
      <c r="B21" s="48"/>
      <c r="C21" s="49"/>
      <c r="D21" s="49"/>
      <c r="E21" s="49"/>
      <c r="F21" s="49"/>
      <c r="G21" s="49"/>
      <c r="H21" s="49"/>
      <c r="I21" s="159"/>
      <c r="J21" s="49"/>
      <c r="K21" s="53"/>
    </row>
    <row r="22" s="1" customFormat="1" ht="14.4" customHeight="1">
      <c r="B22" s="48"/>
      <c r="C22" s="49"/>
      <c r="D22" s="41" t="s">
        <v>43</v>
      </c>
      <c r="E22" s="49"/>
      <c r="F22" s="49"/>
      <c r="G22" s="49"/>
      <c r="H22" s="49"/>
      <c r="I22" s="161" t="s">
        <v>37</v>
      </c>
      <c r="J22" s="36" t="s">
        <v>38</v>
      </c>
      <c r="K22" s="53"/>
    </row>
    <row r="23" s="1" customFormat="1" ht="18" customHeight="1">
      <c r="B23" s="48"/>
      <c r="C23" s="49"/>
      <c r="D23" s="49"/>
      <c r="E23" s="36" t="s">
        <v>44</v>
      </c>
      <c r="F23" s="49"/>
      <c r="G23" s="49"/>
      <c r="H23" s="49"/>
      <c r="I23" s="161" t="s">
        <v>40</v>
      </c>
      <c r="J23" s="36" t="s">
        <v>38</v>
      </c>
      <c r="K23" s="53"/>
    </row>
    <row r="24" s="1" customFormat="1" ht="6.96" customHeight="1">
      <c r="B24" s="48"/>
      <c r="C24" s="49"/>
      <c r="D24" s="49"/>
      <c r="E24" s="49"/>
      <c r="F24" s="49"/>
      <c r="G24" s="49"/>
      <c r="H24" s="49"/>
      <c r="I24" s="159"/>
      <c r="J24" s="49"/>
      <c r="K24" s="53"/>
    </row>
    <row r="25" s="1" customFormat="1" ht="14.4" customHeight="1">
      <c r="B25" s="48"/>
      <c r="C25" s="49"/>
      <c r="D25" s="41" t="s">
        <v>46</v>
      </c>
      <c r="E25" s="49"/>
      <c r="F25" s="49"/>
      <c r="G25" s="49"/>
      <c r="H25" s="49"/>
      <c r="I25" s="159"/>
      <c r="J25" s="49"/>
      <c r="K25" s="53"/>
    </row>
    <row r="26" s="7" customFormat="1" ht="185.25" customHeight="1">
      <c r="B26" s="163"/>
      <c r="C26" s="164"/>
      <c r="D26" s="164"/>
      <c r="E26" s="46" t="s">
        <v>141</v>
      </c>
      <c r="F26" s="46"/>
      <c r="G26" s="46"/>
      <c r="H26" s="46"/>
      <c r="I26" s="165"/>
      <c r="J26" s="164"/>
      <c r="K26" s="166"/>
    </row>
    <row r="27" s="1" customFormat="1" ht="6.96" customHeight="1">
      <c r="B27" s="48"/>
      <c r="C27" s="49"/>
      <c r="D27" s="49"/>
      <c r="E27" s="49"/>
      <c r="F27" s="49"/>
      <c r="G27" s="49"/>
      <c r="H27" s="49"/>
      <c r="I27" s="159"/>
      <c r="J27" s="49"/>
      <c r="K27" s="53"/>
    </row>
    <row r="28" s="1" customFormat="1" ht="6.96" customHeight="1">
      <c r="B28" s="48"/>
      <c r="C28" s="49"/>
      <c r="D28" s="108"/>
      <c r="E28" s="108"/>
      <c r="F28" s="108"/>
      <c r="G28" s="108"/>
      <c r="H28" s="108"/>
      <c r="I28" s="167"/>
      <c r="J28" s="108"/>
      <c r="K28" s="168"/>
    </row>
    <row r="29" s="1" customFormat="1" ht="25.44" customHeight="1">
      <c r="B29" s="48"/>
      <c r="C29" s="49"/>
      <c r="D29" s="169" t="s">
        <v>48</v>
      </c>
      <c r="E29" s="49"/>
      <c r="F29" s="49"/>
      <c r="G29" s="49"/>
      <c r="H29" s="49"/>
      <c r="I29" s="159"/>
      <c r="J29" s="170">
        <f>ROUND(J102,2)</f>
        <v>0</v>
      </c>
      <c r="K29" s="53"/>
    </row>
    <row r="30" s="1" customFormat="1" ht="6.96" customHeight="1">
      <c r="B30" s="48"/>
      <c r="C30" s="49"/>
      <c r="D30" s="108"/>
      <c r="E30" s="108"/>
      <c r="F30" s="108"/>
      <c r="G30" s="108"/>
      <c r="H30" s="108"/>
      <c r="I30" s="167"/>
      <c r="J30" s="108"/>
      <c r="K30" s="168"/>
    </row>
    <row r="31" s="1" customFormat="1" ht="14.4" customHeight="1">
      <c r="B31" s="48"/>
      <c r="C31" s="49"/>
      <c r="D31" s="49"/>
      <c r="E31" s="49"/>
      <c r="F31" s="54" t="s">
        <v>50</v>
      </c>
      <c r="G31" s="49"/>
      <c r="H31" s="49"/>
      <c r="I31" s="171" t="s">
        <v>49</v>
      </c>
      <c r="J31" s="54" t="s">
        <v>51</v>
      </c>
      <c r="K31" s="53"/>
    </row>
    <row r="32" s="1" customFormat="1" ht="14.4" customHeight="1">
      <c r="B32" s="48"/>
      <c r="C32" s="49"/>
      <c r="D32" s="57" t="s">
        <v>52</v>
      </c>
      <c r="E32" s="57" t="s">
        <v>53</v>
      </c>
      <c r="F32" s="172">
        <f>ROUND(SUM(BE102:BE979), 2)</f>
        <v>0</v>
      </c>
      <c r="G32" s="49"/>
      <c r="H32" s="49"/>
      <c r="I32" s="173">
        <v>0.20999999999999999</v>
      </c>
      <c r="J32" s="172">
        <f>ROUND(ROUND((SUM(BE102:BE979)), 2)*I32, 2)</f>
        <v>0</v>
      </c>
      <c r="K32" s="53"/>
    </row>
    <row r="33" s="1" customFormat="1" ht="14.4" customHeight="1">
      <c r="B33" s="48"/>
      <c r="C33" s="49"/>
      <c r="D33" s="49"/>
      <c r="E33" s="57" t="s">
        <v>54</v>
      </c>
      <c r="F33" s="172">
        <f>ROUND(SUM(BF102:BF979), 2)</f>
        <v>0</v>
      </c>
      <c r="G33" s="49"/>
      <c r="H33" s="49"/>
      <c r="I33" s="173">
        <v>0.14999999999999999</v>
      </c>
      <c r="J33" s="172">
        <f>ROUND(ROUND((SUM(BF102:BF979)), 2)*I33, 2)</f>
        <v>0</v>
      </c>
      <c r="K33" s="53"/>
    </row>
    <row r="34" hidden="1" s="1" customFormat="1" ht="14.4" customHeight="1">
      <c r="B34" s="48"/>
      <c r="C34" s="49"/>
      <c r="D34" s="49"/>
      <c r="E34" s="57" t="s">
        <v>55</v>
      </c>
      <c r="F34" s="172">
        <f>ROUND(SUM(BG102:BG979), 2)</f>
        <v>0</v>
      </c>
      <c r="G34" s="49"/>
      <c r="H34" s="49"/>
      <c r="I34" s="173">
        <v>0.20999999999999999</v>
      </c>
      <c r="J34" s="172">
        <v>0</v>
      </c>
      <c r="K34" s="53"/>
    </row>
    <row r="35" hidden="1" s="1" customFormat="1" ht="14.4" customHeight="1">
      <c r="B35" s="48"/>
      <c r="C35" s="49"/>
      <c r="D35" s="49"/>
      <c r="E35" s="57" t="s">
        <v>56</v>
      </c>
      <c r="F35" s="172">
        <f>ROUND(SUM(BH102:BH979), 2)</f>
        <v>0</v>
      </c>
      <c r="G35" s="49"/>
      <c r="H35" s="49"/>
      <c r="I35" s="173">
        <v>0.14999999999999999</v>
      </c>
      <c r="J35" s="172">
        <v>0</v>
      </c>
      <c r="K35" s="53"/>
    </row>
    <row r="36" hidden="1" s="1" customFormat="1" ht="14.4" customHeight="1">
      <c r="B36" s="48"/>
      <c r="C36" s="49"/>
      <c r="D36" s="49"/>
      <c r="E36" s="57" t="s">
        <v>57</v>
      </c>
      <c r="F36" s="172">
        <f>ROUND(SUM(BI102:BI979), 2)</f>
        <v>0</v>
      </c>
      <c r="G36" s="49"/>
      <c r="H36" s="49"/>
      <c r="I36" s="173">
        <v>0</v>
      </c>
      <c r="J36" s="172">
        <v>0</v>
      </c>
      <c r="K36" s="53"/>
    </row>
    <row r="37" s="1" customFormat="1" ht="6.96" customHeight="1">
      <c r="B37" s="48"/>
      <c r="C37" s="49"/>
      <c r="D37" s="49"/>
      <c r="E37" s="49"/>
      <c r="F37" s="49"/>
      <c r="G37" s="49"/>
      <c r="H37" s="49"/>
      <c r="I37" s="159"/>
      <c r="J37" s="49"/>
      <c r="K37" s="53"/>
    </row>
    <row r="38" s="1" customFormat="1" ht="25.44" customHeight="1">
      <c r="B38" s="48"/>
      <c r="C38" s="174"/>
      <c r="D38" s="175" t="s">
        <v>58</v>
      </c>
      <c r="E38" s="100"/>
      <c r="F38" s="100"/>
      <c r="G38" s="176" t="s">
        <v>59</v>
      </c>
      <c r="H38" s="177" t="s">
        <v>60</v>
      </c>
      <c r="I38" s="178"/>
      <c r="J38" s="179">
        <f>SUM(J29:J36)</f>
        <v>0</v>
      </c>
      <c r="K38" s="180"/>
    </row>
    <row r="39" s="1" customFormat="1" ht="14.4" customHeight="1">
      <c r="B39" s="69"/>
      <c r="C39" s="70"/>
      <c r="D39" s="70"/>
      <c r="E39" s="70"/>
      <c r="F39" s="70"/>
      <c r="G39" s="70"/>
      <c r="H39" s="70"/>
      <c r="I39" s="181"/>
      <c r="J39" s="70"/>
      <c r="K39" s="71"/>
    </row>
    <row r="43" s="1" customFormat="1" ht="6.96" customHeight="1">
      <c r="B43" s="182"/>
      <c r="C43" s="183"/>
      <c r="D43" s="183"/>
      <c r="E43" s="183"/>
      <c r="F43" s="183"/>
      <c r="G43" s="183"/>
      <c r="H43" s="183"/>
      <c r="I43" s="184"/>
      <c r="J43" s="183"/>
      <c r="K43" s="185"/>
    </row>
    <row r="44" s="1" customFormat="1" ht="36.96" customHeight="1">
      <c r="B44" s="48"/>
      <c r="C44" s="31" t="s">
        <v>142</v>
      </c>
      <c r="D44" s="49"/>
      <c r="E44" s="49"/>
      <c r="F44" s="49"/>
      <c r="G44" s="49"/>
      <c r="H44" s="49"/>
      <c r="I44" s="159"/>
      <c r="J44" s="49"/>
      <c r="K44" s="53"/>
    </row>
    <row r="45" s="1" customFormat="1" ht="6.96" customHeight="1">
      <c r="B45" s="48"/>
      <c r="C45" s="49"/>
      <c r="D45" s="49"/>
      <c r="E45" s="49"/>
      <c r="F45" s="49"/>
      <c r="G45" s="49"/>
      <c r="H45" s="49"/>
      <c r="I45" s="159"/>
      <c r="J45" s="49"/>
      <c r="K45" s="53"/>
    </row>
    <row r="46" s="1" customFormat="1" ht="14.4" customHeight="1">
      <c r="B46" s="48"/>
      <c r="C46" s="41" t="s">
        <v>18</v>
      </c>
      <c r="D46" s="49"/>
      <c r="E46" s="49"/>
      <c r="F46" s="49"/>
      <c r="G46" s="49"/>
      <c r="H46" s="49"/>
      <c r="I46" s="159"/>
      <c r="J46" s="49"/>
      <c r="K46" s="53"/>
    </row>
    <row r="47" s="1" customFormat="1" ht="16.5" customHeight="1">
      <c r="B47" s="48"/>
      <c r="C47" s="49"/>
      <c r="D47" s="49"/>
      <c r="E47" s="158" t="str">
        <f>E7</f>
        <v>Areál TJ Lokomotiva Cheb-I.etapa-Fáze I.B-Rekonstrukce haly s přístavbou šaten-Neuznatelné výdaje</v>
      </c>
      <c r="F47" s="41"/>
      <c r="G47" s="41"/>
      <c r="H47" s="41"/>
      <c r="I47" s="159"/>
      <c r="J47" s="49"/>
      <c r="K47" s="53"/>
    </row>
    <row r="48">
      <c r="B48" s="29"/>
      <c r="C48" s="41" t="s">
        <v>137</v>
      </c>
      <c r="D48" s="30"/>
      <c r="E48" s="30"/>
      <c r="F48" s="30"/>
      <c r="G48" s="30"/>
      <c r="H48" s="30"/>
      <c r="I48" s="157"/>
      <c r="J48" s="30"/>
      <c r="K48" s="32"/>
    </row>
    <row r="49" s="1" customFormat="1" ht="16.5" customHeight="1">
      <c r="B49" s="48"/>
      <c r="C49" s="49"/>
      <c r="D49" s="49"/>
      <c r="E49" s="158" t="s">
        <v>138</v>
      </c>
      <c r="F49" s="49"/>
      <c r="G49" s="49"/>
      <c r="H49" s="49"/>
      <c r="I49" s="159"/>
      <c r="J49" s="49"/>
      <c r="K49" s="53"/>
    </row>
    <row r="50" s="1" customFormat="1" ht="14.4" customHeight="1">
      <c r="B50" s="48"/>
      <c r="C50" s="41" t="s">
        <v>139</v>
      </c>
      <c r="D50" s="49"/>
      <c r="E50" s="49"/>
      <c r="F50" s="49"/>
      <c r="G50" s="49"/>
      <c r="H50" s="49"/>
      <c r="I50" s="159"/>
      <c r="J50" s="49"/>
      <c r="K50" s="53"/>
    </row>
    <row r="51" s="1" customFormat="1" ht="17.25" customHeight="1">
      <c r="B51" s="48"/>
      <c r="C51" s="49"/>
      <c r="D51" s="49"/>
      <c r="E51" s="160" t="str">
        <f>E11</f>
        <v>01/A1-D1.1 - Soupis prací-D.1.1.1 Stavební část-Sportovní hala-NEUZNATELNÉ VÝDAJE</v>
      </c>
      <c r="F51" s="49"/>
      <c r="G51" s="49"/>
      <c r="H51" s="49"/>
      <c r="I51" s="159"/>
      <c r="J51" s="49"/>
      <c r="K51" s="53"/>
    </row>
    <row r="52" s="1" customFormat="1" ht="6.96" customHeight="1">
      <c r="B52" s="48"/>
      <c r="C52" s="49"/>
      <c r="D52" s="49"/>
      <c r="E52" s="49"/>
      <c r="F52" s="49"/>
      <c r="G52" s="49"/>
      <c r="H52" s="49"/>
      <c r="I52" s="159"/>
      <c r="J52" s="49"/>
      <c r="K52" s="53"/>
    </row>
    <row r="53" s="1" customFormat="1" ht="18" customHeight="1">
      <c r="B53" s="48"/>
      <c r="C53" s="41" t="s">
        <v>26</v>
      </c>
      <c r="D53" s="49"/>
      <c r="E53" s="49"/>
      <c r="F53" s="36" t="str">
        <f>F14</f>
        <v>Cheb</v>
      </c>
      <c r="G53" s="49"/>
      <c r="H53" s="49"/>
      <c r="I53" s="161" t="s">
        <v>28</v>
      </c>
      <c r="J53" s="162" t="str">
        <f>IF(J14="","",J14)</f>
        <v>25. 1. 2018</v>
      </c>
      <c r="K53" s="53"/>
    </row>
    <row r="54" s="1" customFormat="1" ht="6.96" customHeight="1">
      <c r="B54" s="48"/>
      <c r="C54" s="49"/>
      <c r="D54" s="49"/>
      <c r="E54" s="49"/>
      <c r="F54" s="49"/>
      <c r="G54" s="49"/>
      <c r="H54" s="49"/>
      <c r="I54" s="159"/>
      <c r="J54" s="49"/>
      <c r="K54" s="53"/>
    </row>
    <row r="55" s="1" customFormat="1">
      <c r="B55" s="48"/>
      <c r="C55" s="41" t="s">
        <v>36</v>
      </c>
      <c r="D55" s="49"/>
      <c r="E55" s="49"/>
      <c r="F55" s="36" t="str">
        <f>E17</f>
        <v>Město Cheb, Nám. Krále Jiřího z Poděbrad 1/14 Cheb</v>
      </c>
      <c r="G55" s="49"/>
      <c r="H55" s="49"/>
      <c r="I55" s="161" t="s">
        <v>43</v>
      </c>
      <c r="J55" s="46" t="str">
        <f>E23</f>
        <v>Ing. J. Šedivec-Staving Ateliér, Školní 27, Plzeň</v>
      </c>
      <c r="K55" s="53"/>
    </row>
    <row r="56" s="1" customFormat="1" ht="14.4" customHeight="1">
      <c r="B56" s="48"/>
      <c r="C56" s="41" t="s">
        <v>41</v>
      </c>
      <c r="D56" s="49"/>
      <c r="E56" s="49"/>
      <c r="F56" s="36" t="str">
        <f>IF(E20="","",E20)</f>
        <v/>
      </c>
      <c r="G56" s="49"/>
      <c r="H56" s="49"/>
      <c r="I56" s="159"/>
      <c r="J56" s="186"/>
      <c r="K56" s="53"/>
    </row>
    <row r="57" s="1" customFormat="1" ht="10.32" customHeight="1">
      <c r="B57" s="48"/>
      <c r="C57" s="49"/>
      <c r="D57" s="49"/>
      <c r="E57" s="49"/>
      <c r="F57" s="49"/>
      <c r="G57" s="49"/>
      <c r="H57" s="49"/>
      <c r="I57" s="159"/>
      <c r="J57" s="49"/>
      <c r="K57" s="53"/>
    </row>
    <row r="58" s="1" customFormat="1" ht="29.28" customHeight="1">
      <c r="B58" s="48"/>
      <c r="C58" s="187" t="s">
        <v>143</v>
      </c>
      <c r="D58" s="174"/>
      <c r="E58" s="174"/>
      <c r="F58" s="174"/>
      <c r="G58" s="174"/>
      <c r="H58" s="174"/>
      <c r="I58" s="188"/>
      <c r="J58" s="189" t="s">
        <v>144</v>
      </c>
      <c r="K58" s="190"/>
    </row>
    <row r="59" s="1" customFormat="1" ht="10.32" customHeight="1">
      <c r="B59" s="48"/>
      <c r="C59" s="49"/>
      <c r="D59" s="49"/>
      <c r="E59" s="49"/>
      <c r="F59" s="49"/>
      <c r="G59" s="49"/>
      <c r="H59" s="49"/>
      <c r="I59" s="159"/>
      <c r="J59" s="49"/>
      <c r="K59" s="53"/>
    </row>
    <row r="60" s="1" customFormat="1" ht="29.28" customHeight="1">
      <c r="B60" s="48"/>
      <c r="C60" s="191" t="s">
        <v>145</v>
      </c>
      <c r="D60" s="49"/>
      <c r="E60" s="49"/>
      <c r="F60" s="49"/>
      <c r="G60" s="49"/>
      <c r="H60" s="49"/>
      <c r="I60" s="159"/>
      <c r="J60" s="170">
        <f>J102</f>
        <v>0</v>
      </c>
      <c r="K60" s="53"/>
      <c r="AU60" s="25" t="s">
        <v>146</v>
      </c>
    </row>
    <row r="61" s="8" customFormat="1" ht="24.96" customHeight="1">
      <c r="B61" s="192"/>
      <c r="C61" s="193"/>
      <c r="D61" s="194" t="s">
        <v>147</v>
      </c>
      <c r="E61" s="195"/>
      <c r="F61" s="195"/>
      <c r="G61" s="195"/>
      <c r="H61" s="195"/>
      <c r="I61" s="196"/>
      <c r="J61" s="197">
        <f>J103</f>
        <v>0</v>
      </c>
      <c r="K61" s="198"/>
    </row>
    <row r="62" s="9" customFormat="1" ht="19.92" customHeight="1">
      <c r="B62" s="199"/>
      <c r="C62" s="200"/>
      <c r="D62" s="201" t="s">
        <v>148</v>
      </c>
      <c r="E62" s="202"/>
      <c r="F62" s="202"/>
      <c r="G62" s="202"/>
      <c r="H62" s="202"/>
      <c r="I62" s="203"/>
      <c r="J62" s="204">
        <f>J104</f>
        <v>0</v>
      </c>
      <c r="K62" s="205"/>
    </row>
    <row r="63" s="9" customFormat="1" ht="19.92" customHeight="1">
      <c r="B63" s="199"/>
      <c r="C63" s="200"/>
      <c r="D63" s="201" t="s">
        <v>149</v>
      </c>
      <c r="E63" s="202"/>
      <c r="F63" s="202"/>
      <c r="G63" s="202"/>
      <c r="H63" s="202"/>
      <c r="I63" s="203"/>
      <c r="J63" s="204">
        <f>J222</f>
        <v>0</v>
      </c>
      <c r="K63" s="205"/>
    </row>
    <row r="64" s="9" customFormat="1" ht="19.92" customHeight="1">
      <c r="B64" s="199"/>
      <c r="C64" s="200"/>
      <c r="D64" s="201" t="s">
        <v>150</v>
      </c>
      <c r="E64" s="202"/>
      <c r="F64" s="202"/>
      <c r="G64" s="202"/>
      <c r="H64" s="202"/>
      <c r="I64" s="203"/>
      <c r="J64" s="204">
        <f>J237</f>
        <v>0</v>
      </c>
      <c r="K64" s="205"/>
    </row>
    <row r="65" s="9" customFormat="1" ht="19.92" customHeight="1">
      <c r="B65" s="199"/>
      <c r="C65" s="200"/>
      <c r="D65" s="201" t="s">
        <v>151</v>
      </c>
      <c r="E65" s="202"/>
      <c r="F65" s="202"/>
      <c r="G65" s="202"/>
      <c r="H65" s="202"/>
      <c r="I65" s="203"/>
      <c r="J65" s="204">
        <f>J369</f>
        <v>0</v>
      </c>
      <c r="K65" s="205"/>
    </row>
    <row r="66" s="9" customFormat="1" ht="19.92" customHeight="1">
      <c r="B66" s="199"/>
      <c r="C66" s="200"/>
      <c r="D66" s="201" t="s">
        <v>152</v>
      </c>
      <c r="E66" s="202"/>
      <c r="F66" s="202"/>
      <c r="G66" s="202"/>
      <c r="H66" s="202"/>
      <c r="I66" s="203"/>
      <c r="J66" s="204">
        <f>J568</f>
        <v>0</v>
      </c>
      <c r="K66" s="205"/>
    </row>
    <row r="67" s="9" customFormat="1" ht="19.92" customHeight="1">
      <c r="B67" s="199"/>
      <c r="C67" s="200"/>
      <c r="D67" s="201" t="s">
        <v>153</v>
      </c>
      <c r="E67" s="202"/>
      <c r="F67" s="202"/>
      <c r="G67" s="202"/>
      <c r="H67" s="202"/>
      <c r="I67" s="203"/>
      <c r="J67" s="204">
        <f>J609</f>
        <v>0</v>
      </c>
      <c r="K67" s="205"/>
    </row>
    <row r="68" s="8" customFormat="1" ht="24.96" customHeight="1">
      <c r="B68" s="192"/>
      <c r="C68" s="193"/>
      <c r="D68" s="194" t="s">
        <v>154</v>
      </c>
      <c r="E68" s="195"/>
      <c r="F68" s="195"/>
      <c r="G68" s="195"/>
      <c r="H68" s="195"/>
      <c r="I68" s="196"/>
      <c r="J68" s="197">
        <f>J612</f>
        <v>0</v>
      </c>
      <c r="K68" s="198"/>
    </row>
    <row r="69" s="9" customFormat="1" ht="19.92" customHeight="1">
      <c r="B69" s="199"/>
      <c r="C69" s="200"/>
      <c r="D69" s="201" t="s">
        <v>155</v>
      </c>
      <c r="E69" s="202"/>
      <c r="F69" s="202"/>
      <c r="G69" s="202"/>
      <c r="H69" s="202"/>
      <c r="I69" s="203"/>
      <c r="J69" s="204">
        <f>J613</f>
        <v>0</v>
      </c>
      <c r="K69" s="205"/>
    </row>
    <row r="70" s="9" customFormat="1" ht="19.92" customHeight="1">
      <c r="B70" s="199"/>
      <c r="C70" s="200"/>
      <c r="D70" s="201" t="s">
        <v>156</v>
      </c>
      <c r="E70" s="202"/>
      <c r="F70" s="202"/>
      <c r="G70" s="202"/>
      <c r="H70" s="202"/>
      <c r="I70" s="203"/>
      <c r="J70" s="204">
        <f>J622</f>
        <v>0</v>
      </c>
      <c r="K70" s="205"/>
    </row>
    <row r="71" s="9" customFormat="1" ht="19.92" customHeight="1">
      <c r="B71" s="199"/>
      <c r="C71" s="200"/>
      <c r="D71" s="201" t="s">
        <v>157</v>
      </c>
      <c r="E71" s="202"/>
      <c r="F71" s="202"/>
      <c r="G71" s="202"/>
      <c r="H71" s="202"/>
      <c r="I71" s="203"/>
      <c r="J71" s="204">
        <f>J632</f>
        <v>0</v>
      </c>
      <c r="K71" s="205"/>
    </row>
    <row r="72" s="9" customFormat="1" ht="19.92" customHeight="1">
      <c r="B72" s="199"/>
      <c r="C72" s="200"/>
      <c r="D72" s="201" t="s">
        <v>158</v>
      </c>
      <c r="E72" s="202"/>
      <c r="F72" s="202"/>
      <c r="G72" s="202"/>
      <c r="H72" s="202"/>
      <c r="I72" s="203"/>
      <c r="J72" s="204">
        <f>J640</f>
        <v>0</v>
      </c>
      <c r="K72" s="205"/>
    </row>
    <row r="73" s="9" customFormat="1" ht="19.92" customHeight="1">
      <c r="B73" s="199"/>
      <c r="C73" s="200"/>
      <c r="D73" s="201" t="s">
        <v>159</v>
      </c>
      <c r="E73" s="202"/>
      <c r="F73" s="202"/>
      <c r="G73" s="202"/>
      <c r="H73" s="202"/>
      <c r="I73" s="203"/>
      <c r="J73" s="204">
        <f>J669</f>
        <v>0</v>
      </c>
      <c r="K73" s="205"/>
    </row>
    <row r="74" s="9" customFormat="1" ht="19.92" customHeight="1">
      <c r="B74" s="199"/>
      <c r="C74" s="200"/>
      <c r="D74" s="201" t="s">
        <v>160</v>
      </c>
      <c r="E74" s="202"/>
      <c r="F74" s="202"/>
      <c r="G74" s="202"/>
      <c r="H74" s="202"/>
      <c r="I74" s="203"/>
      <c r="J74" s="204">
        <f>J679</f>
        <v>0</v>
      </c>
      <c r="K74" s="205"/>
    </row>
    <row r="75" s="9" customFormat="1" ht="19.92" customHeight="1">
      <c r="B75" s="199"/>
      <c r="C75" s="200"/>
      <c r="D75" s="201" t="s">
        <v>161</v>
      </c>
      <c r="E75" s="202"/>
      <c r="F75" s="202"/>
      <c r="G75" s="202"/>
      <c r="H75" s="202"/>
      <c r="I75" s="203"/>
      <c r="J75" s="204">
        <f>J802</f>
        <v>0</v>
      </c>
      <c r="K75" s="205"/>
    </row>
    <row r="76" s="9" customFormat="1" ht="19.92" customHeight="1">
      <c r="B76" s="199"/>
      <c r="C76" s="200"/>
      <c r="D76" s="201" t="s">
        <v>162</v>
      </c>
      <c r="E76" s="202"/>
      <c r="F76" s="202"/>
      <c r="G76" s="202"/>
      <c r="H76" s="202"/>
      <c r="I76" s="203"/>
      <c r="J76" s="204">
        <f>J816</f>
        <v>0</v>
      </c>
      <c r="K76" s="205"/>
    </row>
    <row r="77" s="9" customFormat="1" ht="19.92" customHeight="1">
      <c r="B77" s="199"/>
      <c r="C77" s="200"/>
      <c r="D77" s="201" t="s">
        <v>163</v>
      </c>
      <c r="E77" s="202"/>
      <c r="F77" s="202"/>
      <c r="G77" s="202"/>
      <c r="H77" s="202"/>
      <c r="I77" s="203"/>
      <c r="J77" s="204">
        <f>J874</f>
        <v>0</v>
      </c>
      <c r="K77" s="205"/>
    </row>
    <row r="78" s="9" customFormat="1" ht="19.92" customHeight="1">
      <c r="B78" s="199"/>
      <c r="C78" s="200"/>
      <c r="D78" s="201" t="s">
        <v>164</v>
      </c>
      <c r="E78" s="202"/>
      <c r="F78" s="202"/>
      <c r="G78" s="202"/>
      <c r="H78" s="202"/>
      <c r="I78" s="203"/>
      <c r="J78" s="204">
        <f>J911</f>
        <v>0</v>
      </c>
      <c r="K78" s="205"/>
    </row>
    <row r="79" s="9" customFormat="1" ht="19.92" customHeight="1">
      <c r="B79" s="199"/>
      <c r="C79" s="200"/>
      <c r="D79" s="201" t="s">
        <v>165</v>
      </c>
      <c r="E79" s="202"/>
      <c r="F79" s="202"/>
      <c r="G79" s="202"/>
      <c r="H79" s="202"/>
      <c r="I79" s="203"/>
      <c r="J79" s="204">
        <f>J951</f>
        <v>0</v>
      </c>
      <c r="K79" s="205"/>
    </row>
    <row r="80" s="9" customFormat="1" ht="19.92" customHeight="1">
      <c r="B80" s="199"/>
      <c r="C80" s="200"/>
      <c r="D80" s="201" t="s">
        <v>166</v>
      </c>
      <c r="E80" s="202"/>
      <c r="F80" s="202"/>
      <c r="G80" s="202"/>
      <c r="H80" s="202"/>
      <c r="I80" s="203"/>
      <c r="J80" s="204">
        <f>J957</f>
        <v>0</v>
      </c>
      <c r="K80" s="205"/>
    </row>
    <row r="81" s="1" customFormat="1" ht="21.84" customHeight="1">
      <c r="B81" s="48"/>
      <c r="C81" s="49"/>
      <c r="D81" s="49"/>
      <c r="E81" s="49"/>
      <c r="F81" s="49"/>
      <c r="G81" s="49"/>
      <c r="H81" s="49"/>
      <c r="I81" s="159"/>
      <c r="J81" s="49"/>
      <c r="K81" s="53"/>
    </row>
    <row r="82" s="1" customFormat="1" ht="6.96" customHeight="1">
      <c r="B82" s="69"/>
      <c r="C82" s="70"/>
      <c r="D82" s="70"/>
      <c r="E82" s="70"/>
      <c r="F82" s="70"/>
      <c r="G82" s="70"/>
      <c r="H82" s="70"/>
      <c r="I82" s="181"/>
      <c r="J82" s="70"/>
      <c r="K82" s="71"/>
    </row>
    <row r="86" s="1" customFormat="1" ht="6.96" customHeight="1">
      <c r="B86" s="72"/>
      <c r="C86" s="73"/>
      <c r="D86" s="73"/>
      <c r="E86" s="73"/>
      <c r="F86" s="73"/>
      <c r="G86" s="73"/>
      <c r="H86" s="73"/>
      <c r="I86" s="184"/>
      <c r="J86" s="73"/>
      <c r="K86" s="73"/>
      <c r="L86" s="74"/>
    </row>
    <row r="87" s="1" customFormat="1" ht="36.96" customHeight="1">
      <c r="B87" s="48"/>
      <c r="C87" s="75" t="s">
        <v>167</v>
      </c>
      <c r="D87" s="76"/>
      <c r="E87" s="76"/>
      <c r="F87" s="76"/>
      <c r="G87" s="76"/>
      <c r="H87" s="76"/>
      <c r="I87" s="206"/>
      <c r="J87" s="76"/>
      <c r="K87" s="76"/>
      <c r="L87" s="74"/>
    </row>
    <row r="88" s="1" customFormat="1" ht="6.96" customHeight="1">
      <c r="B88" s="48"/>
      <c r="C88" s="76"/>
      <c r="D88" s="76"/>
      <c r="E88" s="76"/>
      <c r="F88" s="76"/>
      <c r="G88" s="76"/>
      <c r="H88" s="76"/>
      <c r="I88" s="206"/>
      <c r="J88" s="76"/>
      <c r="K88" s="76"/>
      <c r="L88" s="74"/>
    </row>
    <row r="89" s="1" customFormat="1" ht="14.4" customHeight="1">
      <c r="B89" s="48"/>
      <c r="C89" s="78" t="s">
        <v>18</v>
      </c>
      <c r="D89" s="76"/>
      <c r="E89" s="76"/>
      <c r="F89" s="76"/>
      <c r="G89" s="76"/>
      <c r="H89" s="76"/>
      <c r="I89" s="206"/>
      <c r="J89" s="76"/>
      <c r="K89" s="76"/>
      <c r="L89" s="74"/>
    </row>
    <row r="90" s="1" customFormat="1" ht="16.5" customHeight="1">
      <c r="B90" s="48"/>
      <c r="C90" s="76"/>
      <c r="D90" s="76"/>
      <c r="E90" s="207" t="str">
        <f>E7</f>
        <v>Areál TJ Lokomotiva Cheb-I.etapa-Fáze I.B-Rekonstrukce haly s přístavbou šaten-Neuznatelné výdaje</v>
      </c>
      <c r="F90" s="78"/>
      <c r="G90" s="78"/>
      <c r="H90" s="78"/>
      <c r="I90" s="206"/>
      <c r="J90" s="76"/>
      <c r="K90" s="76"/>
      <c r="L90" s="74"/>
    </row>
    <row r="91">
      <c r="B91" s="29"/>
      <c r="C91" s="78" t="s">
        <v>137</v>
      </c>
      <c r="D91" s="208"/>
      <c r="E91" s="208"/>
      <c r="F91" s="208"/>
      <c r="G91" s="208"/>
      <c r="H91" s="208"/>
      <c r="I91" s="151"/>
      <c r="J91" s="208"/>
      <c r="K91" s="208"/>
      <c r="L91" s="209"/>
    </row>
    <row r="92" s="1" customFormat="1" ht="16.5" customHeight="1">
      <c r="B92" s="48"/>
      <c r="C92" s="76"/>
      <c r="D92" s="76"/>
      <c r="E92" s="207" t="s">
        <v>138</v>
      </c>
      <c r="F92" s="76"/>
      <c r="G92" s="76"/>
      <c r="H92" s="76"/>
      <c r="I92" s="206"/>
      <c r="J92" s="76"/>
      <c r="K92" s="76"/>
      <c r="L92" s="74"/>
    </row>
    <row r="93" s="1" customFormat="1" ht="14.4" customHeight="1">
      <c r="B93" s="48"/>
      <c r="C93" s="78" t="s">
        <v>139</v>
      </c>
      <c r="D93" s="76"/>
      <c r="E93" s="76"/>
      <c r="F93" s="76"/>
      <c r="G93" s="76"/>
      <c r="H93" s="76"/>
      <c r="I93" s="206"/>
      <c r="J93" s="76"/>
      <c r="K93" s="76"/>
      <c r="L93" s="74"/>
    </row>
    <row r="94" s="1" customFormat="1" ht="17.25" customHeight="1">
      <c r="B94" s="48"/>
      <c r="C94" s="76"/>
      <c r="D94" s="76"/>
      <c r="E94" s="84" t="str">
        <f>E11</f>
        <v>01/A1-D1.1 - Soupis prací-D.1.1.1 Stavební část-Sportovní hala-NEUZNATELNÉ VÝDAJE</v>
      </c>
      <c r="F94" s="76"/>
      <c r="G94" s="76"/>
      <c r="H94" s="76"/>
      <c r="I94" s="206"/>
      <c r="J94" s="76"/>
      <c r="K94" s="76"/>
      <c r="L94" s="74"/>
    </row>
    <row r="95" s="1" customFormat="1" ht="6.96" customHeight="1">
      <c r="B95" s="48"/>
      <c r="C95" s="76"/>
      <c r="D95" s="76"/>
      <c r="E95" s="76"/>
      <c r="F95" s="76"/>
      <c r="G95" s="76"/>
      <c r="H95" s="76"/>
      <c r="I95" s="206"/>
      <c r="J95" s="76"/>
      <c r="K95" s="76"/>
      <c r="L95" s="74"/>
    </row>
    <row r="96" s="1" customFormat="1" ht="18" customHeight="1">
      <c r="B96" s="48"/>
      <c r="C96" s="78" t="s">
        <v>26</v>
      </c>
      <c r="D96" s="76"/>
      <c r="E96" s="76"/>
      <c r="F96" s="210" t="str">
        <f>F14</f>
        <v>Cheb</v>
      </c>
      <c r="G96" s="76"/>
      <c r="H96" s="76"/>
      <c r="I96" s="211" t="s">
        <v>28</v>
      </c>
      <c r="J96" s="87" t="str">
        <f>IF(J14="","",J14)</f>
        <v>25. 1. 2018</v>
      </c>
      <c r="K96" s="76"/>
      <c r="L96" s="74"/>
    </row>
    <row r="97" s="1" customFormat="1" ht="6.96" customHeight="1">
      <c r="B97" s="48"/>
      <c r="C97" s="76"/>
      <c r="D97" s="76"/>
      <c r="E97" s="76"/>
      <c r="F97" s="76"/>
      <c r="G97" s="76"/>
      <c r="H97" s="76"/>
      <c r="I97" s="206"/>
      <c r="J97" s="76"/>
      <c r="K97" s="76"/>
      <c r="L97" s="74"/>
    </row>
    <row r="98" s="1" customFormat="1">
      <c r="B98" s="48"/>
      <c r="C98" s="78" t="s">
        <v>36</v>
      </c>
      <c r="D98" s="76"/>
      <c r="E98" s="76"/>
      <c r="F98" s="210" t="str">
        <f>E17</f>
        <v>Město Cheb, Nám. Krále Jiřího z Poděbrad 1/14 Cheb</v>
      </c>
      <c r="G98" s="76"/>
      <c r="H98" s="76"/>
      <c r="I98" s="211" t="s">
        <v>43</v>
      </c>
      <c r="J98" s="210" t="str">
        <f>E23</f>
        <v>Ing. J. Šedivec-Staving Ateliér, Školní 27, Plzeň</v>
      </c>
      <c r="K98" s="76"/>
      <c r="L98" s="74"/>
    </row>
    <row r="99" s="1" customFormat="1" ht="14.4" customHeight="1">
      <c r="B99" s="48"/>
      <c r="C99" s="78" t="s">
        <v>41</v>
      </c>
      <c r="D99" s="76"/>
      <c r="E99" s="76"/>
      <c r="F99" s="210" t="str">
        <f>IF(E20="","",E20)</f>
        <v/>
      </c>
      <c r="G99" s="76"/>
      <c r="H99" s="76"/>
      <c r="I99" s="206"/>
      <c r="J99" s="76"/>
      <c r="K99" s="76"/>
      <c r="L99" s="74"/>
    </row>
    <row r="100" s="1" customFormat="1" ht="10.32" customHeight="1">
      <c r="B100" s="48"/>
      <c r="C100" s="76"/>
      <c r="D100" s="76"/>
      <c r="E100" s="76"/>
      <c r="F100" s="76"/>
      <c r="G100" s="76"/>
      <c r="H100" s="76"/>
      <c r="I100" s="206"/>
      <c r="J100" s="76"/>
      <c r="K100" s="76"/>
      <c r="L100" s="74"/>
    </row>
    <row r="101" s="10" customFormat="1" ht="29.28" customHeight="1">
      <c r="B101" s="212"/>
      <c r="C101" s="213" t="s">
        <v>168</v>
      </c>
      <c r="D101" s="214" t="s">
        <v>67</v>
      </c>
      <c r="E101" s="214" t="s">
        <v>63</v>
      </c>
      <c r="F101" s="214" t="s">
        <v>169</v>
      </c>
      <c r="G101" s="214" t="s">
        <v>170</v>
      </c>
      <c r="H101" s="214" t="s">
        <v>171</v>
      </c>
      <c r="I101" s="215" t="s">
        <v>172</v>
      </c>
      <c r="J101" s="214" t="s">
        <v>144</v>
      </c>
      <c r="K101" s="216" t="s">
        <v>173</v>
      </c>
      <c r="L101" s="217"/>
      <c r="M101" s="104" t="s">
        <v>174</v>
      </c>
      <c r="N101" s="105" t="s">
        <v>52</v>
      </c>
      <c r="O101" s="105" t="s">
        <v>175</v>
      </c>
      <c r="P101" s="105" t="s">
        <v>176</v>
      </c>
      <c r="Q101" s="105" t="s">
        <v>177</v>
      </c>
      <c r="R101" s="105" t="s">
        <v>178</v>
      </c>
      <c r="S101" s="105" t="s">
        <v>179</v>
      </c>
      <c r="T101" s="106" t="s">
        <v>180</v>
      </c>
    </row>
    <row r="102" s="1" customFormat="1" ht="29.28" customHeight="1">
      <c r="B102" s="48"/>
      <c r="C102" s="110" t="s">
        <v>145</v>
      </c>
      <c r="D102" s="76"/>
      <c r="E102" s="76"/>
      <c r="F102" s="76"/>
      <c r="G102" s="76"/>
      <c r="H102" s="76"/>
      <c r="I102" s="206"/>
      <c r="J102" s="218">
        <f>BK102</f>
        <v>0</v>
      </c>
      <c r="K102" s="76"/>
      <c r="L102" s="74"/>
      <c r="M102" s="107"/>
      <c r="N102" s="108"/>
      <c r="O102" s="108"/>
      <c r="P102" s="219">
        <f>P103+P612</f>
        <v>0</v>
      </c>
      <c r="Q102" s="108"/>
      <c r="R102" s="219">
        <f>R103+R612</f>
        <v>134.00054026000001</v>
      </c>
      <c r="S102" s="108"/>
      <c r="T102" s="220">
        <f>T103+T612</f>
        <v>218.56886523</v>
      </c>
      <c r="AT102" s="25" t="s">
        <v>81</v>
      </c>
      <c r="AU102" s="25" t="s">
        <v>146</v>
      </c>
      <c r="BK102" s="221">
        <f>BK103+BK612</f>
        <v>0</v>
      </c>
    </row>
    <row r="103" s="11" customFormat="1" ht="37.44" customHeight="1">
      <c r="B103" s="222"/>
      <c r="C103" s="223"/>
      <c r="D103" s="224" t="s">
        <v>81</v>
      </c>
      <c r="E103" s="225" t="s">
        <v>181</v>
      </c>
      <c r="F103" s="225" t="s">
        <v>182</v>
      </c>
      <c r="G103" s="223"/>
      <c r="H103" s="223"/>
      <c r="I103" s="226"/>
      <c r="J103" s="227">
        <f>BK103</f>
        <v>0</v>
      </c>
      <c r="K103" s="223"/>
      <c r="L103" s="228"/>
      <c r="M103" s="229"/>
      <c r="N103" s="230"/>
      <c r="O103" s="230"/>
      <c r="P103" s="231">
        <f>P104+P222+P237+P369+P568+P609</f>
        <v>0</v>
      </c>
      <c r="Q103" s="230"/>
      <c r="R103" s="231">
        <f>R104+R222+R237+R369+R568+R609</f>
        <v>116.38567952000001</v>
      </c>
      <c r="S103" s="230"/>
      <c r="T103" s="232">
        <f>T104+T222+T237+T369+T568+T609</f>
        <v>213.95444800000001</v>
      </c>
      <c r="AR103" s="233" t="s">
        <v>25</v>
      </c>
      <c r="AT103" s="234" t="s">
        <v>81</v>
      </c>
      <c r="AU103" s="234" t="s">
        <v>82</v>
      </c>
      <c r="AY103" s="233" t="s">
        <v>183</v>
      </c>
      <c r="BK103" s="235">
        <f>BK104+BK222+BK237+BK369+BK568+BK609</f>
        <v>0</v>
      </c>
    </row>
    <row r="104" s="11" customFormat="1" ht="19.92" customHeight="1">
      <c r="B104" s="222"/>
      <c r="C104" s="223"/>
      <c r="D104" s="224" t="s">
        <v>81</v>
      </c>
      <c r="E104" s="236" t="s">
        <v>107</v>
      </c>
      <c r="F104" s="236" t="s">
        <v>184</v>
      </c>
      <c r="G104" s="223"/>
      <c r="H104" s="223"/>
      <c r="I104" s="226"/>
      <c r="J104" s="237">
        <f>BK104</f>
        <v>0</v>
      </c>
      <c r="K104" s="223"/>
      <c r="L104" s="228"/>
      <c r="M104" s="229"/>
      <c r="N104" s="230"/>
      <c r="O104" s="230"/>
      <c r="P104" s="231">
        <f>SUM(P105:P221)</f>
        <v>0</v>
      </c>
      <c r="Q104" s="230"/>
      <c r="R104" s="231">
        <f>SUM(R105:R221)</f>
        <v>43.057952710000009</v>
      </c>
      <c r="S104" s="230"/>
      <c r="T104" s="232">
        <f>SUM(T105:T221)</f>
        <v>0</v>
      </c>
      <c r="AR104" s="233" t="s">
        <v>25</v>
      </c>
      <c r="AT104" s="234" t="s">
        <v>81</v>
      </c>
      <c r="AU104" s="234" t="s">
        <v>25</v>
      </c>
      <c r="AY104" s="233" t="s">
        <v>183</v>
      </c>
      <c r="BK104" s="235">
        <f>SUM(BK105:BK221)</f>
        <v>0</v>
      </c>
    </row>
    <row r="105" s="1" customFormat="1" ht="25.5" customHeight="1">
      <c r="B105" s="48"/>
      <c r="C105" s="238" t="s">
        <v>25</v>
      </c>
      <c r="D105" s="238" t="s">
        <v>185</v>
      </c>
      <c r="E105" s="239" t="s">
        <v>186</v>
      </c>
      <c r="F105" s="240" t="s">
        <v>187</v>
      </c>
      <c r="G105" s="241" t="s">
        <v>188</v>
      </c>
      <c r="H105" s="242">
        <v>1</v>
      </c>
      <c r="I105" s="243"/>
      <c r="J105" s="244">
        <f>ROUND(I105*H105,2)</f>
        <v>0</v>
      </c>
      <c r="K105" s="240" t="s">
        <v>189</v>
      </c>
      <c r="L105" s="74"/>
      <c r="M105" s="245" t="s">
        <v>38</v>
      </c>
      <c r="N105" s="246" t="s">
        <v>53</v>
      </c>
      <c r="O105" s="49"/>
      <c r="P105" s="247">
        <f>O105*H105</f>
        <v>0</v>
      </c>
      <c r="Q105" s="247">
        <v>0.12021</v>
      </c>
      <c r="R105" s="247">
        <f>Q105*H105</f>
        <v>0.12021</v>
      </c>
      <c r="S105" s="247">
        <v>0</v>
      </c>
      <c r="T105" s="248">
        <f>S105*H105</f>
        <v>0</v>
      </c>
      <c r="AR105" s="25" t="s">
        <v>190</v>
      </c>
      <c r="AT105" s="25" t="s">
        <v>185</v>
      </c>
      <c r="AU105" s="25" t="s">
        <v>90</v>
      </c>
      <c r="AY105" s="25" t="s">
        <v>183</v>
      </c>
      <c r="BE105" s="249">
        <f>IF(N105="základní",J105,0)</f>
        <v>0</v>
      </c>
      <c r="BF105" s="249">
        <f>IF(N105="snížená",J105,0)</f>
        <v>0</v>
      </c>
      <c r="BG105" s="249">
        <f>IF(N105="zákl. přenesená",J105,0)</f>
        <v>0</v>
      </c>
      <c r="BH105" s="249">
        <f>IF(N105="sníž. přenesená",J105,0)</f>
        <v>0</v>
      </c>
      <c r="BI105" s="249">
        <f>IF(N105="nulová",J105,0)</f>
        <v>0</v>
      </c>
      <c r="BJ105" s="25" t="s">
        <v>25</v>
      </c>
      <c r="BK105" s="249">
        <f>ROUND(I105*H105,2)</f>
        <v>0</v>
      </c>
      <c r="BL105" s="25" t="s">
        <v>190</v>
      </c>
      <c r="BM105" s="25" t="s">
        <v>191</v>
      </c>
    </row>
    <row r="106" s="1" customFormat="1" ht="25.5" customHeight="1">
      <c r="B106" s="48"/>
      <c r="C106" s="238" t="s">
        <v>90</v>
      </c>
      <c r="D106" s="238" t="s">
        <v>185</v>
      </c>
      <c r="E106" s="239" t="s">
        <v>192</v>
      </c>
      <c r="F106" s="240" t="s">
        <v>193</v>
      </c>
      <c r="G106" s="241" t="s">
        <v>194</v>
      </c>
      <c r="H106" s="242">
        <v>0.56299999999999994</v>
      </c>
      <c r="I106" s="243"/>
      <c r="J106" s="244">
        <f>ROUND(I106*H106,2)</f>
        <v>0</v>
      </c>
      <c r="K106" s="240" t="s">
        <v>189</v>
      </c>
      <c r="L106" s="74"/>
      <c r="M106" s="245" t="s">
        <v>38</v>
      </c>
      <c r="N106" s="246" t="s">
        <v>53</v>
      </c>
      <c r="O106" s="49"/>
      <c r="P106" s="247">
        <f>O106*H106</f>
        <v>0</v>
      </c>
      <c r="Q106" s="247">
        <v>1.8775</v>
      </c>
      <c r="R106" s="247">
        <f>Q106*H106</f>
        <v>1.0570324999999998</v>
      </c>
      <c r="S106" s="247">
        <v>0</v>
      </c>
      <c r="T106" s="248">
        <f>S106*H106</f>
        <v>0</v>
      </c>
      <c r="AR106" s="25" t="s">
        <v>190</v>
      </c>
      <c r="AT106" s="25" t="s">
        <v>185</v>
      </c>
      <c r="AU106" s="25" t="s">
        <v>90</v>
      </c>
      <c r="AY106" s="25" t="s">
        <v>183</v>
      </c>
      <c r="BE106" s="249">
        <f>IF(N106="základní",J106,0)</f>
        <v>0</v>
      </c>
      <c r="BF106" s="249">
        <f>IF(N106="snížená",J106,0)</f>
        <v>0</v>
      </c>
      <c r="BG106" s="249">
        <f>IF(N106="zákl. přenesená",J106,0)</f>
        <v>0</v>
      </c>
      <c r="BH106" s="249">
        <f>IF(N106="sníž. přenesená",J106,0)</f>
        <v>0</v>
      </c>
      <c r="BI106" s="249">
        <f>IF(N106="nulová",J106,0)</f>
        <v>0</v>
      </c>
      <c r="BJ106" s="25" t="s">
        <v>25</v>
      </c>
      <c r="BK106" s="249">
        <f>ROUND(I106*H106,2)</f>
        <v>0</v>
      </c>
      <c r="BL106" s="25" t="s">
        <v>190</v>
      </c>
      <c r="BM106" s="25" t="s">
        <v>195</v>
      </c>
    </row>
    <row r="107" s="12" customFormat="1">
      <c r="B107" s="250"/>
      <c r="C107" s="251"/>
      <c r="D107" s="252" t="s">
        <v>196</v>
      </c>
      <c r="E107" s="253" t="s">
        <v>38</v>
      </c>
      <c r="F107" s="254" t="s">
        <v>197</v>
      </c>
      <c r="G107" s="251"/>
      <c r="H107" s="255">
        <v>0.56299999999999994</v>
      </c>
      <c r="I107" s="256"/>
      <c r="J107" s="251"/>
      <c r="K107" s="251"/>
      <c r="L107" s="257"/>
      <c r="M107" s="258"/>
      <c r="N107" s="259"/>
      <c r="O107" s="259"/>
      <c r="P107" s="259"/>
      <c r="Q107" s="259"/>
      <c r="R107" s="259"/>
      <c r="S107" s="259"/>
      <c r="T107" s="260"/>
      <c r="AT107" s="261" t="s">
        <v>196</v>
      </c>
      <c r="AU107" s="261" t="s">
        <v>90</v>
      </c>
      <c r="AV107" s="12" t="s">
        <v>90</v>
      </c>
      <c r="AW107" s="12" t="s">
        <v>45</v>
      </c>
      <c r="AX107" s="12" t="s">
        <v>82</v>
      </c>
      <c r="AY107" s="261" t="s">
        <v>183</v>
      </c>
    </row>
    <row r="108" s="13" customFormat="1">
      <c r="B108" s="262"/>
      <c r="C108" s="263"/>
      <c r="D108" s="252" t="s">
        <v>196</v>
      </c>
      <c r="E108" s="264" t="s">
        <v>38</v>
      </c>
      <c r="F108" s="265" t="s">
        <v>198</v>
      </c>
      <c r="G108" s="263"/>
      <c r="H108" s="266">
        <v>0.56299999999999994</v>
      </c>
      <c r="I108" s="267"/>
      <c r="J108" s="263"/>
      <c r="K108" s="263"/>
      <c r="L108" s="268"/>
      <c r="M108" s="269"/>
      <c r="N108" s="270"/>
      <c r="O108" s="270"/>
      <c r="P108" s="270"/>
      <c r="Q108" s="270"/>
      <c r="R108" s="270"/>
      <c r="S108" s="270"/>
      <c r="T108" s="271"/>
      <c r="AT108" s="272" t="s">
        <v>196</v>
      </c>
      <c r="AU108" s="272" t="s">
        <v>90</v>
      </c>
      <c r="AV108" s="13" t="s">
        <v>190</v>
      </c>
      <c r="AW108" s="13" t="s">
        <v>45</v>
      </c>
      <c r="AX108" s="13" t="s">
        <v>25</v>
      </c>
      <c r="AY108" s="272" t="s">
        <v>183</v>
      </c>
    </row>
    <row r="109" s="1" customFormat="1" ht="25.5" customHeight="1">
      <c r="B109" s="48"/>
      <c r="C109" s="238" t="s">
        <v>107</v>
      </c>
      <c r="D109" s="238" t="s">
        <v>185</v>
      </c>
      <c r="E109" s="239" t="s">
        <v>199</v>
      </c>
      <c r="F109" s="240" t="s">
        <v>200</v>
      </c>
      <c r="G109" s="241" t="s">
        <v>194</v>
      </c>
      <c r="H109" s="242">
        <v>6.9089999999999998</v>
      </c>
      <c r="I109" s="243"/>
      <c r="J109" s="244">
        <f>ROUND(I109*H109,2)</f>
        <v>0</v>
      </c>
      <c r="K109" s="240" t="s">
        <v>38</v>
      </c>
      <c r="L109" s="74"/>
      <c r="M109" s="245" t="s">
        <v>38</v>
      </c>
      <c r="N109" s="246" t="s">
        <v>53</v>
      </c>
      <c r="O109" s="49"/>
      <c r="P109" s="247">
        <f>O109*H109</f>
        <v>0</v>
      </c>
      <c r="Q109" s="247">
        <v>1.07965</v>
      </c>
      <c r="R109" s="247">
        <f>Q109*H109</f>
        <v>7.4593018500000001</v>
      </c>
      <c r="S109" s="247">
        <v>0</v>
      </c>
      <c r="T109" s="248">
        <f>S109*H109</f>
        <v>0</v>
      </c>
      <c r="AR109" s="25" t="s">
        <v>190</v>
      </c>
      <c r="AT109" s="25" t="s">
        <v>185</v>
      </c>
      <c r="AU109" s="25" t="s">
        <v>90</v>
      </c>
      <c r="AY109" s="25" t="s">
        <v>183</v>
      </c>
      <c r="BE109" s="249">
        <f>IF(N109="základní",J109,0)</f>
        <v>0</v>
      </c>
      <c r="BF109" s="249">
        <f>IF(N109="snížená",J109,0)</f>
        <v>0</v>
      </c>
      <c r="BG109" s="249">
        <f>IF(N109="zákl. přenesená",J109,0)</f>
        <v>0</v>
      </c>
      <c r="BH109" s="249">
        <f>IF(N109="sníž. přenesená",J109,0)</f>
        <v>0</v>
      </c>
      <c r="BI109" s="249">
        <f>IF(N109="nulová",J109,0)</f>
        <v>0</v>
      </c>
      <c r="BJ109" s="25" t="s">
        <v>25</v>
      </c>
      <c r="BK109" s="249">
        <f>ROUND(I109*H109,2)</f>
        <v>0</v>
      </c>
      <c r="BL109" s="25" t="s">
        <v>190</v>
      </c>
      <c r="BM109" s="25" t="s">
        <v>201</v>
      </c>
    </row>
    <row r="110" s="14" customFormat="1">
      <c r="B110" s="273"/>
      <c r="C110" s="274"/>
      <c r="D110" s="252" t="s">
        <v>196</v>
      </c>
      <c r="E110" s="275" t="s">
        <v>38</v>
      </c>
      <c r="F110" s="276" t="s">
        <v>202</v>
      </c>
      <c r="G110" s="274"/>
      <c r="H110" s="275" t="s">
        <v>38</v>
      </c>
      <c r="I110" s="277"/>
      <c r="J110" s="274"/>
      <c r="K110" s="274"/>
      <c r="L110" s="278"/>
      <c r="M110" s="279"/>
      <c r="N110" s="280"/>
      <c r="O110" s="280"/>
      <c r="P110" s="280"/>
      <c r="Q110" s="280"/>
      <c r="R110" s="280"/>
      <c r="S110" s="280"/>
      <c r="T110" s="281"/>
      <c r="AT110" s="282" t="s">
        <v>196</v>
      </c>
      <c r="AU110" s="282" t="s">
        <v>90</v>
      </c>
      <c r="AV110" s="14" t="s">
        <v>25</v>
      </c>
      <c r="AW110" s="14" t="s">
        <v>45</v>
      </c>
      <c r="AX110" s="14" t="s">
        <v>82</v>
      </c>
      <c r="AY110" s="282" t="s">
        <v>183</v>
      </c>
    </row>
    <row r="111" s="12" customFormat="1">
      <c r="B111" s="250"/>
      <c r="C111" s="251"/>
      <c r="D111" s="252" t="s">
        <v>196</v>
      </c>
      <c r="E111" s="253" t="s">
        <v>38</v>
      </c>
      <c r="F111" s="254" t="s">
        <v>203</v>
      </c>
      <c r="G111" s="251"/>
      <c r="H111" s="255">
        <v>0.64000000000000001</v>
      </c>
      <c r="I111" s="256"/>
      <c r="J111" s="251"/>
      <c r="K111" s="251"/>
      <c r="L111" s="257"/>
      <c r="M111" s="258"/>
      <c r="N111" s="259"/>
      <c r="O111" s="259"/>
      <c r="P111" s="259"/>
      <c r="Q111" s="259"/>
      <c r="R111" s="259"/>
      <c r="S111" s="259"/>
      <c r="T111" s="260"/>
      <c r="AT111" s="261" t="s">
        <v>196</v>
      </c>
      <c r="AU111" s="261" t="s">
        <v>90</v>
      </c>
      <c r="AV111" s="12" t="s">
        <v>90</v>
      </c>
      <c r="AW111" s="12" t="s">
        <v>45</v>
      </c>
      <c r="AX111" s="12" t="s">
        <v>82</v>
      </c>
      <c r="AY111" s="261" t="s">
        <v>183</v>
      </c>
    </row>
    <row r="112" s="12" customFormat="1">
      <c r="B112" s="250"/>
      <c r="C112" s="251"/>
      <c r="D112" s="252" t="s">
        <v>196</v>
      </c>
      <c r="E112" s="253" t="s">
        <v>38</v>
      </c>
      <c r="F112" s="254" t="s">
        <v>204</v>
      </c>
      <c r="G112" s="251"/>
      <c r="H112" s="255">
        <v>1.415</v>
      </c>
      <c r="I112" s="256"/>
      <c r="J112" s="251"/>
      <c r="K112" s="251"/>
      <c r="L112" s="257"/>
      <c r="M112" s="258"/>
      <c r="N112" s="259"/>
      <c r="O112" s="259"/>
      <c r="P112" s="259"/>
      <c r="Q112" s="259"/>
      <c r="R112" s="259"/>
      <c r="S112" s="259"/>
      <c r="T112" s="260"/>
      <c r="AT112" s="261" t="s">
        <v>196</v>
      </c>
      <c r="AU112" s="261" t="s">
        <v>90</v>
      </c>
      <c r="AV112" s="12" t="s">
        <v>90</v>
      </c>
      <c r="AW112" s="12" t="s">
        <v>45</v>
      </c>
      <c r="AX112" s="12" t="s">
        <v>82</v>
      </c>
      <c r="AY112" s="261" t="s">
        <v>183</v>
      </c>
    </row>
    <row r="113" s="12" customFormat="1">
      <c r="B113" s="250"/>
      <c r="C113" s="251"/>
      <c r="D113" s="252" t="s">
        <v>196</v>
      </c>
      <c r="E113" s="253" t="s">
        <v>38</v>
      </c>
      <c r="F113" s="254" t="s">
        <v>205</v>
      </c>
      <c r="G113" s="251"/>
      <c r="H113" s="255">
        <v>3.0419999999999998</v>
      </c>
      <c r="I113" s="256"/>
      <c r="J113" s="251"/>
      <c r="K113" s="251"/>
      <c r="L113" s="257"/>
      <c r="M113" s="258"/>
      <c r="N113" s="259"/>
      <c r="O113" s="259"/>
      <c r="P113" s="259"/>
      <c r="Q113" s="259"/>
      <c r="R113" s="259"/>
      <c r="S113" s="259"/>
      <c r="T113" s="260"/>
      <c r="AT113" s="261" t="s">
        <v>196</v>
      </c>
      <c r="AU113" s="261" t="s">
        <v>90</v>
      </c>
      <c r="AV113" s="12" t="s">
        <v>90</v>
      </c>
      <c r="AW113" s="12" t="s">
        <v>45</v>
      </c>
      <c r="AX113" s="12" t="s">
        <v>82</v>
      </c>
      <c r="AY113" s="261" t="s">
        <v>183</v>
      </c>
    </row>
    <row r="114" s="12" customFormat="1">
      <c r="B114" s="250"/>
      <c r="C114" s="251"/>
      <c r="D114" s="252" t="s">
        <v>196</v>
      </c>
      <c r="E114" s="253" t="s">
        <v>38</v>
      </c>
      <c r="F114" s="254" t="s">
        <v>206</v>
      </c>
      <c r="G114" s="251"/>
      <c r="H114" s="255">
        <v>0.874</v>
      </c>
      <c r="I114" s="256"/>
      <c r="J114" s="251"/>
      <c r="K114" s="251"/>
      <c r="L114" s="257"/>
      <c r="M114" s="258"/>
      <c r="N114" s="259"/>
      <c r="O114" s="259"/>
      <c r="P114" s="259"/>
      <c r="Q114" s="259"/>
      <c r="R114" s="259"/>
      <c r="S114" s="259"/>
      <c r="T114" s="260"/>
      <c r="AT114" s="261" t="s">
        <v>196</v>
      </c>
      <c r="AU114" s="261" t="s">
        <v>90</v>
      </c>
      <c r="AV114" s="12" t="s">
        <v>90</v>
      </c>
      <c r="AW114" s="12" t="s">
        <v>45</v>
      </c>
      <c r="AX114" s="12" t="s">
        <v>82</v>
      </c>
      <c r="AY114" s="261" t="s">
        <v>183</v>
      </c>
    </row>
    <row r="115" s="12" customFormat="1">
      <c r="B115" s="250"/>
      <c r="C115" s="251"/>
      <c r="D115" s="252" t="s">
        <v>196</v>
      </c>
      <c r="E115" s="253" t="s">
        <v>38</v>
      </c>
      <c r="F115" s="254" t="s">
        <v>207</v>
      </c>
      <c r="G115" s="251"/>
      <c r="H115" s="255">
        <v>0.93799999999999994</v>
      </c>
      <c r="I115" s="256"/>
      <c r="J115" s="251"/>
      <c r="K115" s="251"/>
      <c r="L115" s="257"/>
      <c r="M115" s="258"/>
      <c r="N115" s="259"/>
      <c r="O115" s="259"/>
      <c r="P115" s="259"/>
      <c r="Q115" s="259"/>
      <c r="R115" s="259"/>
      <c r="S115" s="259"/>
      <c r="T115" s="260"/>
      <c r="AT115" s="261" t="s">
        <v>196</v>
      </c>
      <c r="AU115" s="261" t="s">
        <v>90</v>
      </c>
      <c r="AV115" s="12" t="s">
        <v>90</v>
      </c>
      <c r="AW115" s="12" t="s">
        <v>45</v>
      </c>
      <c r="AX115" s="12" t="s">
        <v>82</v>
      </c>
      <c r="AY115" s="261" t="s">
        <v>183</v>
      </c>
    </row>
    <row r="116" s="13" customFormat="1">
      <c r="B116" s="262"/>
      <c r="C116" s="263"/>
      <c r="D116" s="252" t="s">
        <v>196</v>
      </c>
      <c r="E116" s="264" t="s">
        <v>38</v>
      </c>
      <c r="F116" s="265" t="s">
        <v>198</v>
      </c>
      <c r="G116" s="263"/>
      <c r="H116" s="266">
        <v>6.9089999999999998</v>
      </c>
      <c r="I116" s="267"/>
      <c r="J116" s="263"/>
      <c r="K116" s="263"/>
      <c r="L116" s="268"/>
      <c r="M116" s="269"/>
      <c r="N116" s="270"/>
      <c r="O116" s="270"/>
      <c r="P116" s="270"/>
      <c r="Q116" s="270"/>
      <c r="R116" s="270"/>
      <c r="S116" s="270"/>
      <c r="T116" s="271"/>
      <c r="AT116" s="272" t="s">
        <v>196</v>
      </c>
      <c r="AU116" s="272" t="s">
        <v>90</v>
      </c>
      <c r="AV116" s="13" t="s">
        <v>190</v>
      </c>
      <c r="AW116" s="13" t="s">
        <v>45</v>
      </c>
      <c r="AX116" s="13" t="s">
        <v>25</v>
      </c>
      <c r="AY116" s="272" t="s">
        <v>183</v>
      </c>
    </row>
    <row r="117" s="1" customFormat="1" ht="25.5" customHeight="1">
      <c r="B117" s="48"/>
      <c r="C117" s="238" t="s">
        <v>190</v>
      </c>
      <c r="D117" s="238" t="s">
        <v>185</v>
      </c>
      <c r="E117" s="239" t="s">
        <v>208</v>
      </c>
      <c r="F117" s="240" t="s">
        <v>209</v>
      </c>
      <c r="G117" s="241" t="s">
        <v>194</v>
      </c>
      <c r="H117" s="242">
        <v>2.754</v>
      </c>
      <c r="I117" s="243"/>
      <c r="J117" s="244">
        <f>ROUND(I117*H117,2)</f>
        <v>0</v>
      </c>
      <c r="K117" s="240" t="s">
        <v>38</v>
      </c>
      <c r="L117" s="74"/>
      <c r="M117" s="245" t="s">
        <v>38</v>
      </c>
      <c r="N117" s="246" t="s">
        <v>53</v>
      </c>
      <c r="O117" s="49"/>
      <c r="P117" s="247">
        <f>O117*H117</f>
        <v>0</v>
      </c>
      <c r="Q117" s="247">
        <v>1.07965</v>
      </c>
      <c r="R117" s="247">
        <f>Q117*H117</f>
        <v>2.9733561000000002</v>
      </c>
      <c r="S117" s="247">
        <v>0</v>
      </c>
      <c r="T117" s="248">
        <f>S117*H117</f>
        <v>0</v>
      </c>
      <c r="AR117" s="25" t="s">
        <v>190</v>
      </c>
      <c r="AT117" s="25" t="s">
        <v>185</v>
      </c>
      <c r="AU117" s="25" t="s">
        <v>90</v>
      </c>
      <c r="AY117" s="25" t="s">
        <v>183</v>
      </c>
      <c r="BE117" s="249">
        <f>IF(N117="základní",J117,0)</f>
        <v>0</v>
      </c>
      <c r="BF117" s="249">
        <f>IF(N117="snížená",J117,0)</f>
        <v>0</v>
      </c>
      <c r="BG117" s="249">
        <f>IF(N117="zákl. přenesená",J117,0)</f>
        <v>0</v>
      </c>
      <c r="BH117" s="249">
        <f>IF(N117="sníž. přenesená",J117,0)</f>
        <v>0</v>
      </c>
      <c r="BI117" s="249">
        <f>IF(N117="nulová",J117,0)</f>
        <v>0</v>
      </c>
      <c r="BJ117" s="25" t="s">
        <v>25</v>
      </c>
      <c r="BK117" s="249">
        <f>ROUND(I117*H117,2)</f>
        <v>0</v>
      </c>
      <c r="BL117" s="25" t="s">
        <v>190</v>
      </c>
      <c r="BM117" s="25" t="s">
        <v>210</v>
      </c>
    </row>
    <row r="118" s="14" customFormat="1">
      <c r="B118" s="273"/>
      <c r="C118" s="274"/>
      <c r="D118" s="252" t="s">
        <v>196</v>
      </c>
      <c r="E118" s="275" t="s">
        <v>38</v>
      </c>
      <c r="F118" s="276" t="s">
        <v>202</v>
      </c>
      <c r="G118" s="274"/>
      <c r="H118" s="275" t="s">
        <v>38</v>
      </c>
      <c r="I118" s="277"/>
      <c r="J118" s="274"/>
      <c r="K118" s="274"/>
      <c r="L118" s="278"/>
      <c r="M118" s="279"/>
      <c r="N118" s="280"/>
      <c r="O118" s="280"/>
      <c r="P118" s="280"/>
      <c r="Q118" s="280"/>
      <c r="R118" s="280"/>
      <c r="S118" s="280"/>
      <c r="T118" s="281"/>
      <c r="AT118" s="282" t="s">
        <v>196</v>
      </c>
      <c r="AU118" s="282" t="s">
        <v>90</v>
      </c>
      <c r="AV118" s="14" t="s">
        <v>25</v>
      </c>
      <c r="AW118" s="14" t="s">
        <v>45</v>
      </c>
      <c r="AX118" s="14" t="s">
        <v>82</v>
      </c>
      <c r="AY118" s="282" t="s">
        <v>183</v>
      </c>
    </row>
    <row r="119" s="12" customFormat="1">
      <c r="B119" s="250"/>
      <c r="C119" s="251"/>
      <c r="D119" s="252" t="s">
        <v>196</v>
      </c>
      <c r="E119" s="253" t="s">
        <v>38</v>
      </c>
      <c r="F119" s="254" t="s">
        <v>211</v>
      </c>
      <c r="G119" s="251"/>
      <c r="H119" s="255">
        <v>2.754</v>
      </c>
      <c r="I119" s="256"/>
      <c r="J119" s="251"/>
      <c r="K119" s="251"/>
      <c r="L119" s="257"/>
      <c r="M119" s="258"/>
      <c r="N119" s="259"/>
      <c r="O119" s="259"/>
      <c r="P119" s="259"/>
      <c r="Q119" s="259"/>
      <c r="R119" s="259"/>
      <c r="S119" s="259"/>
      <c r="T119" s="260"/>
      <c r="AT119" s="261" t="s">
        <v>196</v>
      </c>
      <c r="AU119" s="261" t="s">
        <v>90</v>
      </c>
      <c r="AV119" s="12" t="s">
        <v>90</v>
      </c>
      <c r="AW119" s="12" t="s">
        <v>45</v>
      </c>
      <c r="AX119" s="12" t="s">
        <v>82</v>
      </c>
      <c r="AY119" s="261" t="s">
        <v>183</v>
      </c>
    </row>
    <row r="120" s="13" customFormat="1">
      <c r="B120" s="262"/>
      <c r="C120" s="263"/>
      <c r="D120" s="252" t="s">
        <v>196</v>
      </c>
      <c r="E120" s="264" t="s">
        <v>38</v>
      </c>
      <c r="F120" s="265" t="s">
        <v>198</v>
      </c>
      <c r="G120" s="263"/>
      <c r="H120" s="266">
        <v>2.754</v>
      </c>
      <c r="I120" s="267"/>
      <c r="J120" s="263"/>
      <c r="K120" s="263"/>
      <c r="L120" s="268"/>
      <c r="M120" s="269"/>
      <c r="N120" s="270"/>
      <c r="O120" s="270"/>
      <c r="P120" s="270"/>
      <c r="Q120" s="270"/>
      <c r="R120" s="270"/>
      <c r="S120" s="270"/>
      <c r="T120" s="271"/>
      <c r="AT120" s="272" t="s">
        <v>196</v>
      </c>
      <c r="AU120" s="272" t="s">
        <v>90</v>
      </c>
      <c r="AV120" s="13" t="s">
        <v>190</v>
      </c>
      <c r="AW120" s="13" t="s">
        <v>45</v>
      </c>
      <c r="AX120" s="13" t="s">
        <v>25</v>
      </c>
      <c r="AY120" s="272" t="s">
        <v>183</v>
      </c>
    </row>
    <row r="121" s="1" customFormat="1" ht="25.5" customHeight="1">
      <c r="B121" s="48"/>
      <c r="C121" s="238" t="s">
        <v>212</v>
      </c>
      <c r="D121" s="238" t="s">
        <v>185</v>
      </c>
      <c r="E121" s="239" t="s">
        <v>213</v>
      </c>
      <c r="F121" s="240" t="s">
        <v>214</v>
      </c>
      <c r="G121" s="241" t="s">
        <v>215</v>
      </c>
      <c r="H121" s="242">
        <v>7.0149999999999997</v>
      </c>
      <c r="I121" s="243"/>
      <c r="J121" s="244">
        <f>ROUND(I121*H121,2)</f>
        <v>0</v>
      </c>
      <c r="K121" s="240" t="s">
        <v>189</v>
      </c>
      <c r="L121" s="74"/>
      <c r="M121" s="245" t="s">
        <v>38</v>
      </c>
      <c r="N121" s="246" t="s">
        <v>53</v>
      </c>
      <c r="O121" s="49"/>
      <c r="P121" s="247">
        <f>O121*H121</f>
        <v>0</v>
      </c>
      <c r="Q121" s="247">
        <v>0.17512</v>
      </c>
      <c r="R121" s="247">
        <f>Q121*H121</f>
        <v>1.2284667999999999</v>
      </c>
      <c r="S121" s="247">
        <v>0</v>
      </c>
      <c r="T121" s="248">
        <f>S121*H121</f>
        <v>0</v>
      </c>
      <c r="AR121" s="25" t="s">
        <v>190</v>
      </c>
      <c r="AT121" s="25" t="s">
        <v>185</v>
      </c>
      <c r="AU121" s="25" t="s">
        <v>90</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216</v>
      </c>
    </row>
    <row r="122" s="1" customFormat="1">
      <c r="B122" s="48"/>
      <c r="C122" s="76"/>
      <c r="D122" s="252" t="s">
        <v>217</v>
      </c>
      <c r="E122" s="76"/>
      <c r="F122" s="283" t="s">
        <v>218</v>
      </c>
      <c r="G122" s="76"/>
      <c r="H122" s="76"/>
      <c r="I122" s="206"/>
      <c r="J122" s="76"/>
      <c r="K122" s="76"/>
      <c r="L122" s="74"/>
      <c r="M122" s="284"/>
      <c r="N122" s="49"/>
      <c r="O122" s="49"/>
      <c r="P122" s="49"/>
      <c r="Q122" s="49"/>
      <c r="R122" s="49"/>
      <c r="S122" s="49"/>
      <c r="T122" s="97"/>
      <c r="AT122" s="25" t="s">
        <v>217</v>
      </c>
      <c r="AU122" s="25" t="s">
        <v>90</v>
      </c>
    </row>
    <row r="123" s="14" customFormat="1">
      <c r="B123" s="273"/>
      <c r="C123" s="274"/>
      <c r="D123" s="252" t="s">
        <v>196</v>
      </c>
      <c r="E123" s="275" t="s">
        <v>38</v>
      </c>
      <c r="F123" s="276" t="s">
        <v>219</v>
      </c>
      <c r="G123" s="274"/>
      <c r="H123" s="275" t="s">
        <v>38</v>
      </c>
      <c r="I123" s="277"/>
      <c r="J123" s="274"/>
      <c r="K123" s="274"/>
      <c r="L123" s="278"/>
      <c r="M123" s="279"/>
      <c r="N123" s="280"/>
      <c r="O123" s="280"/>
      <c r="P123" s="280"/>
      <c r="Q123" s="280"/>
      <c r="R123" s="280"/>
      <c r="S123" s="280"/>
      <c r="T123" s="281"/>
      <c r="AT123" s="282" t="s">
        <v>196</v>
      </c>
      <c r="AU123" s="282" t="s">
        <v>90</v>
      </c>
      <c r="AV123" s="14" t="s">
        <v>25</v>
      </c>
      <c r="AW123" s="14" t="s">
        <v>45</v>
      </c>
      <c r="AX123" s="14" t="s">
        <v>82</v>
      </c>
      <c r="AY123" s="282" t="s">
        <v>183</v>
      </c>
    </row>
    <row r="124" s="12" customFormat="1">
      <c r="B124" s="250"/>
      <c r="C124" s="251"/>
      <c r="D124" s="252" t="s">
        <v>196</v>
      </c>
      <c r="E124" s="253" t="s">
        <v>38</v>
      </c>
      <c r="F124" s="254" t="s">
        <v>220</v>
      </c>
      <c r="G124" s="251"/>
      <c r="H124" s="255">
        <v>7.0149999999999997</v>
      </c>
      <c r="I124" s="256"/>
      <c r="J124" s="251"/>
      <c r="K124" s="251"/>
      <c r="L124" s="257"/>
      <c r="M124" s="258"/>
      <c r="N124" s="259"/>
      <c r="O124" s="259"/>
      <c r="P124" s="259"/>
      <c r="Q124" s="259"/>
      <c r="R124" s="259"/>
      <c r="S124" s="259"/>
      <c r="T124" s="260"/>
      <c r="AT124" s="261" t="s">
        <v>196</v>
      </c>
      <c r="AU124" s="261" t="s">
        <v>90</v>
      </c>
      <c r="AV124" s="12" t="s">
        <v>90</v>
      </c>
      <c r="AW124" s="12" t="s">
        <v>45</v>
      </c>
      <c r="AX124" s="12" t="s">
        <v>82</v>
      </c>
      <c r="AY124" s="261" t="s">
        <v>183</v>
      </c>
    </row>
    <row r="125" s="13" customFormat="1">
      <c r="B125" s="262"/>
      <c r="C125" s="263"/>
      <c r="D125" s="252" t="s">
        <v>196</v>
      </c>
      <c r="E125" s="264" t="s">
        <v>38</v>
      </c>
      <c r="F125" s="265" t="s">
        <v>198</v>
      </c>
      <c r="G125" s="263"/>
      <c r="H125" s="266">
        <v>7.0149999999999997</v>
      </c>
      <c r="I125" s="267"/>
      <c r="J125" s="263"/>
      <c r="K125" s="263"/>
      <c r="L125" s="268"/>
      <c r="M125" s="269"/>
      <c r="N125" s="270"/>
      <c r="O125" s="270"/>
      <c r="P125" s="270"/>
      <c r="Q125" s="270"/>
      <c r="R125" s="270"/>
      <c r="S125" s="270"/>
      <c r="T125" s="271"/>
      <c r="AT125" s="272" t="s">
        <v>196</v>
      </c>
      <c r="AU125" s="272" t="s">
        <v>90</v>
      </c>
      <c r="AV125" s="13" t="s">
        <v>190</v>
      </c>
      <c r="AW125" s="13" t="s">
        <v>45</v>
      </c>
      <c r="AX125" s="13" t="s">
        <v>25</v>
      </c>
      <c r="AY125" s="272" t="s">
        <v>183</v>
      </c>
    </row>
    <row r="126" s="1" customFormat="1" ht="38.25" customHeight="1">
      <c r="B126" s="48"/>
      <c r="C126" s="238" t="s">
        <v>221</v>
      </c>
      <c r="D126" s="238" t="s">
        <v>185</v>
      </c>
      <c r="E126" s="239" t="s">
        <v>222</v>
      </c>
      <c r="F126" s="240" t="s">
        <v>223</v>
      </c>
      <c r="G126" s="241" t="s">
        <v>194</v>
      </c>
      <c r="H126" s="242">
        <v>8.0239999999999991</v>
      </c>
      <c r="I126" s="243"/>
      <c r="J126" s="244">
        <f>ROUND(I126*H126,2)</f>
        <v>0</v>
      </c>
      <c r="K126" s="240" t="s">
        <v>38</v>
      </c>
      <c r="L126" s="74"/>
      <c r="M126" s="245" t="s">
        <v>38</v>
      </c>
      <c r="N126" s="246" t="s">
        <v>53</v>
      </c>
      <c r="O126" s="49"/>
      <c r="P126" s="247">
        <f>O126*H126</f>
        <v>0</v>
      </c>
      <c r="Q126" s="247">
        <v>0.70067999999999997</v>
      </c>
      <c r="R126" s="247">
        <f>Q126*H126</f>
        <v>5.6222563199999991</v>
      </c>
      <c r="S126" s="247">
        <v>0</v>
      </c>
      <c r="T126" s="248">
        <f>S126*H126</f>
        <v>0</v>
      </c>
      <c r="AR126" s="25" t="s">
        <v>190</v>
      </c>
      <c r="AT126" s="25" t="s">
        <v>185</v>
      </c>
      <c r="AU126" s="25" t="s">
        <v>90</v>
      </c>
      <c r="AY126" s="25" t="s">
        <v>183</v>
      </c>
      <c r="BE126" s="249">
        <f>IF(N126="základní",J126,0)</f>
        <v>0</v>
      </c>
      <c r="BF126" s="249">
        <f>IF(N126="snížená",J126,0)</f>
        <v>0</v>
      </c>
      <c r="BG126" s="249">
        <f>IF(N126="zákl. přenesená",J126,0)</f>
        <v>0</v>
      </c>
      <c r="BH126" s="249">
        <f>IF(N126="sníž. přenesená",J126,0)</f>
        <v>0</v>
      </c>
      <c r="BI126" s="249">
        <f>IF(N126="nulová",J126,0)</f>
        <v>0</v>
      </c>
      <c r="BJ126" s="25" t="s">
        <v>25</v>
      </c>
      <c r="BK126" s="249">
        <f>ROUND(I126*H126,2)</f>
        <v>0</v>
      </c>
      <c r="BL126" s="25" t="s">
        <v>190</v>
      </c>
      <c r="BM126" s="25" t="s">
        <v>224</v>
      </c>
    </row>
    <row r="127" s="14" customFormat="1">
      <c r="B127" s="273"/>
      <c r="C127" s="274"/>
      <c r="D127" s="252" t="s">
        <v>196</v>
      </c>
      <c r="E127" s="275" t="s">
        <v>38</v>
      </c>
      <c r="F127" s="276" t="s">
        <v>202</v>
      </c>
      <c r="G127" s="274"/>
      <c r="H127" s="275" t="s">
        <v>38</v>
      </c>
      <c r="I127" s="277"/>
      <c r="J127" s="274"/>
      <c r="K127" s="274"/>
      <c r="L127" s="278"/>
      <c r="M127" s="279"/>
      <c r="N127" s="280"/>
      <c r="O127" s="280"/>
      <c r="P127" s="280"/>
      <c r="Q127" s="280"/>
      <c r="R127" s="280"/>
      <c r="S127" s="280"/>
      <c r="T127" s="281"/>
      <c r="AT127" s="282" t="s">
        <v>196</v>
      </c>
      <c r="AU127" s="282" t="s">
        <v>90</v>
      </c>
      <c r="AV127" s="14" t="s">
        <v>25</v>
      </c>
      <c r="AW127" s="14" t="s">
        <v>45</v>
      </c>
      <c r="AX127" s="14" t="s">
        <v>82</v>
      </c>
      <c r="AY127" s="282" t="s">
        <v>183</v>
      </c>
    </row>
    <row r="128" s="12" customFormat="1">
      <c r="B128" s="250"/>
      <c r="C128" s="251"/>
      <c r="D128" s="252" t="s">
        <v>196</v>
      </c>
      <c r="E128" s="253" t="s">
        <v>38</v>
      </c>
      <c r="F128" s="254" t="s">
        <v>225</v>
      </c>
      <c r="G128" s="251"/>
      <c r="H128" s="255">
        <v>8.0239999999999991</v>
      </c>
      <c r="I128" s="256"/>
      <c r="J128" s="251"/>
      <c r="K128" s="251"/>
      <c r="L128" s="257"/>
      <c r="M128" s="258"/>
      <c r="N128" s="259"/>
      <c r="O128" s="259"/>
      <c r="P128" s="259"/>
      <c r="Q128" s="259"/>
      <c r="R128" s="259"/>
      <c r="S128" s="259"/>
      <c r="T128" s="260"/>
      <c r="AT128" s="261" t="s">
        <v>196</v>
      </c>
      <c r="AU128" s="261" t="s">
        <v>90</v>
      </c>
      <c r="AV128" s="12" t="s">
        <v>90</v>
      </c>
      <c r="AW128" s="12" t="s">
        <v>45</v>
      </c>
      <c r="AX128" s="12" t="s">
        <v>82</v>
      </c>
      <c r="AY128" s="261" t="s">
        <v>183</v>
      </c>
    </row>
    <row r="129" s="13" customFormat="1">
      <c r="B129" s="262"/>
      <c r="C129" s="263"/>
      <c r="D129" s="252" t="s">
        <v>196</v>
      </c>
      <c r="E129" s="264" t="s">
        <v>38</v>
      </c>
      <c r="F129" s="265" t="s">
        <v>198</v>
      </c>
      <c r="G129" s="263"/>
      <c r="H129" s="266">
        <v>8.0239999999999991</v>
      </c>
      <c r="I129" s="267"/>
      <c r="J129" s="263"/>
      <c r="K129" s="263"/>
      <c r="L129" s="268"/>
      <c r="M129" s="269"/>
      <c r="N129" s="270"/>
      <c r="O129" s="270"/>
      <c r="P129" s="270"/>
      <c r="Q129" s="270"/>
      <c r="R129" s="270"/>
      <c r="S129" s="270"/>
      <c r="T129" s="271"/>
      <c r="AT129" s="272" t="s">
        <v>196</v>
      </c>
      <c r="AU129" s="272" t="s">
        <v>90</v>
      </c>
      <c r="AV129" s="13" t="s">
        <v>190</v>
      </c>
      <c r="AW129" s="13" t="s">
        <v>45</v>
      </c>
      <c r="AX129" s="13" t="s">
        <v>25</v>
      </c>
      <c r="AY129" s="272" t="s">
        <v>183</v>
      </c>
    </row>
    <row r="130" s="1" customFormat="1" ht="38.25" customHeight="1">
      <c r="B130" s="48"/>
      <c r="C130" s="238" t="s">
        <v>226</v>
      </c>
      <c r="D130" s="238" t="s">
        <v>185</v>
      </c>
      <c r="E130" s="239" t="s">
        <v>227</v>
      </c>
      <c r="F130" s="240" t="s">
        <v>228</v>
      </c>
      <c r="G130" s="241" t="s">
        <v>194</v>
      </c>
      <c r="H130" s="242">
        <v>3.863</v>
      </c>
      <c r="I130" s="243"/>
      <c r="J130" s="244">
        <f>ROUND(I130*H130,2)</f>
        <v>0</v>
      </c>
      <c r="K130" s="240" t="s">
        <v>38</v>
      </c>
      <c r="L130" s="74"/>
      <c r="M130" s="245" t="s">
        <v>38</v>
      </c>
      <c r="N130" s="246" t="s">
        <v>53</v>
      </c>
      <c r="O130" s="49"/>
      <c r="P130" s="247">
        <f>O130*H130</f>
        <v>0</v>
      </c>
      <c r="Q130" s="247">
        <v>0.70296999999999998</v>
      </c>
      <c r="R130" s="247">
        <f>Q130*H130</f>
        <v>2.7155731099999998</v>
      </c>
      <c r="S130" s="247">
        <v>0</v>
      </c>
      <c r="T130" s="248">
        <f>S130*H130</f>
        <v>0</v>
      </c>
      <c r="AR130" s="25" t="s">
        <v>190</v>
      </c>
      <c r="AT130" s="25" t="s">
        <v>185</v>
      </c>
      <c r="AU130" s="25" t="s">
        <v>90</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190</v>
      </c>
      <c r="BM130" s="25" t="s">
        <v>229</v>
      </c>
    </row>
    <row r="131" s="14" customFormat="1">
      <c r="B131" s="273"/>
      <c r="C131" s="274"/>
      <c r="D131" s="252" t="s">
        <v>196</v>
      </c>
      <c r="E131" s="275" t="s">
        <v>38</v>
      </c>
      <c r="F131" s="276" t="s">
        <v>202</v>
      </c>
      <c r="G131" s="274"/>
      <c r="H131" s="275" t="s">
        <v>38</v>
      </c>
      <c r="I131" s="277"/>
      <c r="J131" s="274"/>
      <c r="K131" s="274"/>
      <c r="L131" s="278"/>
      <c r="M131" s="279"/>
      <c r="N131" s="280"/>
      <c r="O131" s="280"/>
      <c r="P131" s="280"/>
      <c r="Q131" s="280"/>
      <c r="R131" s="280"/>
      <c r="S131" s="280"/>
      <c r="T131" s="281"/>
      <c r="AT131" s="282" t="s">
        <v>196</v>
      </c>
      <c r="AU131" s="282" t="s">
        <v>90</v>
      </c>
      <c r="AV131" s="14" t="s">
        <v>25</v>
      </c>
      <c r="AW131" s="14" t="s">
        <v>45</v>
      </c>
      <c r="AX131" s="14" t="s">
        <v>82</v>
      </c>
      <c r="AY131" s="282" t="s">
        <v>183</v>
      </c>
    </row>
    <row r="132" s="12" customFormat="1">
      <c r="B132" s="250"/>
      <c r="C132" s="251"/>
      <c r="D132" s="252" t="s">
        <v>196</v>
      </c>
      <c r="E132" s="253" t="s">
        <v>38</v>
      </c>
      <c r="F132" s="254" t="s">
        <v>230</v>
      </c>
      <c r="G132" s="251"/>
      <c r="H132" s="255">
        <v>3.863</v>
      </c>
      <c r="I132" s="256"/>
      <c r="J132" s="251"/>
      <c r="K132" s="251"/>
      <c r="L132" s="257"/>
      <c r="M132" s="258"/>
      <c r="N132" s="259"/>
      <c r="O132" s="259"/>
      <c r="P132" s="259"/>
      <c r="Q132" s="259"/>
      <c r="R132" s="259"/>
      <c r="S132" s="259"/>
      <c r="T132" s="260"/>
      <c r="AT132" s="261" t="s">
        <v>196</v>
      </c>
      <c r="AU132" s="261" t="s">
        <v>90</v>
      </c>
      <c r="AV132" s="12" t="s">
        <v>90</v>
      </c>
      <c r="AW132" s="12" t="s">
        <v>45</v>
      </c>
      <c r="AX132" s="12" t="s">
        <v>82</v>
      </c>
      <c r="AY132" s="261" t="s">
        <v>183</v>
      </c>
    </row>
    <row r="133" s="13" customFormat="1">
      <c r="B133" s="262"/>
      <c r="C133" s="263"/>
      <c r="D133" s="252" t="s">
        <v>196</v>
      </c>
      <c r="E133" s="264" t="s">
        <v>38</v>
      </c>
      <c r="F133" s="265" t="s">
        <v>198</v>
      </c>
      <c r="G133" s="263"/>
      <c r="H133" s="266">
        <v>3.863</v>
      </c>
      <c r="I133" s="267"/>
      <c r="J133" s="263"/>
      <c r="K133" s="263"/>
      <c r="L133" s="268"/>
      <c r="M133" s="269"/>
      <c r="N133" s="270"/>
      <c r="O133" s="270"/>
      <c r="P133" s="270"/>
      <c r="Q133" s="270"/>
      <c r="R133" s="270"/>
      <c r="S133" s="270"/>
      <c r="T133" s="271"/>
      <c r="AT133" s="272" t="s">
        <v>196</v>
      </c>
      <c r="AU133" s="272" t="s">
        <v>90</v>
      </c>
      <c r="AV133" s="13" t="s">
        <v>190</v>
      </c>
      <c r="AW133" s="13" t="s">
        <v>45</v>
      </c>
      <c r="AX133" s="13" t="s">
        <v>25</v>
      </c>
      <c r="AY133" s="272" t="s">
        <v>183</v>
      </c>
    </row>
    <row r="134" s="1" customFormat="1" ht="51" customHeight="1">
      <c r="B134" s="48"/>
      <c r="C134" s="238" t="s">
        <v>231</v>
      </c>
      <c r="D134" s="238" t="s">
        <v>185</v>
      </c>
      <c r="E134" s="239" t="s">
        <v>232</v>
      </c>
      <c r="F134" s="240" t="s">
        <v>233</v>
      </c>
      <c r="G134" s="241" t="s">
        <v>188</v>
      </c>
      <c r="H134" s="242">
        <v>2</v>
      </c>
      <c r="I134" s="243"/>
      <c r="J134" s="244">
        <f>ROUND(I134*H134,2)</f>
        <v>0</v>
      </c>
      <c r="K134" s="240" t="s">
        <v>189</v>
      </c>
      <c r="L134" s="74"/>
      <c r="M134" s="245" t="s">
        <v>38</v>
      </c>
      <c r="N134" s="246" t="s">
        <v>53</v>
      </c>
      <c r="O134" s="49"/>
      <c r="P134" s="247">
        <f>O134*H134</f>
        <v>0</v>
      </c>
      <c r="Q134" s="247">
        <v>0.022339999999999999</v>
      </c>
      <c r="R134" s="247">
        <f>Q134*H134</f>
        <v>0.044679999999999997</v>
      </c>
      <c r="S134" s="247">
        <v>0</v>
      </c>
      <c r="T134" s="248">
        <f>S134*H134</f>
        <v>0</v>
      </c>
      <c r="AR134" s="25" t="s">
        <v>190</v>
      </c>
      <c r="AT134" s="25" t="s">
        <v>185</v>
      </c>
      <c r="AU134" s="25" t="s">
        <v>90</v>
      </c>
      <c r="AY134" s="25" t="s">
        <v>183</v>
      </c>
      <c r="BE134" s="249">
        <f>IF(N134="základní",J134,0)</f>
        <v>0</v>
      </c>
      <c r="BF134" s="249">
        <f>IF(N134="snížená",J134,0)</f>
        <v>0</v>
      </c>
      <c r="BG134" s="249">
        <f>IF(N134="zákl. přenesená",J134,0)</f>
        <v>0</v>
      </c>
      <c r="BH134" s="249">
        <f>IF(N134="sníž. přenesená",J134,0)</f>
        <v>0</v>
      </c>
      <c r="BI134" s="249">
        <f>IF(N134="nulová",J134,0)</f>
        <v>0</v>
      </c>
      <c r="BJ134" s="25" t="s">
        <v>25</v>
      </c>
      <c r="BK134" s="249">
        <f>ROUND(I134*H134,2)</f>
        <v>0</v>
      </c>
      <c r="BL134" s="25" t="s">
        <v>190</v>
      </c>
      <c r="BM134" s="25" t="s">
        <v>234</v>
      </c>
    </row>
    <row r="135" s="1" customFormat="1">
      <c r="B135" s="48"/>
      <c r="C135" s="76"/>
      <c r="D135" s="252" t="s">
        <v>217</v>
      </c>
      <c r="E135" s="76"/>
      <c r="F135" s="283" t="s">
        <v>235</v>
      </c>
      <c r="G135" s="76"/>
      <c r="H135" s="76"/>
      <c r="I135" s="206"/>
      <c r="J135" s="76"/>
      <c r="K135" s="76"/>
      <c r="L135" s="74"/>
      <c r="M135" s="284"/>
      <c r="N135" s="49"/>
      <c r="O135" s="49"/>
      <c r="P135" s="49"/>
      <c r="Q135" s="49"/>
      <c r="R135" s="49"/>
      <c r="S135" s="49"/>
      <c r="T135" s="97"/>
      <c r="AT135" s="25" t="s">
        <v>217</v>
      </c>
      <c r="AU135" s="25" t="s">
        <v>90</v>
      </c>
    </row>
    <row r="136" s="1" customFormat="1" ht="51" customHeight="1">
      <c r="B136" s="48"/>
      <c r="C136" s="238" t="s">
        <v>236</v>
      </c>
      <c r="D136" s="238" t="s">
        <v>185</v>
      </c>
      <c r="E136" s="239" t="s">
        <v>237</v>
      </c>
      <c r="F136" s="240" t="s">
        <v>238</v>
      </c>
      <c r="G136" s="241" t="s">
        <v>188</v>
      </c>
      <c r="H136" s="242">
        <v>1</v>
      </c>
      <c r="I136" s="243"/>
      <c r="J136" s="244">
        <f>ROUND(I136*H136,2)</f>
        <v>0</v>
      </c>
      <c r="K136" s="240" t="s">
        <v>189</v>
      </c>
      <c r="L136" s="74"/>
      <c r="M136" s="245" t="s">
        <v>38</v>
      </c>
      <c r="N136" s="246" t="s">
        <v>53</v>
      </c>
      <c r="O136" s="49"/>
      <c r="P136" s="247">
        <f>O136*H136</f>
        <v>0</v>
      </c>
      <c r="Q136" s="247">
        <v>0.02869</v>
      </c>
      <c r="R136" s="247">
        <f>Q136*H136</f>
        <v>0.02869</v>
      </c>
      <c r="S136" s="247">
        <v>0</v>
      </c>
      <c r="T136" s="248">
        <f>S136*H136</f>
        <v>0</v>
      </c>
      <c r="AR136" s="25" t="s">
        <v>190</v>
      </c>
      <c r="AT136" s="25" t="s">
        <v>185</v>
      </c>
      <c r="AU136" s="25" t="s">
        <v>90</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190</v>
      </c>
      <c r="BM136" s="25" t="s">
        <v>239</v>
      </c>
    </row>
    <row r="137" s="1" customFormat="1">
      <c r="B137" s="48"/>
      <c r="C137" s="76"/>
      <c r="D137" s="252" t="s">
        <v>217</v>
      </c>
      <c r="E137" s="76"/>
      <c r="F137" s="283" t="s">
        <v>235</v>
      </c>
      <c r="G137" s="76"/>
      <c r="H137" s="76"/>
      <c r="I137" s="206"/>
      <c r="J137" s="76"/>
      <c r="K137" s="76"/>
      <c r="L137" s="74"/>
      <c r="M137" s="284"/>
      <c r="N137" s="49"/>
      <c r="O137" s="49"/>
      <c r="P137" s="49"/>
      <c r="Q137" s="49"/>
      <c r="R137" s="49"/>
      <c r="S137" s="49"/>
      <c r="T137" s="97"/>
      <c r="AT137" s="25" t="s">
        <v>217</v>
      </c>
      <c r="AU137" s="25" t="s">
        <v>90</v>
      </c>
    </row>
    <row r="138" s="1" customFormat="1" ht="25.5" customHeight="1">
      <c r="B138" s="48"/>
      <c r="C138" s="238" t="s">
        <v>30</v>
      </c>
      <c r="D138" s="238" t="s">
        <v>185</v>
      </c>
      <c r="E138" s="239" t="s">
        <v>240</v>
      </c>
      <c r="F138" s="240" t="s">
        <v>241</v>
      </c>
      <c r="G138" s="241" t="s">
        <v>188</v>
      </c>
      <c r="H138" s="242">
        <v>1</v>
      </c>
      <c r="I138" s="243"/>
      <c r="J138" s="244">
        <f>ROUND(I138*H138,2)</f>
        <v>0</v>
      </c>
      <c r="K138" s="240" t="s">
        <v>189</v>
      </c>
      <c r="L138" s="74"/>
      <c r="M138" s="245" t="s">
        <v>38</v>
      </c>
      <c r="N138" s="246" t="s">
        <v>53</v>
      </c>
      <c r="O138" s="49"/>
      <c r="P138" s="247">
        <f>O138*H138</f>
        <v>0</v>
      </c>
      <c r="Q138" s="247">
        <v>0.055829999999999998</v>
      </c>
      <c r="R138" s="247">
        <f>Q138*H138</f>
        <v>0.055829999999999998</v>
      </c>
      <c r="S138" s="247">
        <v>0</v>
      </c>
      <c r="T138" s="248">
        <f>S138*H138</f>
        <v>0</v>
      </c>
      <c r="AR138" s="25" t="s">
        <v>190</v>
      </c>
      <c r="AT138" s="25" t="s">
        <v>185</v>
      </c>
      <c r="AU138" s="25" t="s">
        <v>90</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190</v>
      </c>
      <c r="BM138" s="25" t="s">
        <v>242</v>
      </c>
    </row>
    <row r="139" s="1" customFormat="1">
      <c r="B139" s="48"/>
      <c r="C139" s="76"/>
      <c r="D139" s="252" t="s">
        <v>217</v>
      </c>
      <c r="E139" s="76"/>
      <c r="F139" s="283" t="s">
        <v>243</v>
      </c>
      <c r="G139" s="76"/>
      <c r="H139" s="76"/>
      <c r="I139" s="206"/>
      <c r="J139" s="76"/>
      <c r="K139" s="76"/>
      <c r="L139" s="74"/>
      <c r="M139" s="284"/>
      <c r="N139" s="49"/>
      <c r="O139" s="49"/>
      <c r="P139" s="49"/>
      <c r="Q139" s="49"/>
      <c r="R139" s="49"/>
      <c r="S139" s="49"/>
      <c r="T139" s="97"/>
      <c r="AT139" s="25" t="s">
        <v>217</v>
      </c>
      <c r="AU139" s="25" t="s">
        <v>90</v>
      </c>
    </row>
    <row r="140" s="1" customFormat="1" ht="38.25" customHeight="1">
      <c r="B140" s="48"/>
      <c r="C140" s="238" t="s">
        <v>244</v>
      </c>
      <c r="D140" s="238" t="s">
        <v>185</v>
      </c>
      <c r="E140" s="239" t="s">
        <v>245</v>
      </c>
      <c r="F140" s="240" t="s">
        <v>246</v>
      </c>
      <c r="G140" s="241" t="s">
        <v>188</v>
      </c>
      <c r="H140" s="242">
        <v>1</v>
      </c>
      <c r="I140" s="243"/>
      <c r="J140" s="244">
        <f>ROUND(I140*H140,2)</f>
        <v>0</v>
      </c>
      <c r="K140" s="240" t="s">
        <v>189</v>
      </c>
      <c r="L140" s="74"/>
      <c r="M140" s="245" t="s">
        <v>38</v>
      </c>
      <c r="N140" s="246" t="s">
        <v>53</v>
      </c>
      <c r="O140" s="49"/>
      <c r="P140" s="247">
        <f>O140*H140</f>
        <v>0</v>
      </c>
      <c r="Q140" s="247">
        <v>0.075399999999999995</v>
      </c>
      <c r="R140" s="247">
        <f>Q140*H140</f>
        <v>0.075399999999999995</v>
      </c>
      <c r="S140" s="247">
        <v>0</v>
      </c>
      <c r="T140" s="248">
        <f>S140*H140</f>
        <v>0</v>
      </c>
      <c r="AR140" s="25" t="s">
        <v>190</v>
      </c>
      <c r="AT140" s="25" t="s">
        <v>185</v>
      </c>
      <c r="AU140" s="25" t="s">
        <v>90</v>
      </c>
      <c r="AY140" s="25" t="s">
        <v>183</v>
      </c>
      <c r="BE140" s="249">
        <f>IF(N140="základní",J140,0)</f>
        <v>0</v>
      </c>
      <c r="BF140" s="249">
        <f>IF(N140="snížená",J140,0)</f>
        <v>0</v>
      </c>
      <c r="BG140" s="249">
        <f>IF(N140="zákl. přenesená",J140,0)</f>
        <v>0</v>
      </c>
      <c r="BH140" s="249">
        <f>IF(N140="sníž. přenesená",J140,0)</f>
        <v>0</v>
      </c>
      <c r="BI140" s="249">
        <f>IF(N140="nulová",J140,0)</f>
        <v>0</v>
      </c>
      <c r="BJ140" s="25" t="s">
        <v>25</v>
      </c>
      <c r="BK140" s="249">
        <f>ROUND(I140*H140,2)</f>
        <v>0</v>
      </c>
      <c r="BL140" s="25" t="s">
        <v>190</v>
      </c>
      <c r="BM140" s="25" t="s">
        <v>247</v>
      </c>
    </row>
    <row r="141" s="1" customFormat="1">
      <c r="B141" s="48"/>
      <c r="C141" s="76"/>
      <c r="D141" s="252" t="s">
        <v>217</v>
      </c>
      <c r="E141" s="76"/>
      <c r="F141" s="283" t="s">
        <v>243</v>
      </c>
      <c r="G141" s="76"/>
      <c r="H141" s="76"/>
      <c r="I141" s="206"/>
      <c r="J141" s="76"/>
      <c r="K141" s="76"/>
      <c r="L141" s="74"/>
      <c r="M141" s="284"/>
      <c r="N141" s="49"/>
      <c r="O141" s="49"/>
      <c r="P141" s="49"/>
      <c r="Q141" s="49"/>
      <c r="R141" s="49"/>
      <c r="S141" s="49"/>
      <c r="T141" s="97"/>
      <c r="AT141" s="25" t="s">
        <v>217</v>
      </c>
      <c r="AU141" s="25" t="s">
        <v>90</v>
      </c>
    </row>
    <row r="142" s="1" customFormat="1" ht="25.5" customHeight="1">
      <c r="B142" s="48"/>
      <c r="C142" s="238" t="s">
        <v>248</v>
      </c>
      <c r="D142" s="238" t="s">
        <v>185</v>
      </c>
      <c r="E142" s="239" t="s">
        <v>249</v>
      </c>
      <c r="F142" s="240" t="s">
        <v>250</v>
      </c>
      <c r="G142" s="241" t="s">
        <v>188</v>
      </c>
      <c r="H142" s="242">
        <v>1</v>
      </c>
      <c r="I142" s="243"/>
      <c r="J142" s="244">
        <f>ROUND(I142*H142,2)</f>
        <v>0</v>
      </c>
      <c r="K142" s="240" t="s">
        <v>189</v>
      </c>
      <c r="L142" s="74"/>
      <c r="M142" s="245" t="s">
        <v>38</v>
      </c>
      <c r="N142" s="246" t="s">
        <v>53</v>
      </c>
      <c r="O142" s="49"/>
      <c r="P142" s="247">
        <f>O142*H142</f>
        <v>0</v>
      </c>
      <c r="Q142" s="247">
        <v>0.10442</v>
      </c>
      <c r="R142" s="247">
        <f>Q142*H142</f>
        <v>0.10442</v>
      </c>
      <c r="S142" s="247">
        <v>0</v>
      </c>
      <c r="T142" s="248">
        <f>S142*H142</f>
        <v>0</v>
      </c>
      <c r="AR142" s="25" t="s">
        <v>190</v>
      </c>
      <c r="AT142" s="25" t="s">
        <v>185</v>
      </c>
      <c r="AU142" s="25" t="s">
        <v>90</v>
      </c>
      <c r="AY142" s="25" t="s">
        <v>183</v>
      </c>
      <c r="BE142" s="249">
        <f>IF(N142="základní",J142,0)</f>
        <v>0</v>
      </c>
      <c r="BF142" s="249">
        <f>IF(N142="snížená",J142,0)</f>
        <v>0</v>
      </c>
      <c r="BG142" s="249">
        <f>IF(N142="zákl. přenesená",J142,0)</f>
        <v>0</v>
      </c>
      <c r="BH142" s="249">
        <f>IF(N142="sníž. přenesená",J142,0)</f>
        <v>0</v>
      </c>
      <c r="BI142" s="249">
        <f>IF(N142="nulová",J142,0)</f>
        <v>0</v>
      </c>
      <c r="BJ142" s="25" t="s">
        <v>25</v>
      </c>
      <c r="BK142" s="249">
        <f>ROUND(I142*H142,2)</f>
        <v>0</v>
      </c>
      <c r="BL142" s="25" t="s">
        <v>190</v>
      </c>
      <c r="BM142" s="25" t="s">
        <v>251</v>
      </c>
    </row>
    <row r="143" s="1" customFormat="1">
      <c r="B143" s="48"/>
      <c r="C143" s="76"/>
      <c r="D143" s="252" t="s">
        <v>217</v>
      </c>
      <c r="E143" s="76"/>
      <c r="F143" s="283" t="s">
        <v>243</v>
      </c>
      <c r="G143" s="76"/>
      <c r="H143" s="76"/>
      <c r="I143" s="206"/>
      <c r="J143" s="76"/>
      <c r="K143" s="76"/>
      <c r="L143" s="74"/>
      <c r="M143" s="284"/>
      <c r="N143" s="49"/>
      <c r="O143" s="49"/>
      <c r="P143" s="49"/>
      <c r="Q143" s="49"/>
      <c r="R143" s="49"/>
      <c r="S143" s="49"/>
      <c r="T143" s="97"/>
      <c r="AT143" s="25" t="s">
        <v>217</v>
      </c>
      <c r="AU143" s="25" t="s">
        <v>90</v>
      </c>
    </row>
    <row r="144" s="1" customFormat="1" ht="16.5" customHeight="1">
      <c r="B144" s="48"/>
      <c r="C144" s="238" t="s">
        <v>252</v>
      </c>
      <c r="D144" s="238" t="s">
        <v>185</v>
      </c>
      <c r="E144" s="239" t="s">
        <v>253</v>
      </c>
      <c r="F144" s="240" t="s">
        <v>254</v>
      </c>
      <c r="G144" s="241" t="s">
        <v>194</v>
      </c>
      <c r="H144" s="242">
        <v>1.216</v>
      </c>
      <c r="I144" s="243"/>
      <c r="J144" s="244">
        <f>ROUND(I144*H144,2)</f>
        <v>0</v>
      </c>
      <c r="K144" s="240" t="s">
        <v>189</v>
      </c>
      <c r="L144" s="74"/>
      <c r="M144" s="245" t="s">
        <v>38</v>
      </c>
      <c r="N144" s="246" t="s">
        <v>53</v>
      </c>
      <c r="O144" s="49"/>
      <c r="P144" s="247">
        <f>O144*H144</f>
        <v>0</v>
      </c>
      <c r="Q144" s="247">
        <v>1.94302</v>
      </c>
      <c r="R144" s="247">
        <f>Q144*H144</f>
        <v>2.36271232</v>
      </c>
      <c r="S144" s="247">
        <v>0</v>
      </c>
      <c r="T144" s="248">
        <f>S144*H144</f>
        <v>0</v>
      </c>
      <c r="AR144" s="25" t="s">
        <v>190</v>
      </c>
      <c r="AT144" s="25" t="s">
        <v>185</v>
      </c>
      <c r="AU144" s="25" t="s">
        <v>90</v>
      </c>
      <c r="AY144" s="25" t="s">
        <v>183</v>
      </c>
      <c r="BE144" s="249">
        <f>IF(N144="základní",J144,0)</f>
        <v>0</v>
      </c>
      <c r="BF144" s="249">
        <f>IF(N144="snížená",J144,0)</f>
        <v>0</v>
      </c>
      <c r="BG144" s="249">
        <f>IF(N144="zákl. přenesená",J144,0)</f>
        <v>0</v>
      </c>
      <c r="BH144" s="249">
        <f>IF(N144="sníž. přenesená",J144,0)</f>
        <v>0</v>
      </c>
      <c r="BI144" s="249">
        <f>IF(N144="nulová",J144,0)</f>
        <v>0</v>
      </c>
      <c r="BJ144" s="25" t="s">
        <v>25</v>
      </c>
      <c r="BK144" s="249">
        <f>ROUND(I144*H144,2)</f>
        <v>0</v>
      </c>
      <c r="BL144" s="25" t="s">
        <v>190</v>
      </c>
      <c r="BM144" s="25" t="s">
        <v>255</v>
      </c>
    </row>
    <row r="145" s="1" customFormat="1">
      <c r="B145" s="48"/>
      <c r="C145" s="76"/>
      <c r="D145" s="252" t="s">
        <v>217</v>
      </c>
      <c r="E145" s="76"/>
      <c r="F145" s="283" t="s">
        <v>256</v>
      </c>
      <c r="G145" s="76"/>
      <c r="H145" s="76"/>
      <c r="I145" s="206"/>
      <c r="J145" s="76"/>
      <c r="K145" s="76"/>
      <c r="L145" s="74"/>
      <c r="M145" s="284"/>
      <c r="N145" s="49"/>
      <c r="O145" s="49"/>
      <c r="P145" s="49"/>
      <c r="Q145" s="49"/>
      <c r="R145" s="49"/>
      <c r="S145" s="49"/>
      <c r="T145" s="97"/>
      <c r="AT145" s="25" t="s">
        <v>217</v>
      </c>
      <c r="AU145" s="25" t="s">
        <v>90</v>
      </c>
    </row>
    <row r="146" s="14" customFormat="1">
      <c r="B146" s="273"/>
      <c r="C146" s="274"/>
      <c r="D146" s="252" t="s">
        <v>196</v>
      </c>
      <c r="E146" s="275" t="s">
        <v>38</v>
      </c>
      <c r="F146" s="276" t="s">
        <v>202</v>
      </c>
      <c r="G146" s="274"/>
      <c r="H146" s="275" t="s">
        <v>38</v>
      </c>
      <c r="I146" s="277"/>
      <c r="J146" s="274"/>
      <c r="K146" s="274"/>
      <c r="L146" s="278"/>
      <c r="M146" s="279"/>
      <c r="N146" s="280"/>
      <c r="O146" s="280"/>
      <c r="P146" s="280"/>
      <c r="Q146" s="280"/>
      <c r="R146" s="280"/>
      <c r="S146" s="280"/>
      <c r="T146" s="281"/>
      <c r="AT146" s="282" t="s">
        <v>196</v>
      </c>
      <c r="AU146" s="282" t="s">
        <v>90</v>
      </c>
      <c r="AV146" s="14" t="s">
        <v>25</v>
      </c>
      <c r="AW146" s="14" t="s">
        <v>45</v>
      </c>
      <c r="AX146" s="14" t="s">
        <v>82</v>
      </c>
      <c r="AY146" s="282" t="s">
        <v>183</v>
      </c>
    </row>
    <row r="147" s="12" customFormat="1">
      <c r="B147" s="250"/>
      <c r="C147" s="251"/>
      <c r="D147" s="252" t="s">
        <v>196</v>
      </c>
      <c r="E147" s="253" t="s">
        <v>38</v>
      </c>
      <c r="F147" s="254" t="s">
        <v>257</v>
      </c>
      <c r="G147" s="251"/>
      <c r="H147" s="255">
        <v>0.069000000000000006</v>
      </c>
      <c r="I147" s="256"/>
      <c r="J147" s="251"/>
      <c r="K147" s="251"/>
      <c r="L147" s="257"/>
      <c r="M147" s="258"/>
      <c r="N147" s="259"/>
      <c r="O147" s="259"/>
      <c r="P147" s="259"/>
      <c r="Q147" s="259"/>
      <c r="R147" s="259"/>
      <c r="S147" s="259"/>
      <c r="T147" s="260"/>
      <c r="AT147" s="261" t="s">
        <v>196</v>
      </c>
      <c r="AU147" s="261" t="s">
        <v>90</v>
      </c>
      <c r="AV147" s="12" t="s">
        <v>90</v>
      </c>
      <c r="AW147" s="12" t="s">
        <v>45</v>
      </c>
      <c r="AX147" s="12" t="s">
        <v>82</v>
      </c>
      <c r="AY147" s="261" t="s">
        <v>183</v>
      </c>
    </row>
    <row r="148" s="12" customFormat="1">
      <c r="B148" s="250"/>
      <c r="C148" s="251"/>
      <c r="D148" s="252" t="s">
        <v>196</v>
      </c>
      <c r="E148" s="253" t="s">
        <v>38</v>
      </c>
      <c r="F148" s="254" t="s">
        <v>258</v>
      </c>
      <c r="G148" s="251"/>
      <c r="H148" s="255">
        <v>0.078</v>
      </c>
      <c r="I148" s="256"/>
      <c r="J148" s="251"/>
      <c r="K148" s="251"/>
      <c r="L148" s="257"/>
      <c r="M148" s="258"/>
      <c r="N148" s="259"/>
      <c r="O148" s="259"/>
      <c r="P148" s="259"/>
      <c r="Q148" s="259"/>
      <c r="R148" s="259"/>
      <c r="S148" s="259"/>
      <c r="T148" s="260"/>
      <c r="AT148" s="261" t="s">
        <v>196</v>
      </c>
      <c r="AU148" s="261" t="s">
        <v>90</v>
      </c>
      <c r="AV148" s="12" t="s">
        <v>90</v>
      </c>
      <c r="AW148" s="12" t="s">
        <v>45</v>
      </c>
      <c r="AX148" s="12" t="s">
        <v>82</v>
      </c>
      <c r="AY148" s="261" t="s">
        <v>183</v>
      </c>
    </row>
    <row r="149" s="12" customFormat="1">
      <c r="B149" s="250"/>
      <c r="C149" s="251"/>
      <c r="D149" s="252" t="s">
        <v>196</v>
      </c>
      <c r="E149" s="253" t="s">
        <v>38</v>
      </c>
      <c r="F149" s="254" t="s">
        <v>259</v>
      </c>
      <c r="G149" s="251"/>
      <c r="H149" s="255">
        <v>0.035000000000000003</v>
      </c>
      <c r="I149" s="256"/>
      <c r="J149" s="251"/>
      <c r="K149" s="251"/>
      <c r="L149" s="257"/>
      <c r="M149" s="258"/>
      <c r="N149" s="259"/>
      <c r="O149" s="259"/>
      <c r="P149" s="259"/>
      <c r="Q149" s="259"/>
      <c r="R149" s="259"/>
      <c r="S149" s="259"/>
      <c r="T149" s="260"/>
      <c r="AT149" s="261" t="s">
        <v>196</v>
      </c>
      <c r="AU149" s="261" t="s">
        <v>90</v>
      </c>
      <c r="AV149" s="12" t="s">
        <v>90</v>
      </c>
      <c r="AW149" s="12" t="s">
        <v>45</v>
      </c>
      <c r="AX149" s="12" t="s">
        <v>82</v>
      </c>
      <c r="AY149" s="261" t="s">
        <v>183</v>
      </c>
    </row>
    <row r="150" s="12" customFormat="1">
      <c r="B150" s="250"/>
      <c r="C150" s="251"/>
      <c r="D150" s="252" t="s">
        <v>196</v>
      </c>
      <c r="E150" s="253" t="s">
        <v>38</v>
      </c>
      <c r="F150" s="254" t="s">
        <v>260</v>
      </c>
      <c r="G150" s="251"/>
      <c r="H150" s="255">
        <v>0.19400000000000001</v>
      </c>
      <c r="I150" s="256"/>
      <c r="J150" s="251"/>
      <c r="K150" s="251"/>
      <c r="L150" s="257"/>
      <c r="M150" s="258"/>
      <c r="N150" s="259"/>
      <c r="O150" s="259"/>
      <c r="P150" s="259"/>
      <c r="Q150" s="259"/>
      <c r="R150" s="259"/>
      <c r="S150" s="259"/>
      <c r="T150" s="260"/>
      <c r="AT150" s="261" t="s">
        <v>196</v>
      </c>
      <c r="AU150" s="261" t="s">
        <v>90</v>
      </c>
      <c r="AV150" s="12" t="s">
        <v>90</v>
      </c>
      <c r="AW150" s="12" t="s">
        <v>45</v>
      </c>
      <c r="AX150" s="12" t="s">
        <v>82</v>
      </c>
      <c r="AY150" s="261" t="s">
        <v>183</v>
      </c>
    </row>
    <row r="151" s="12" customFormat="1">
      <c r="B151" s="250"/>
      <c r="C151" s="251"/>
      <c r="D151" s="252" t="s">
        <v>196</v>
      </c>
      <c r="E151" s="253" t="s">
        <v>38</v>
      </c>
      <c r="F151" s="254" t="s">
        <v>261</v>
      </c>
      <c r="G151" s="251"/>
      <c r="H151" s="255">
        <v>0.23999999999999999</v>
      </c>
      <c r="I151" s="256"/>
      <c r="J151" s="251"/>
      <c r="K151" s="251"/>
      <c r="L151" s="257"/>
      <c r="M151" s="258"/>
      <c r="N151" s="259"/>
      <c r="O151" s="259"/>
      <c r="P151" s="259"/>
      <c r="Q151" s="259"/>
      <c r="R151" s="259"/>
      <c r="S151" s="259"/>
      <c r="T151" s="260"/>
      <c r="AT151" s="261" t="s">
        <v>196</v>
      </c>
      <c r="AU151" s="261" t="s">
        <v>90</v>
      </c>
      <c r="AV151" s="12" t="s">
        <v>90</v>
      </c>
      <c r="AW151" s="12" t="s">
        <v>45</v>
      </c>
      <c r="AX151" s="12" t="s">
        <v>82</v>
      </c>
      <c r="AY151" s="261" t="s">
        <v>183</v>
      </c>
    </row>
    <row r="152" s="12" customFormat="1">
      <c r="B152" s="250"/>
      <c r="C152" s="251"/>
      <c r="D152" s="252" t="s">
        <v>196</v>
      </c>
      <c r="E152" s="253" t="s">
        <v>38</v>
      </c>
      <c r="F152" s="254" t="s">
        <v>262</v>
      </c>
      <c r="G152" s="251"/>
      <c r="H152" s="255">
        <v>0.014999999999999999</v>
      </c>
      <c r="I152" s="256"/>
      <c r="J152" s="251"/>
      <c r="K152" s="251"/>
      <c r="L152" s="257"/>
      <c r="M152" s="258"/>
      <c r="N152" s="259"/>
      <c r="O152" s="259"/>
      <c r="P152" s="259"/>
      <c r="Q152" s="259"/>
      <c r="R152" s="259"/>
      <c r="S152" s="259"/>
      <c r="T152" s="260"/>
      <c r="AT152" s="261" t="s">
        <v>196</v>
      </c>
      <c r="AU152" s="261" t="s">
        <v>90</v>
      </c>
      <c r="AV152" s="12" t="s">
        <v>90</v>
      </c>
      <c r="AW152" s="12" t="s">
        <v>45</v>
      </c>
      <c r="AX152" s="12" t="s">
        <v>82</v>
      </c>
      <c r="AY152" s="261" t="s">
        <v>183</v>
      </c>
    </row>
    <row r="153" s="12" customFormat="1">
      <c r="B153" s="250"/>
      <c r="C153" s="251"/>
      <c r="D153" s="252" t="s">
        <v>196</v>
      </c>
      <c r="E153" s="253" t="s">
        <v>38</v>
      </c>
      <c r="F153" s="254" t="s">
        <v>263</v>
      </c>
      <c r="G153" s="251"/>
      <c r="H153" s="255">
        <v>0.56899999999999995</v>
      </c>
      <c r="I153" s="256"/>
      <c r="J153" s="251"/>
      <c r="K153" s="251"/>
      <c r="L153" s="257"/>
      <c r="M153" s="258"/>
      <c r="N153" s="259"/>
      <c r="O153" s="259"/>
      <c r="P153" s="259"/>
      <c r="Q153" s="259"/>
      <c r="R153" s="259"/>
      <c r="S153" s="259"/>
      <c r="T153" s="260"/>
      <c r="AT153" s="261" t="s">
        <v>196</v>
      </c>
      <c r="AU153" s="261" t="s">
        <v>90</v>
      </c>
      <c r="AV153" s="12" t="s">
        <v>90</v>
      </c>
      <c r="AW153" s="12" t="s">
        <v>45</v>
      </c>
      <c r="AX153" s="12" t="s">
        <v>82</v>
      </c>
      <c r="AY153" s="261" t="s">
        <v>183</v>
      </c>
    </row>
    <row r="154" s="12" customFormat="1">
      <c r="B154" s="250"/>
      <c r="C154" s="251"/>
      <c r="D154" s="252" t="s">
        <v>196</v>
      </c>
      <c r="E154" s="253" t="s">
        <v>38</v>
      </c>
      <c r="F154" s="254" t="s">
        <v>264</v>
      </c>
      <c r="G154" s="251"/>
      <c r="H154" s="255">
        <v>0.016</v>
      </c>
      <c r="I154" s="256"/>
      <c r="J154" s="251"/>
      <c r="K154" s="251"/>
      <c r="L154" s="257"/>
      <c r="M154" s="258"/>
      <c r="N154" s="259"/>
      <c r="O154" s="259"/>
      <c r="P154" s="259"/>
      <c r="Q154" s="259"/>
      <c r="R154" s="259"/>
      <c r="S154" s="259"/>
      <c r="T154" s="260"/>
      <c r="AT154" s="261" t="s">
        <v>196</v>
      </c>
      <c r="AU154" s="261" t="s">
        <v>90</v>
      </c>
      <c r="AV154" s="12" t="s">
        <v>90</v>
      </c>
      <c r="AW154" s="12" t="s">
        <v>45</v>
      </c>
      <c r="AX154" s="12" t="s">
        <v>82</v>
      </c>
      <c r="AY154" s="261" t="s">
        <v>183</v>
      </c>
    </row>
    <row r="155" s="13" customFormat="1">
      <c r="B155" s="262"/>
      <c r="C155" s="263"/>
      <c r="D155" s="252" t="s">
        <v>196</v>
      </c>
      <c r="E155" s="264" t="s">
        <v>38</v>
      </c>
      <c r="F155" s="265" t="s">
        <v>198</v>
      </c>
      <c r="G155" s="263"/>
      <c r="H155" s="266">
        <v>1.216</v>
      </c>
      <c r="I155" s="267"/>
      <c r="J155" s="263"/>
      <c r="K155" s="263"/>
      <c r="L155" s="268"/>
      <c r="M155" s="269"/>
      <c r="N155" s="270"/>
      <c r="O155" s="270"/>
      <c r="P155" s="270"/>
      <c r="Q155" s="270"/>
      <c r="R155" s="270"/>
      <c r="S155" s="270"/>
      <c r="T155" s="271"/>
      <c r="AT155" s="272" t="s">
        <v>196</v>
      </c>
      <c r="AU155" s="272" t="s">
        <v>90</v>
      </c>
      <c r="AV155" s="13" t="s">
        <v>190</v>
      </c>
      <c r="AW155" s="13" t="s">
        <v>45</v>
      </c>
      <c r="AX155" s="13" t="s">
        <v>25</v>
      </c>
      <c r="AY155" s="272" t="s">
        <v>183</v>
      </c>
    </row>
    <row r="156" s="1" customFormat="1" ht="25.5" customHeight="1">
      <c r="B156" s="48"/>
      <c r="C156" s="238" t="s">
        <v>265</v>
      </c>
      <c r="D156" s="238" t="s">
        <v>185</v>
      </c>
      <c r="E156" s="239" t="s">
        <v>266</v>
      </c>
      <c r="F156" s="240" t="s">
        <v>267</v>
      </c>
      <c r="G156" s="241" t="s">
        <v>268</v>
      </c>
      <c r="H156" s="242">
        <v>1.0600000000000001</v>
      </c>
      <c r="I156" s="243"/>
      <c r="J156" s="244">
        <f>ROUND(I156*H156,2)</f>
        <v>0</v>
      </c>
      <c r="K156" s="240" t="s">
        <v>189</v>
      </c>
      <c r="L156" s="74"/>
      <c r="M156" s="245" t="s">
        <v>38</v>
      </c>
      <c r="N156" s="246" t="s">
        <v>53</v>
      </c>
      <c r="O156" s="49"/>
      <c r="P156" s="247">
        <f>O156*H156</f>
        <v>0</v>
      </c>
      <c r="Q156" s="247">
        <v>0.017090000000000001</v>
      </c>
      <c r="R156" s="247">
        <f>Q156*H156</f>
        <v>0.018115400000000004</v>
      </c>
      <c r="S156" s="247">
        <v>0</v>
      </c>
      <c r="T156" s="248">
        <f>S156*H156</f>
        <v>0</v>
      </c>
      <c r="AR156" s="25" t="s">
        <v>190</v>
      </c>
      <c r="AT156" s="25" t="s">
        <v>185</v>
      </c>
      <c r="AU156" s="25" t="s">
        <v>90</v>
      </c>
      <c r="AY156" s="25" t="s">
        <v>183</v>
      </c>
      <c r="BE156" s="249">
        <f>IF(N156="základní",J156,0)</f>
        <v>0</v>
      </c>
      <c r="BF156" s="249">
        <f>IF(N156="snížená",J156,0)</f>
        <v>0</v>
      </c>
      <c r="BG156" s="249">
        <f>IF(N156="zákl. přenesená",J156,0)</f>
        <v>0</v>
      </c>
      <c r="BH156" s="249">
        <f>IF(N156="sníž. přenesená",J156,0)</f>
        <v>0</v>
      </c>
      <c r="BI156" s="249">
        <f>IF(N156="nulová",J156,0)</f>
        <v>0</v>
      </c>
      <c r="BJ156" s="25" t="s">
        <v>25</v>
      </c>
      <c r="BK156" s="249">
        <f>ROUND(I156*H156,2)</f>
        <v>0</v>
      </c>
      <c r="BL156" s="25" t="s">
        <v>190</v>
      </c>
      <c r="BM156" s="25" t="s">
        <v>269</v>
      </c>
    </row>
    <row r="157" s="1" customFormat="1">
      <c r="B157" s="48"/>
      <c r="C157" s="76"/>
      <c r="D157" s="252" t="s">
        <v>217</v>
      </c>
      <c r="E157" s="76"/>
      <c r="F157" s="283" t="s">
        <v>270</v>
      </c>
      <c r="G157" s="76"/>
      <c r="H157" s="76"/>
      <c r="I157" s="206"/>
      <c r="J157" s="76"/>
      <c r="K157" s="76"/>
      <c r="L157" s="74"/>
      <c r="M157" s="284"/>
      <c r="N157" s="49"/>
      <c r="O157" s="49"/>
      <c r="P157" s="49"/>
      <c r="Q157" s="49"/>
      <c r="R157" s="49"/>
      <c r="S157" s="49"/>
      <c r="T157" s="97"/>
      <c r="AT157" s="25" t="s">
        <v>217</v>
      </c>
      <c r="AU157" s="25" t="s">
        <v>90</v>
      </c>
    </row>
    <row r="158" s="14" customFormat="1">
      <c r="B158" s="273"/>
      <c r="C158" s="274"/>
      <c r="D158" s="252" t="s">
        <v>196</v>
      </c>
      <c r="E158" s="275" t="s">
        <v>38</v>
      </c>
      <c r="F158" s="276" t="s">
        <v>202</v>
      </c>
      <c r="G158" s="274"/>
      <c r="H158" s="275" t="s">
        <v>38</v>
      </c>
      <c r="I158" s="277"/>
      <c r="J158" s="274"/>
      <c r="K158" s="274"/>
      <c r="L158" s="278"/>
      <c r="M158" s="279"/>
      <c r="N158" s="280"/>
      <c r="O158" s="280"/>
      <c r="P158" s="280"/>
      <c r="Q158" s="280"/>
      <c r="R158" s="280"/>
      <c r="S158" s="280"/>
      <c r="T158" s="281"/>
      <c r="AT158" s="282" t="s">
        <v>196</v>
      </c>
      <c r="AU158" s="282" t="s">
        <v>90</v>
      </c>
      <c r="AV158" s="14" t="s">
        <v>25</v>
      </c>
      <c r="AW158" s="14" t="s">
        <v>45</v>
      </c>
      <c r="AX158" s="14" t="s">
        <v>82</v>
      </c>
      <c r="AY158" s="282" t="s">
        <v>183</v>
      </c>
    </row>
    <row r="159" s="12" customFormat="1">
      <c r="B159" s="250"/>
      <c r="C159" s="251"/>
      <c r="D159" s="252" t="s">
        <v>196</v>
      </c>
      <c r="E159" s="253" t="s">
        <v>38</v>
      </c>
      <c r="F159" s="254" t="s">
        <v>271</v>
      </c>
      <c r="G159" s="251"/>
      <c r="H159" s="255">
        <v>1.0600000000000001</v>
      </c>
      <c r="I159" s="256"/>
      <c r="J159" s="251"/>
      <c r="K159" s="251"/>
      <c r="L159" s="257"/>
      <c r="M159" s="258"/>
      <c r="N159" s="259"/>
      <c r="O159" s="259"/>
      <c r="P159" s="259"/>
      <c r="Q159" s="259"/>
      <c r="R159" s="259"/>
      <c r="S159" s="259"/>
      <c r="T159" s="260"/>
      <c r="AT159" s="261" t="s">
        <v>196</v>
      </c>
      <c r="AU159" s="261" t="s">
        <v>90</v>
      </c>
      <c r="AV159" s="12" t="s">
        <v>90</v>
      </c>
      <c r="AW159" s="12" t="s">
        <v>45</v>
      </c>
      <c r="AX159" s="12" t="s">
        <v>82</v>
      </c>
      <c r="AY159" s="261" t="s">
        <v>183</v>
      </c>
    </row>
    <row r="160" s="13" customFormat="1">
      <c r="B160" s="262"/>
      <c r="C160" s="263"/>
      <c r="D160" s="252" t="s">
        <v>196</v>
      </c>
      <c r="E160" s="264" t="s">
        <v>38</v>
      </c>
      <c r="F160" s="265" t="s">
        <v>198</v>
      </c>
      <c r="G160" s="263"/>
      <c r="H160" s="266">
        <v>1.0600000000000001</v>
      </c>
      <c r="I160" s="267"/>
      <c r="J160" s="263"/>
      <c r="K160" s="263"/>
      <c r="L160" s="268"/>
      <c r="M160" s="269"/>
      <c r="N160" s="270"/>
      <c r="O160" s="270"/>
      <c r="P160" s="270"/>
      <c r="Q160" s="270"/>
      <c r="R160" s="270"/>
      <c r="S160" s="270"/>
      <c r="T160" s="271"/>
      <c r="AT160" s="272" t="s">
        <v>196</v>
      </c>
      <c r="AU160" s="272" t="s">
        <v>90</v>
      </c>
      <c r="AV160" s="13" t="s">
        <v>190</v>
      </c>
      <c r="AW160" s="13" t="s">
        <v>45</v>
      </c>
      <c r="AX160" s="13" t="s">
        <v>25</v>
      </c>
      <c r="AY160" s="272" t="s">
        <v>183</v>
      </c>
    </row>
    <row r="161" s="1" customFormat="1" ht="16.5" customHeight="1">
      <c r="B161" s="48"/>
      <c r="C161" s="285" t="s">
        <v>10</v>
      </c>
      <c r="D161" s="285" t="s">
        <v>272</v>
      </c>
      <c r="E161" s="286" t="s">
        <v>273</v>
      </c>
      <c r="F161" s="287" t="s">
        <v>274</v>
      </c>
      <c r="G161" s="288" t="s">
        <v>268</v>
      </c>
      <c r="H161" s="289">
        <v>1.145</v>
      </c>
      <c r="I161" s="290"/>
      <c r="J161" s="291">
        <f>ROUND(I161*H161,2)</f>
        <v>0</v>
      </c>
      <c r="K161" s="287" t="s">
        <v>189</v>
      </c>
      <c r="L161" s="292"/>
      <c r="M161" s="293" t="s">
        <v>38</v>
      </c>
      <c r="N161" s="294" t="s">
        <v>53</v>
      </c>
      <c r="O161" s="49"/>
      <c r="P161" s="247">
        <f>O161*H161</f>
        <v>0</v>
      </c>
      <c r="Q161" s="247">
        <v>1</v>
      </c>
      <c r="R161" s="247">
        <f>Q161*H161</f>
        <v>1.145</v>
      </c>
      <c r="S161" s="247">
        <v>0</v>
      </c>
      <c r="T161" s="248">
        <f>S161*H161</f>
        <v>0</v>
      </c>
      <c r="AR161" s="25" t="s">
        <v>231</v>
      </c>
      <c r="AT161" s="25" t="s">
        <v>272</v>
      </c>
      <c r="AU161" s="25" t="s">
        <v>90</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190</v>
      </c>
      <c r="BM161" s="25" t="s">
        <v>275</v>
      </c>
    </row>
    <row r="162" s="1" customFormat="1">
      <c r="B162" s="48"/>
      <c r="C162" s="76"/>
      <c r="D162" s="252" t="s">
        <v>276</v>
      </c>
      <c r="E162" s="76"/>
      <c r="F162" s="283" t="s">
        <v>277</v>
      </c>
      <c r="G162" s="76"/>
      <c r="H162" s="76"/>
      <c r="I162" s="206"/>
      <c r="J162" s="76"/>
      <c r="K162" s="76"/>
      <c r="L162" s="74"/>
      <c r="M162" s="284"/>
      <c r="N162" s="49"/>
      <c r="O162" s="49"/>
      <c r="P162" s="49"/>
      <c r="Q162" s="49"/>
      <c r="R162" s="49"/>
      <c r="S162" s="49"/>
      <c r="T162" s="97"/>
      <c r="AT162" s="25" t="s">
        <v>276</v>
      </c>
      <c r="AU162" s="25" t="s">
        <v>90</v>
      </c>
    </row>
    <row r="163" s="12" customFormat="1">
      <c r="B163" s="250"/>
      <c r="C163" s="251"/>
      <c r="D163" s="252" t="s">
        <v>196</v>
      </c>
      <c r="E163" s="253" t="s">
        <v>38</v>
      </c>
      <c r="F163" s="254" t="s">
        <v>278</v>
      </c>
      <c r="G163" s="251"/>
      <c r="H163" s="255">
        <v>1.145</v>
      </c>
      <c r="I163" s="256"/>
      <c r="J163" s="251"/>
      <c r="K163" s="251"/>
      <c r="L163" s="257"/>
      <c r="M163" s="258"/>
      <c r="N163" s="259"/>
      <c r="O163" s="259"/>
      <c r="P163" s="259"/>
      <c r="Q163" s="259"/>
      <c r="R163" s="259"/>
      <c r="S163" s="259"/>
      <c r="T163" s="260"/>
      <c r="AT163" s="261" t="s">
        <v>196</v>
      </c>
      <c r="AU163" s="261" t="s">
        <v>90</v>
      </c>
      <c r="AV163" s="12" t="s">
        <v>90</v>
      </c>
      <c r="AW163" s="12" t="s">
        <v>45</v>
      </c>
      <c r="AX163" s="12" t="s">
        <v>82</v>
      </c>
      <c r="AY163" s="261" t="s">
        <v>183</v>
      </c>
    </row>
    <row r="164" s="13" customFormat="1">
      <c r="B164" s="262"/>
      <c r="C164" s="263"/>
      <c r="D164" s="252" t="s">
        <v>196</v>
      </c>
      <c r="E164" s="264" t="s">
        <v>38</v>
      </c>
      <c r="F164" s="265" t="s">
        <v>198</v>
      </c>
      <c r="G164" s="263"/>
      <c r="H164" s="266">
        <v>1.145</v>
      </c>
      <c r="I164" s="267"/>
      <c r="J164" s="263"/>
      <c r="K164" s="263"/>
      <c r="L164" s="268"/>
      <c r="M164" s="269"/>
      <c r="N164" s="270"/>
      <c r="O164" s="270"/>
      <c r="P164" s="270"/>
      <c r="Q164" s="270"/>
      <c r="R164" s="270"/>
      <c r="S164" s="270"/>
      <c r="T164" s="271"/>
      <c r="AT164" s="272" t="s">
        <v>196</v>
      </c>
      <c r="AU164" s="272" t="s">
        <v>90</v>
      </c>
      <c r="AV164" s="13" t="s">
        <v>190</v>
      </c>
      <c r="AW164" s="13" t="s">
        <v>45</v>
      </c>
      <c r="AX164" s="13" t="s">
        <v>25</v>
      </c>
      <c r="AY164" s="272" t="s">
        <v>183</v>
      </c>
    </row>
    <row r="165" s="1" customFormat="1" ht="25.5" customHeight="1">
      <c r="B165" s="48"/>
      <c r="C165" s="238" t="s">
        <v>279</v>
      </c>
      <c r="D165" s="238" t="s">
        <v>185</v>
      </c>
      <c r="E165" s="239" t="s">
        <v>280</v>
      </c>
      <c r="F165" s="240" t="s">
        <v>281</v>
      </c>
      <c r="G165" s="241" t="s">
        <v>268</v>
      </c>
      <c r="H165" s="242">
        <v>0.20200000000000001</v>
      </c>
      <c r="I165" s="243"/>
      <c r="J165" s="244">
        <f>ROUND(I165*H165,2)</f>
        <v>0</v>
      </c>
      <c r="K165" s="240" t="s">
        <v>189</v>
      </c>
      <c r="L165" s="74"/>
      <c r="M165" s="245" t="s">
        <v>38</v>
      </c>
      <c r="N165" s="246" t="s">
        <v>53</v>
      </c>
      <c r="O165" s="49"/>
      <c r="P165" s="247">
        <f>O165*H165</f>
        <v>0</v>
      </c>
      <c r="Q165" s="247">
        <v>1.0900000000000001</v>
      </c>
      <c r="R165" s="247">
        <f>Q165*H165</f>
        <v>0.22018000000000004</v>
      </c>
      <c r="S165" s="247">
        <v>0</v>
      </c>
      <c r="T165" s="248">
        <f>S165*H165</f>
        <v>0</v>
      </c>
      <c r="AR165" s="25" t="s">
        <v>190</v>
      </c>
      <c r="AT165" s="25" t="s">
        <v>185</v>
      </c>
      <c r="AU165" s="25" t="s">
        <v>90</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190</v>
      </c>
      <c r="BM165" s="25" t="s">
        <v>282</v>
      </c>
    </row>
    <row r="166" s="1" customFormat="1">
      <c r="B166" s="48"/>
      <c r="C166" s="76"/>
      <c r="D166" s="252" t="s">
        <v>217</v>
      </c>
      <c r="E166" s="76"/>
      <c r="F166" s="283" t="s">
        <v>283</v>
      </c>
      <c r="G166" s="76"/>
      <c r="H166" s="76"/>
      <c r="I166" s="206"/>
      <c r="J166" s="76"/>
      <c r="K166" s="76"/>
      <c r="L166" s="74"/>
      <c r="M166" s="284"/>
      <c r="N166" s="49"/>
      <c r="O166" s="49"/>
      <c r="P166" s="49"/>
      <c r="Q166" s="49"/>
      <c r="R166" s="49"/>
      <c r="S166" s="49"/>
      <c r="T166" s="97"/>
      <c r="AT166" s="25" t="s">
        <v>217</v>
      </c>
      <c r="AU166" s="25" t="s">
        <v>90</v>
      </c>
    </row>
    <row r="167" s="14" customFormat="1">
      <c r="B167" s="273"/>
      <c r="C167" s="274"/>
      <c r="D167" s="252" t="s">
        <v>196</v>
      </c>
      <c r="E167" s="275" t="s">
        <v>38</v>
      </c>
      <c r="F167" s="276" t="s">
        <v>284</v>
      </c>
      <c r="G167" s="274"/>
      <c r="H167" s="275" t="s">
        <v>38</v>
      </c>
      <c r="I167" s="277"/>
      <c r="J167" s="274"/>
      <c r="K167" s="274"/>
      <c r="L167" s="278"/>
      <c r="M167" s="279"/>
      <c r="N167" s="280"/>
      <c r="O167" s="280"/>
      <c r="P167" s="280"/>
      <c r="Q167" s="280"/>
      <c r="R167" s="280"/>
      <c r="S167" s="280"/>
      <c r="T167" s="281"/>
      <c r="AT167" s="282" t="s">
        <v>196</v>
      </c>
      <c r="AU167" s="282" t="s">
        <v>90</v>
      </c>
      <c r="AV167" s="14" t="s">
        <v>25</v>
      </c>
      <c r="AW167" s="14" t="s">
        <v>45</v>
      </c>
      <c r="AX167" s="14" t="s">
        <v>82</v>
      </c>
      <c r="AY167" s="282" t="s">
        <v>183</v>
      </c>
    </row>
    <row r="168" s="14" customFormat="1">
      <c r="B168" s="273"/>
      <c r="C168" s="274"/>
      <c r="D168" s="252" t="s">
        <v>196</v>
      </c>
      <c r="E168" s="275" t="s">
        <v>38</v>
      </c>
      <c r="F168" s="276" t="s">
        <v>202</v>
      </c>
      <c r="G168" s="274"/>
      <c r="H168" s="275" t="s">
        <v>38</v>
      </c>
      <c r="I168" s="277"/>
      <c r="J168" s="274"/>
      <c r="K168" s="274"/>
      <c r="L168" s="278"/>
      <c r="M168" s="279"/>
      <c r="N168" s="280"/>
      <c r="O168" s="280"/>
      <c r="P168" s="280"/>
      <c r="Q168" s="280"/>
      <c r="R168" s="280"/>
      <c r="S168" s="280"/>
      <c r="T168" s="281"/>
      <c r="AT168" s="282" t="s">
        <v>196</v>
      </c>
      <c r="AU168" s="282" t="s">
        <v>90</v>
      </c>
      <c r="AV168" s="14" t="s">
        <v>25</v>
      </c>
      <c r="AW168" s="14" t="s">
        <v>45</v>
      </c>
      <c r="AX168" s="14" t="s">
        <v>82</v>
      </c>
      <c r="AY168" s="282" t="s">
        <v>183</v>
      </c>
    </row>
    <row r="169" s="12" customFormat="1">
      <c r="B169" s="250"/>
      <c r="C169" s="251"/>
      <c r="D169" s="252" t="s">
        <v>196</v>
      </c>
      <c r="E169" s="253" t="s">
        <v>38</v>
      </c>
      <c r="F169" s="254" t="s">
        <v>285</v>
      </c>
      <c r="G169" s="251"/>
      <c r="H169" s="255">
        <v>0.029000000000000001</v>
      </c>
      <c r="I169" s="256"/>
      <c r="J169" s="251"/>
      <c r="K169" s="251"/>
      <c r="L169" s="257"/>
      <c r="M169" s="258"/>
      <c r="N169" s="259"/>
      <c r="O169" s="259"/>
      <c r="P169" s="259"/>
      <c r="Q169" s="259"/>
      <c r="R169" s="259"/>
      <c r="S169" s="259"/>
      <c r="T169" s="260"/>
      <c r="AT169" s="261" t="s">
        <v>196</v>
      </c>
      <c r="AU169" s="261" t="s">
        <v>90</v>
      </c>
      <c r="AV169" s="12" t="s">
        <v>90</v>
      </c>
      <c r="AW169" s="12" t="s">
        <v>45</v>
      </c>
      <c r="AX169" s="12" t="s">
        <v>82</v>
      </c>
      <c r="AY169" s="261" t="s">
        <v>183</v>
      </c>
    </row>
    <row r="170" s="12" customFormat="1">
      <c r="B170" s="250"/>
      <c r="C170" s="251"/>
      <c r="D170" s="252" t="s">
        <v>196</v>
      </c>
      <c r="E170" s="253" t="s">
        <v>38</v>
      </c>
      <c r="F170" s="254" t="s">
        <v>286</v>
      </c>
      <c r="G170" s="251"/>
      <c r="H170" s="255">
        <v>0.16200000000000001</v>
      </c>
      <c r="I170" s="256"/>
      <c r="J170" s="251"/>
      <c r="K170" s="251"/>
      <c r="L170" s="257"/>
      <c r="M170" s="258"/>
      <c r="N170" s="259"/>
      <c r="O170" s="259"/>
      <c r="P170" s="259"/>
      <c r="Q170" s="259"/>
      <c r="R170" s="259"/>
      <c r="S170" s="259"/>
      <c r="T170" s="260"/>
      <c r="AT170" s="261" t="s">
        <v>196</v>
      </c>
      <c r="AU170" s="261" t="s">
        <v>90</v>
      </c>
      <c r="AV170" s="12" t="s">
        <v>90</v>
      </c>
      <c r="AW170" s="12" t="s">
        <v>45</v>
      </c>
      <c r="AX170" s="12" t="s">
        <v>82</v>
      </c>
      <c r="AY170" s="261" t="s">
        <v>183</v>
      </c>
    </row>
    <row r="171" s="12" customFormat="1">
      <c r="B171" s="250"/>
      <c r="C171" s="251"/>
      <c r="D171" s="252" t="s">
        <v>196</v>
      </c>
      <c r="E171" s="253" t="s">
        <v>38</v>
      </c>
      <c r="F171" s="254" t="s">
        <v>287</v>
      </c>
      <c r="G171" s="251"/>
      <c r="H171" s="255">
        <v>0.010999999999999999</v>
      </c>
      <c r="I171" s="256"/>
      <c r="J171" s="251"/>
      <c r="K171" s="251"/>
      <c r="L171" s="257"/>
      <c r="M171" s="258"/>
      <c r="N171" s="259"/>
      <c r="O171" s="259"/>
      <c r="P171" s="259"/>
      <c r="Q171" s="259"/>
      <c r="R171" s="259"/>
      <c r="S171" s="259"/>
      <c r="T171" s="260"/>
      <c r="AT171" s="261" t="s">
        <v>196</v>
      </c>
      <c r="AU171" s="261" t="s">
        <v>90</v>
      </c>
      <c r="AV171" s="12" t="s">
        <v>90</v>
      </c>
      <c r="AW171" s="12" t="s">
        <v>45</v>
      </c>
      <c r="AX171" s="12" t="s">
        <v>82</v>
      </c>
      <c r="AY171" s="261" t="s">
        <v>183</v>
      </c>
    </row>
    <row r="172" s="13" customFormat="1">
      <c r="B172" s="262"/>
      <c r="C172" s="263"/>
      <c r="D172" s="252" t="s">
        <v>196</v>
      </c>
      <c r="E172" s="264" t="s">
        <v>38</v>
      </c>
      <c r="F172" s="265" t="s">
        <v>198</v>
      </c>
      <c r="G172" s="263"/>
      <c r="H172" s="266">
        <v>0.20200000000000001</v>
      </c>
      <c r="I172" s="267"/>
      <c r="J172" s="263"/>
      <c r="K172" s="263"/>
      <c r="L172" s="268"/>
      <c r="M172" s="269"/>
      <c r="N172" s="270"/>
      <c r="O172" s="270"/>
      <c r="P172" s="270"/>
      <c r="Q172" s="270"/>
      <c r="R172" s="270"/>
      <c r="S172" s="270"/>
      <c r="T172" s="271"/>
      <c r="AT172" s="272" t="s">
        <v>196</v>
      </c>
      <c r="AU172" s="272" t="s">
        <v>90</v>
      </c>
      <c r="AV172" s="13" t="s">
        <v>190</v>
      </c>
      <c r="AW172" s="13" t="s">
        <v>45</v>
      </c>
      <c r="AX172" s="13" t="s">
        <v>25</v>
      </c>
      <c r="AY172" s="272" t="s">
        <v>183</v>
      </c>
    </row>
    <row r="173" s="1" customFormat="1" ht="38.25" customHeight="1">
      <c r="B173" s="48"/>
      <c r="C173" s="238" t="s">
        <v>288</v>
      </c>
      <c r="D173" s="238" t="s">
        <v>185</v>
      </c>
      <c r="E173" s="239" t="s">
        <v>289</v>
      </c>
      <c r="F173" s="240" t="s">
        <v>290</v>
      </c>
      <c r="G173" s="241" t="s">
        <v>194</v>
      </c>
      <c r="H173" s="242">
        <v>4.2089999999999996</v>
      </c>
      <c r="I173" s="243"/>
      <c r="J173" s="244">
        <f>ROUND(I173*H173,2)</f>
        <v>0</v>
      </c>
      <c r="K173" s="240" t="s">
        <v>189</v>
      </c>
      <c r="L173" s="74"/>
      <c r="M173" s="245" t="s">
        <v>38</v>
      </c>
      <c r="N173" s="246" t="s">
        <v>53</v>
      </c>
      <c r="O173" s="49"/>
      <c r="P173" s="247">
        <f>O173*H173</f>
        <v>0</v>
      </c>
      <c r="Q173" s="247">
        <v>1.89706</v>
      </c>
      <c r="R173" s="247">
        <f>Q173*H173</f>
        <v>7.9847255399999995</v>
      </c>
      <c r="S173" s="247">
        <v>0</v>
      </c>
      <c r="T173" s="248">
        <f>S173*H173</f>
        <v>0</v>
      </c>
      <c r="AR173" s="25" t="s">
        <v>190</v>
      </c>
      <c r="AT173" s="25" t="s">
        <v>185</v>
      </c>
      <c r="AU173" s="25" t="s">
        <v>90</v>
      </c>
      <c r="AY173" s="25" t="s">
        <v>183</v>
      </c>
      <c r="BE173" s="249">
        <f>IF(N173="základní",J173,0)</f>
        <v>0</v>
      </c>
      <c r="BF173" s="249">
        <f>IF(N173="snížená",J173,0)</f>
        <v>0</v>
      </c>
      <c r="BG173" s="249">
        <f>IF(N173="zákl. přenesená",J173,0)</f>
        <v>0</v>
      </c>
      <c r="BH173" s="249">
        <f>IF(N173="sníž. přenesená",J173,0)</f>
        <v>0</v>
      </c>
      <c r="BI173" s="249">
        <f>IF(N173="nulová",J173,0)</f>
        <v>0</v>
      </c>
      <c r="BJ173" s="25" t="s">
        <v>25</v>
      </c>
      <c r="BK173" s="249">
        <f>ROUND(I173*H173,2)</f>
        <v>0</v>
      </c>
      <c r="BL173" s="25" t="s">
        <v>190</v>
      </c>
      <c r="BM173" s="25" t="s">
        <v>291</v>
      </c>
    </row>
    <row r="174" s="1" customFormat="1">
      <c r="B174" s="48"/>
      <c r="C174" s="76"/>
      <c r="D174" s="252" t="s">
        <v>217</v>
      </c>
      <c r="E174" s="76"/>
      <c r="F174" s="283" t="s">
        <v>292</v>
      </c>
      <c r="G174" s="76"/>
      <c r="H174" s="76"/>
      <c r="I174" s="206"/>
      <c r="J174" s="76"/>
      <c r="K174" s="76"/>
      <c r="L174" s="74"/>
      <c r="M174" s="284"/>
      <c r="N174" s="49"/>
      <c r="O174" s="49"/>
      <c r="P174" s="49"/>
      <c r="Q174" s="49"/>
      <c r="R174" s="49"/>
      <c r="S174" s="49"/>
      <c r="T174" s="97"/>
      <c r="AT174" s="25" t="s">
        <v>217</v>
      </c>
      <c r="AU174" s="25" t="s">
        <v>90</v>
      </c>
    </row>
    <row r="175" s="14" customFormat="1">
      <c r="B175" s="273"/>
      <c r="C175" s="274"/>
      <c r="D175" s="252" t="s">
        <v>196</v>
      </c>
      <c r="E175" s="275" t="s">
        <v>38</v>
      </c>
      <c r="F175" s="276" t="s">
        <v>202</v>
      </c>
      <c r="G175" s="274"/>
      <c r="H175" s="275" t="s">
        <v>38</v>
      </c>
      <c r="I175" s="277"/>
      <c r="J175" s="274"/>
      <c r="K175" s="274"/>
      <c r="L175" s="278"/>
      <c r="M175" s="279"/>
      <c r="N175" s="280"/>
      <c r="O175" s="280"/>
      <c r="P175" s="280"/>
      <c r="Q175" s="280"/>
      <c r="R175" s="280"/>
      <c r="S175" s="280"/>
      <c r="T175" s="281"/>
      <c r="AT175" s="282" t="s">
        <v>196</v>
      </c>
      <c r="AU175" s="282" t="s">
        <v>90</v>
      </c>
      <c r="AV175" s="14" t="s">
        <v>25</v>
      </c>
      <c r="AW175" s="14" t="s">
        <v>45</v>
      </c>
      <c r="AX175" s="14" t="s">
        <v>82</v>
      </c>
      <c r="AY175" s="282" t="s">
        <v>183</v>
      </c>
    </row>
    <row r="176" s="12" customFormat="1">
      <c r="B176" s="250"/>
      <c r="C176" s="251"/>
      <c r="D176" s="252" t="s">
        <v>196</v>
      </c>
      <c r="E176" s="253" t="s">
        <v>38</v>
      </c>
      <c r="F176" s="254" t="s">
        <v>293</v>
      </c>
      <c r="G176" s="251"/>
      <c r="H176" s="255">
        <v>4.2089999999999996</v>
      </c>
      <c r="I176" s="256"/>
      <c r="J176" s="251"/>
      <c r="K176" s="251"/>
      <c r="L176" s="257"/>
      <c r="M176" s="258"/>
      <c r="N176" s="259"/>
      <c r="O176" s="259"/>
      <c r="P176" s="259"/>
      <c r="Q176" s="259"/>
      <c r="R176" s="259"/>
      <c r="S176" s="259"/>
      <c r="T176" s="260"/>
      <c r="AT176" s="261" t="s">
        <v>196</v>
      </c>
      <c r="AU176" s="261" t="s">
        <v>90</v>
      </c>
      <c r="AV176" s="12" t="s">
        <v>90</v>
      </c>
      <c r="AW176" s="12" t="s">
        <v>45</v>
      </c>
      <c r="AX176" s="12" t="s">
        <v>82</v>
      </c>
      <c r="AY176" s="261" t="s">
        <v>183</v>
      </c>
    </row>
    <row r="177" s="13" customFormat="1">
      <c r="B177" s="262"/>
      <c r="C177" s="263"/>
      <c r="D177" s="252" t="s">
        <v>196</v>
      </c>
      <c r="E177" s="264" t="s">
        <v>38</v>
      </c>
      <c r="F177" s="265" t="s">
        <v>198</v>
      </c>
      <c r="G177" s="263"/>
      <c r="H177" s="266">
        <v>4.2089999999999996</v>
      </c>
      <c r="I177" s="267"/>
      <c r="J177" s="263"/>
      <c r="K177" s="263"/>
      <c r="L177" s="268"/>
      <c r="M177" s="269"/>
      <c r="N177" s="270"/>
      <c r="O177" s="270"/>
      <c r="P177" s="270"/>
      <c r="Q177" s="270"/>
      <c r="R177" s="270"/>
      <c r="S177" s="270"/>
      <c r="T177" s="271"/>
      <c r="AT177" s="272" t="s">
        <v>196</v>
      </c>
      <c r="AU177" s="272" t="s">
        <v>90</v>
      </c>
      <c r="AV177" s="13" t="s">
        <v>190</v>
      </c>
      <c r="AW177" s="13" t="s">
        <v>45</v>
      </c>
      <c r="AX177" s="13" t="s">
        <v>25</v>
      </c>
      <c r="AY177" s="272" t="s">
        <v>183</v>
      </c>
    </row>
    <row r="178" s="1" customFormat="1" ht="25.5" customHeight="1">
      <c r="B178" s="48"/>
      <c r="C178" s="238" t="s">
        <v>294</v>
      </c>
      <c r="D178" s="238" t="s">
        <v>185</v>
      </c>
      <c r="E178" s="239" t="s">
        <v>295</v>
      </c>
      <c r="F178" s="240" t="s">
        <v>296</v>
      </c>
      <c r="G178" s="241" t="s">
        <v>215</v>
      </c>
      <c r="H178" s="242">
        <v>4.0199999999999996</v>
      </c>
      <c r="I178" s="243"/>
      <c r="J178" s="244">
        <f>ROUND(I178*H178,2)</f>
        <v>0</v>
      </c>
      <c r="K178" s="240" t="s">
        <v>189</v>
      </c>
      <c r="L178" s="74"/>
      <c r="M178" s="245" t="s">
        <v>38</v>
      </c>
      <c r="N178" s="246" t="s">
        <v>53</v>
      </c>
      <c r="O178" s="49"/>
      <c r="P178" s="247">
        <f>O178*H178</f>
        <v>0</v>
      </c>
      <c r="Q178" s="247">
        <v>0.040169999999999997</v>
      </c>
      <c r="R178" s="247">
        <f>Q178*H178</f>
        <v>0.16148339999999997</v>
      </c>
      <c r="S178" s="247">
        <v>0</v>
      </c>
      <c r="T178" s="248">
        <f>S178*H178</f>
        <v>0</v>
      </c>
      <c r="AR178" s="25" t="s">
        <v>190</v>
      </c>
      <c r="AT178" s="25" t="s">
        <v>185</v>
      </c>
      <c r="AU178" s="25" t="s">
        <v>90</v>
      </c>
      <c r="AY178" s="25" t="s">
        <v>183</v>
      </c>
      <c r="BE178" s="249">
        <f>IF(N178="základní",J178,0)</f>
        <v>0</v>
      </c>
      <c r="BF178" s="249">
        <f>IF(N178="snížená",J178,0)</f>
        <v>0</v>
      </c>
      <c r="BG178" s="249">
        <f>IF(N178="zákl. přenesená",J178,0)</f>
        <v>0</v>
      </c>
      <c r="BH178" s="249">
        <f>IF(N178="sníž. přenesená",J178,0)</f>
        <v>0</v>
      </c>
      <c r="BI178" s="249">
        <f>IF(N178="nulová",J178,0)</f>
        <v>0</v>
      </c>
      <c r="BJ178" s="25" t="s">
        <v>25</v>
      </c>
      <c r="BK178" s="249">
        <f>ROUND(I178*H178,2)</f>
        <v>0</v>
      </c>
      <c r="BL178" s="25" t="s">
        <v>190</v>
      </c>
      <c r="BM178" s="25" t="s">
        <v>297</v>
      </c>
    </row>
    <row r="179" s="14" customFormat="1">
      <c r="B179" s="273"/>
      <c r="C179" s="274"/>
      <c r="D179" s="252" t="s">
        <v>196</v>
      </c>
      <c r="E179" s="275" t="s">
        <v>38</v>
      </c>
      <c r="F179" s="276" t="s">
        <v>202</v>
      </c>
      <c r="G179" s="274"/>
      <c r="H179" s="275" t="s">
        <v>38</v>
      </c>
      <c r="I179" s="277"/>
      <c r="J179" s="274"/>
      <c r="K179" s="274"/>
      <c r="L179" s="278"/>
      <c r="M179" s="279"/>
      <c r="N179" s="280"/>
      <c r="O179" s="280"/>
      <c r="P179" s="280"/>
      <c r="Q179" s="280"/>
      <c r="R179" s="280"/>
      <c r="S179" s="280"/>
      <c r="T179" s="281"/>
      <c r="AT179" s="282" t="s">
        <v>196</v>
      </c>
      <c r="AU179" s="282" t="s">
        <v>90</v>
      </c>
      <c r="AV179" s="14" t="s">
        <v>25</v>
      </c>
      <c r="AW179" s="14" t="s">
        <v>45</v>
      </c>
      <c r="AX179" s="14" t="s">
        <v>82</v>
      </c>
      <c r="AY179" s="282" t="s">
        <v>183</v>
      </c>
    </row>
    <row r="180" s="12" customFormat="1">
      <c r="B180" s="250"/>
      <c r="C180" s="251"/>
      <c r="D180" s="252" t="s">
        <v>196</v>
      </c>
      <c r="E180" s="253" t="s">
        <v>38</v>
      </c>
      <c r="F180" s="254" t="s">
        <v>298</v>
      </c>
      <c r="G180" s="251"/>
      <c r="H180" s="255">
        <v>4.0199999999999996</v>
      </c>
      <c r="I180" s="256"/>
      <c r="J180" s="251"/>
      <c r="K180" s="251"/>
      <c r="L180" s="257"/>
      <c r="M180" s="258"/>
      <c r="N180" s="259"/>
      <c r="O180" s="259"/>
      <c r="P180" s="259"/>
      <c r="Q180" s="259"/>
      <c r="R180" s="259"/>
      <c r="S180" s="259"/>
      <c r="T180" s="260"/>
      <c r="AT180" s="261" t="s">
        <v>196</v>
      </c>
      <c r="AU180" s="261" t="s">
        <v>90</v>
      </c>
      <c r="AV180" s="12" t="s">
        <v>90</v>
      </c>
      <c r="AW180" s="12" t="s">
        <v>45</v>
      </c>
      <c r="AX180" s="12" t="s">
        <v>82</v>
      </c>
      <c r="AY180" s="261" t="s">
        <v>183</v>
      </c>
    </row>
    <row r="181" s="13" customFormat="1">
      <c r="B181" s="262"/>
      <c r="C181" s="263"/>
      <c r="D181" s="252" t="s">
        <v>196</v>
      </c>
      <c r="E181" s="264" t="s">
        <v>38</v>
      </c>
      <c r="F181" s="265" t="s">
        <v>198</v>
      </c>
      <c r="G181" s="263"/>
      <c r="H181" s="266">
        <v>4.0199999999999996</v>
      </c>
      <c r="I181" s="267"/>
      <c r="J181" s="263"/>
      <c r="K181" s="263"/>
      <c r="L181" s="268"/>
      <c r="M181" s="269"/>
      <c r="N181" s="270"/>
      <c r="O181" s="270"/>
      <c r="P181" s="270"/>
      <c r="Q181" s="270"/>
      <c r="R181" s="270"/>
      <c r="S181" s="270"/>
      <c r="T181" s="271"/>
      <c r="AT181" s="272" t="s">
        <v>196</v>
      </c>
      <c r="AU181" s="272" t="s">
        <v>90</v>
      </c>
      <c r="AV181" s="13" t="s">
        <v>190</v>
      </c>
      <c r="AW181" s="13" t="s">
        <v>45</v>
      </c>
      <c r="AX181" s="13" t="s">
        <v>25</v>
      </c>
      <c r="AY181" s="272" t="s">
        <v>183</v>
      </c>
    </row>
    <row r="182" s="1" customFormat="1" ht="38.25" customHeight="1">
      <c r="B182" s="48"/>
      <c r="C182" s="238" t="s">
        <v>299</v>
      </c>
      <c r="D182" s="238" t="s">
        <v>185</v>
      </c>
      <c r="E182" s="239" t="s">
        <v>300</v>
      </c>
      <c r="F182" s="240" t="s">
        <v>301</v>
      </c>
      <c r="G182" s="241" t="s">
        <v>215</v>
      </c>
      <c r="H182" s="242">
        <v>17.521000000000001</v>
      </c>
      <c r="I182" s="243"/>
      <c r="J182" s="244">
        <f>ROUND(I182*H182,2)</f>
        <v>0</v>
      </c>
      <c r="K182" s="240" t="s">
        <v>189</v>
      </c>
      <c r="L182" s="74"/>
      <c r="M182" s="245" t="s">
        <v>38</v>
      </c>
      <c r="N182" s="246" t="s">
        <v>53</v>
      </c>
      <c r="O182" s="49"/>
      <c r="P182" s="247">
        <f>O182*H182</f>
        <v>0</v>
      </c>
      <c r="Q182" s="247">
        <v>0.069510000000000002</v>
      </c>
      <c r="R182" s="247">
        <f>Q182*H182</f>
        <v>1.2178847100000001</v>
      </c>
      <c r="S182" s="247">
        <v>0</v>
      </c>
      <c r="T182" s="248">
        <f>S182*H182</f>
        <v>0</v>
      </c>
      <c r="AR182" s="25" t="s">
        <v>190</v>
      </c>
      <c r="AT182" s="25" t="s">
        <v>185</v>
      </c>
      <c r="AU182" s="25" t="s">
        <v>90</v>
      </c>
      <c r="AY182" s="25" t="s">
        <v>183</v>
      </c>
      <c r="BE182" s="249">
        <f>IF(N182="základní",J182,0)</f>
        <v>0</v>
      </c>
      <c r="BF182" s="249">
        <f>IF(N182="snížená",J182,0)</f>
        <v>0</v>
      </c>
      <c r="BG182" s="249">
        <f>IF(N182="zákl. přenesená",J182,0)</f>
        <v>0</v>
      </c>
      <c r="BH182" s="249">
        <f>IF(N182="sníž. přenesená",J182,0)</f>
        <v>0</v>
      </c>
      <c r="BI182" s="249">
        <f>IF(N182="nulová",J182,0)</f>
        <v>0</v>
      </c>
      <c r="BJ182" s="25" t="s">
        <v>25</v>
      </c>
      <c r="BK182" s="249">
        <f>ROUND(I182*H182,2)</f>
        <v>0</v>
      </c>
      <c r="BL182" s="25" t="s">
        <v>190</v>
      </c>
      <c r="BM182" s="25" t="s">
        <v>302</v>
      </c>
    </row>
    <row r="183" s="14" customFormat="1">
      <c r="B183" s="273"/>
      <c r="C183" s="274"/>
      <c r="D183" s="252" t="s">
        <v>196</v>
      </c>
      <c r="E183" s="275" t="s">
        <v>38</v>
      </c>
      <c r="F183" s="276" t="s">
        <v>202</v>
      </c>
      <c r="G183" s="274"/>
      <c r="H183" s="275" t="s">
        <v>38</v>
      </c>
      <c r="I183" s="277"/>
      <c r="J183" s="274"/>
      <c r="K183" s="274"/>
      <c r="L183" s="278"/>
      <c r="M183" s="279"/>
      <c r="N183" s="280"/>
      <c r="O183" s="280"/>
      <c r="P183" s="280"/>
      <c r="Q183" s="280"/>
      <c r="R183" s="280"/>
      <c r="S183" s="280"/>
      <c r="T183" s="281"/>
      <c r="AT183" s="282" t="s">
        <v>196</v>
      </c>
      <c r="AU183" s="282" t="s">
        <v>90</v>
      </c>
      <c r="AV183" s="14" t="s">
        <v>25</v>
      </c>
      <c r="AW183" s="14" t="s">
        <v>45</v>
      </c>
      <c r="AX183" s="14" t="s">
        <v>82</v>
      </c>
      <c r="AY183" s="282" t="s">
        <v>183</v>
      </c>
    </row>
    <row r="184" s="12" customFormat="1">
      <c r="B184" s="250"/>
      <c r="C184" s="251"/>
      <c r="D184" s="252" t="s">
        <v>196</v>
      </c>
      <c r="E184" s="253" t="s">
        <v>38</v>
      </c>
      <c r="F184" s="254" t="s">
        <v>303</v>
      </c>
      <c r="G184" s="251"/>
      <c r="H184" s="255">
        <v>17.521000000000001</v>
      </c>
      <c r="I184" s="256"/>
      <c r="J184" s="251"/>
      <c r="K184" s="251"/>
      <c r="L184" s="257"/>
      <c r="M184" s="258"/>
      <c r="N184" s="259"/>
      <c r="O184" s="259"/>
      <c r="P184" s="259"/>
      <c r="Q184" s="259"/>
      <c r="R184" s="259"/>
      <c r="S184" s="259"/>
      <c r="T184" s="260"/>
      <c r="AT184" s="261" t="s">
        <v>196</v>
      </c>
      <c r="AU184" s="261" t="s">
        <v>90</v>
      </c>
      <c r="AV184" s="12" t="s">
        <v>90</v>
      </c>
      <c r="AW184" s="12" t="s">
        <v>45</v>
      </c>
      <c r="AX184" s="12" t="s">
        <v>82</v>
      </c>
      <c r="AY184" s="261" t="s">
        <v>183</v>
      </c>
    </row>
    <row r="185" s="13" customFormat="1">
      <c r="B185" s="262"/>
      <c r="C185" s="263"/>
      <c r="D185" s="252" t="s">
        <v>196</v>
      </c>
      <c r="E185" s="264" t="s">
        <v>38</v>
      </c>
      <c r="F185" s="265" t="s">
        <v>198</v>
      </c>
      <c r="G185" s="263"/>
      <c r="H185" s="266">
        <v>17.521000000000001</v>
      </c>
      <c r="I185" s="267"/>
      <c r="J185" s="263"/>
      <c r="K185" s="263"/>
      <c r="L185" s="268"/>
      <c r="M185" s="269"/>
      <c r="N185" s="270"/>
      <c r="O185" s="270"/>
      <c r="P185" s="270"/>
      <c r="Q185" s="270"/>
      <c r="R185" s="270"/>
      <c r="S185" s="270"/>
      <c r="T185" s="271"/>
      <c r="AT185" s="272" t="s">
        <v>196</v>
      </c>
      <c r="AU185" s="272" t="s">
        <v>90</v>
      </c>
      <c r="AV185" s="13" t="s">
        <v>190</v>
      </c>
      <c r="AW185" s="13" t="s">
        <v>45</v>
      </c>
      <c r="AX185" s="13" t="s">
        <v>25</v>
      </c>
      <c r="AY185" s="272" t="s">
        <v>183</v>
      </c>
    </row>
    <row r="186" s="1" customFormat="1" ht="38.25" customHeight="1">
      <c r="B186" s="48"/>
      <c r="C186" s="238" t="s">
        <v>304</v>
      </c>
      <c r="D186" s="238" t="s">
        <v>185</v>
      </c>
      <c r="E186" s="239" t="s">
        <v>305</v>
      </c>
      <c r="F186" s="240" t="s">
        <v>306</v>
      </c>
      <c r="G186" s="241" t="s">
        <v>215</v>
      </c>
      <c r="H186" s="242">
        <v>61.936</v>
      </c>
      <c r="I186" s="243"/>
      <c r="J186" s="244">
        <f>ROUND(I186*H186,2)</f>
        <v>0</v>
      </c>
      <c r="K186" s="240" t="s">
        <v>189</v>
      </c>
      <c r="L186" s="74"/>
      <c r="M186" s="245" t="s">
        <v>38</v>
      </c>
      <c r="N186" s="246" t="s">
        <v>53</v>
      </c>
      <c r="O186" s="49"/>
      <c r="P186" s="247">
        <f>O186*H186</f>
        <v>0</v>
      </c>
      <c r="Q186" s="247">
        <v>0.10359</v>
      </c>
      <c r="R186" s="247">
        <f>Q186*H186</f>
        <v>6.4159502399999999</v>
      </c>
      <c r="S186" s="247">
        <v>0</v>
      </c>
      <c r="T186" s="248">
        <f>S186*H186</f>
        <v>0</v>
      </c>
      <c r="AR186" s="25" t="s">
        <v>190</v>
      </c>
      <c r="AT186" s="25" t="s">
        <v>185</v>
      </c>
      <c r="AU186" s="25" t="s">
        <v>90</v>
      </c>
      <c r="AY186" s="25" t="s">
        <v>183</v>
      </c>
      <c r="BE186" s="249">
        <f>IF(N186="základní",J186,0)</f>
        <v>0</v>
      </c>
      <c r="BF186" s="249">
        <f>IF(N186="snížená",J186,0)</f>
        <v>0</v>
      </c>
      <c r="BG186" s="249">
        <f>IF(N186="zákl. přenesená",J186,0)</f>
        <v>0</v>
      </c>
      <c r="BH186" s="249">
        <f>IF(N186="sníž. přenesená",J186,0)</f>
        <v>0</v>
      </c>
      <c r="BI186" s="249">
        <f>IF(N186="nulová",J186,0)</f>
        <v>0</v>
      </c>
      <c r="BJ186" s="25" t="s">
        <v>25</v>
      </c>
      <c r="BK186" s="249">
        <f>ROUND(I186*H186,2)</f>
        <v>0</v>
      </c>
      <c r="BL186" s="25" t="s">
        <v>190</v>
      </c>
      <c r="BM186" s="25" t="s">
        <v>307</v>
      </c>
    </row>
    <row r="187" s="14" customFormat="1">
      <c r="B187" s="273"/>
      <c r="C187" s="274"/>
      <c r="D187" s="252" t="s">
        <v>196</v>
      </c>
      <c r="E187" s="275" t="s">
        <v>38</v>
      </c>
      <c r="F187" s="276" t="s">
        <v>202</v>
      </c>
      <c r="G187" s="274"/>
      <c r="H187" s="275" t="s">
        <v>38</v>
      </c>
      <c r="I187" s="277"/>
      <c r="J187" s="274"/>
      <c r="K187" s="274"/>
      <c r="L187" s="278"/>
      <c r="M187" s="279"/>
      <c r="N187" s="280"/>
      <c r="O187" s="280"/>
      <c r="P187" s="280"/>
      <c r="Q187" s="280"/>
      <c r="R187" s="280"/>
      <c r="S187" s="280"/>
      <c r="T187" s="281"/>
      <c r="AT187" s="282" t="s">
        <v>196</v>
      </c>
      <c r="AU187" s="282" t="s">
        <v>90</v>
      </c>
      <c r="AV187" s="14" t="s">
        <v>25</v>
      </c>
      <c r="AW187" s="14" t="s">
        <v>45</v>
      </c>
      <c r="AX187" s="14" t="s">
        <v>82</v>
      </c>
      <c r="AY187" s="282" t="s">
        <v>183</v>
      </c>
    </row>
    <row r="188" s="12" customFormat="1">
      <c r="B188" s="250"/>
      <c r="C188" s="251"/>
      <c r="D188" s="252" t="s">
        <v>196</v>
      </c>
      <c r="E188" s="253" t="s">
        <v>38</v>
      </c>
      <c r="F188" s="254" t="s">
        <v>308</v>
      </c>
      <c r="G188" s="251"/>
      <c r="H188" s="255">
        <v>68.046000000000006</v>
      </c>
      <c r="I188" s="256"/>
      <c r="J188" s="251"/>
      <c r="K188" s="251"/>
      <c r="L188" s="257"/>
      <c r="M188" s="258"/>
      <c r="N188" s="259"/>
      <c r="O188" s="259"/>
      <c r="P188" s="259"/>
      <c r="Q188" s="259"/>
      <c r="R188" s="259"/>
      <c r="S188" s="259"/>
      <c r="T188" s="260"/>
      <c r="AT188" s="261" t="s">
        <v>196</v>
      </c>
      <c r="AU188" s="261" t="s">
        <v>90</v>
      </c>
      <c r="AV188" s="12" t="s">
        <v>90</v>
      </c>
      <c r="AW188" s="12" t="s">
        <v>45</v>
      </c>
      <c r="AX188" s="12" t="s">
        <v>82</v>
      </c>
      <c r="AY188" s="261" t="s">
        <v>183</v>
      </c>
    </row>
    <row r="189" s="12" customFormat="1">
      <c r="B189" s="250"/>
      <c r="C189" s="251"/>
      <c r="D189" s="252" t="s">
        <v>196</v>
      </c>
      <c r="E189" s="253" t="s">
        <v>38</v>
      </c>
      <c r="F189" s="254" t="s">
        <v>309</v>
      </c>
      <c r="G189" s="251"/>
      <c r="H189" s="255">
        <v>3.0150000000000001</v>
      </c>
      <c r="I189" s="256"/>
      <c r="J189" s="251"/>
      <c r="K189" s="251"/>
      <c r="L189" s="257"/>
      <c r="M189" s="258"/>
      <c r="N189" s="259"/>
      <c r="O189" s="259"/>
      <c r="P189" s="259"/>
      <c r="Q189" s="259"/>
      <c r="R189" s="259"/>
      <c r="S189" s="259"/>
      <c r="T189" s="260"/>
      <c r="AT189" s="261" t="s">
        <v>196</v>
      </c>
      <c r="AU189" s="261" t="s">
        <v>90</v>
      </c>
      <c r="AV189" s="12" t="s">
        <v>90</v>
      </c>
      <c r="AW189" s="12" t="s">
        <v>45</v>
      </c>
      <c r="AX189" s="12" t="s">
        <v>82</v>
      </c>
      <c r="AY189" s="261" t="s">
        <v>183</v>
      </c>
    </row>
    <row r="190" s="12" customFormat="1">
      <c r="B190" s="250"/>
      <c r="C190" s="251"/>
      <c r="D190" s="252" t="s">
        <v>196</v>
      </c>
      <c r="E190" s="253" t="s">
        <v>38</v>
      </c>
      <c r="F190" s="254" t="s">
        <v>310</v>
      </c>
      <c r="G190" s="251"/>
      <c r="H190" s="255">
        <v>-9.125</v>
      </c>
      <c r="I190" s="256"/>
      <c r="J190" s="251"/>
      <c r="K190" s="251"/>
      <c r="L190" s="257"/>
      <c r="M190" s="258"/>
      <c r="N190" s="259"/>
      <c r="O190" s="259"/>
      <c r="P190" s="259"/>
      <c r="Q190" s="259"/>
      <c r="R190" s="259"/>
      <c r="S190" s="259"/>
      <c r="T190" s="260"/>
      <c r="AT190" s="261" t="s">
        <v>196</v>
      </c>
      <c r="AU190" s="261" t="s">
        <v>90</v>
      </c>
      <c r="AV190" s="12" t="s">
        <v>90</v>
      </c>
      <c r="AW190" s="12" t="s">
        <v>45</v>
      </c>
      <c r="AX190" s="12" t="s">
        <v>82</v>
      </c>
      <c r="AY190" s="261" t="s">
        <v>183</v>
      </c>
    </row>
    <row r="191" s="13" customFormat="1">
      <c r="B191" s="262"/>
      <c r="C191" s="263"/>
      <c r="D191" s="252" t="s">
        <v>196</v>
      </c>
      <c r="E191" s="264" t="s">
        <v>38</v>
      </c>
      <c r="F191" s="265" t="s">
        <v>198</v>
      </c>
      <c r="G191" s="263"/>
      <c r="H191" s="266">
        <v>61.936</v>
      </c>
      <c r="I191" s="267"/>
      <c r="J191" s="263"/>
      <c r="K191" s="263"/>
      <c r="L191" s="268"/>
      <c r="M191" s="269"/>
      <c r="N191" s="270"/>
      <c r="O191" s="270"/>
      <c r="P191" s="270"/>
      <c r="Q191" s="270"/>
      <c r="R191" s="270"/>
      <c r="S191" s="270"/>
      <c r="T191" s="271"/>
      <c r="AT191" s="272" t="s">
        <v>196</v>
      </c>
      <c r="AU191" s="272" t="s">
        <v>90</v>
      </c>
      <c r="AV191" s="13" t="s">
        <v>190</v>
      </c>
      <c r="AW191" s="13" t="s">
        <v>45</v>
      </c>
      <c r="AX191" s="13" t="s">
        <v>25</v>
      </c>
      <c r="AY191" s="272" t="s">
        <v>183</v>
      </c>
    </row>
    <row r="192" s="1" customFormat="1" ht="16.5" customHeight="1">
      <c r="B192" s="48"/>
      <c r="C192" s="238" t="s">
        <v>9</v>
      </c>
      <c r="D192" s="238" t="s">
        <v>185</v>
      </c>
      <c r="E192" s="239" t="s">
        <v>311</v>
      </c>
      <c r="F192" s="240" t="s">
        <v>312</v>
      </c>
      <c r="G192" s="241" t="s">
        <v>313</v>
      </c>
      <c r="H192" s="242">
        <v>7.2300000000000004</v>
      </c>
      <c r="I192" s="243"/>
      <c r="J192" s="244">
        <f>ROUND(I192*H192,2)</f>
        <v>0</v>
      </c>
      <c r="K192" s="240" t="s">
        <v>189</v>
      </c>
      <c r="L192" s="74"/>
      <c r="M192" s="245" t="s">
        <v>38</v>
      </c>
      <c r="N192" s="246" t="s">
        <v>53</v>
      </c>
      <c r="O192" s="49"/>
      <c r="P192" s="247">
        <f>O192*H192</f>
        <v>0</v>
      </c>
      <c r="Q192" s="247">
        <v>8.0000000000000007E-05</v>
      </c>
      <c r="R192" s="247">
        <f>Q192*H192</f>
        <v>0.00057840000000000007</v>
      </c>
      <c r="S192" s="247">
        <v>0</v>
      </c>
      <c r="T192" s="248">
        <f>S192*H192</f>
        <v>0</v>
      </c>
      <c r="AR192" s="25" t="s">
        <v>190</v>
      </c>
      <c r="AT192" s="25" t="s">
        <v>185</v>
      </c>
      <c r="AU192" s="25" t="s">
        <v>90</v>
      </c>
      <c r="AY192" s="25" t="s">
        <v>183</v>
      </c>
      <c r="BE192" s="249">
        <f>IF(N192="základní",J192,0)</f>
        <v>0</v>
      </c>
      <c r="BF192" s="249">
        <f>IF(N192="snížená",J192,0)</f>
        <v>0</v>
      </c>
      <c r="BG192" s="249">
        <f>IF(N192="zákl. přenesená",J192,0)</f>
        <v>0</v>
      </c>
      <c r="BH192" s="249">
        <f>IF(N192="sníž. přenesená",J192,0)</f>
        <v>0</v>
      </c>
      <c r="BI192" s="249">
        <f>IF(N192="nulová",J192,0)</f>
        <v>0</v>
      </c>
      <c r="BJ192" s="25" t="s">
        <v>25</v>
      </c>
      <c r="BK192" s="249">
        <f>ROUND(I192*H192,2)</f>
        <v>0</v>
      </c>
      <c r="BL192" s="25" t="s">
        <v>190</v>
      </c>
      <c r="BM192" s="25" t="s">
        <v>314</v>
      </c>
    </row>
    <row r="193" s="1" customFormat="1">
      <c r="B193" s="48"/>
      <c r="C193" s="76"/>
      <c r="D193" s="252" t="s">
        <v>217</v>
      </c>
      <c r="E193" s="76"/>
      <c r="F193" s="283" t="s">
        <v>315</v>
      </c>
      <c r="G193" s="76"/>
      <c r="H193" s="76"/>
      <c r="I193" s="206"/>
      <c r="J193" s="76"/>
      <c r="K193" s="76"/>
      <c r="L193" s="74"/>
      <c r="M193" s="284"/>
      <c r="N193" s="49"/>
      <c r="O193" s="49"/>
      <c r="P193" s="49"/>
      <c r="Q193" s="49"/>
      <c r="R193" s="49"/>
      <c r="S193" s="49"/>
      <c r="T193" s="97"/>
      <c r="AT193" s="25" t="s">
        <v>217</v>
      </c>
      <c r="AU193" s="25" t="s">
        <v>90</v>
      </c>
    </row>
    <row r="194" s="14" customFormat="1">
      <c r="B194" s="273"/>
      <c r="C194" s="274"/>
      <c r="D194" s="252" t="s">
        <v>196</v>
      </c>
      <c r="E194" s="275" t="s">
        <v>38</v>
      </c>
      <c r="F194" s="276" t="s">
        <v>202</v>
      </c>
      <c r="G194" s="274"/>
      <c r="H194" s="275" t="s">
        <v>38</v>
      </c>
      <c r="I194" s="277"/>
      <c r="J194" s="274"/>
      <c r="K194" s="274"/>
      <c r="L194" s="278"/>
      <c r="M194" s="279"/>
      <c r="N194" s="280"/>
      <c r="O194" s="280"/>
      <c r="P194" s="280"/>
      <c r="Q194" s="280"/>
      <c r="R194" s="280"/>
      <c r="S194" s="280"/>
      <c r="T194" s="281"/>
      <c r="AT194" s="282" t="s">
        <v>196</v>
      </c>
      <c r="AU194" s="282" t="s">
        <v>90</v>
      </c>
      <c r="AV194" s="14" t="s">
        <v>25</v>
      </c>
      <c r="AW194" s="14" t="s">
        <v>45</v>
      </c>
      <c r="AX194" s="14" t="s">
        <v>82</v>
      </c>
      <c r="AY194" s="282" t="s">
        <v>183</v>
      </c>
    </row>
    <row r="195" s="12" customFormat="1">
      <c r="B195" s="250"/>
      <c r="C195" s="251"/>
      <c r="D195" s="252" t="s">
        <v>196</v>
      </c>
      <c r="E195" s="253" t="s">
        <v>38</v>
      </c>
      <c r="F195" s="254" t="s">
        <v>316</v>
      </c>
      <c r="G195" s="251"/>
      <c r="H195" s="255">
        <v>7.2300000000000004</v>
      </c>
      <c r="I195" s="256"/>
      <c r="J195" s="251"/>
      <c r="K195" s="251"/>
      <c r="L195" s="257"/>
      <c r="M195" s="258"/>
      <c r="N195" s="259"/>
      <c r="O195" s="259"/>
      <c r="P195" s="259"/>
      <c r="Q195" s="259"/>
      <c r="R195" s="259"/>
      <c r="S195" s="259"/>
      <c r="T195" s="260"/>
      <c r="AT195" s="261" t="s">
        <v>196</v>
      </c>
      <c r="AU195" s="261" t="s">
        <v>90</v>
      </c>
      <c r="AV195" s="12" t="s">
        <v>90</v>
      </c>
      <c r="AW195" s="12" t="s">
        <v>45</v>
      </c>
      <c r="AX195" s="12" t="s">
        <v>82</v>
      </c>
      <c r="AY195" s="261" t="s">
        <v>183</v>
      </c>
    </row>
    <row r="196" s="13" customFormat="1">
      <c r="B196" s="262"/>
      <c r="C196" s="263"/>
      <c r="D196" s="252" t="s">
        <v>196</v>
      </c>
      <c r="E196" s="264" t="s">
        <v>38</v>
      </c>
      <c r="F196" s="265" t="s">
        <v>198</v>
      </c>
      <c r="G196" s="263"/>
      <c r="H196" s="266">
        <v>7.2300000000000004</v>
      </c>
      <c r="I196" s="267"/>
      <c r="J196" s="263"/>
      <c r="K196" s="263"/>
      <c r="L196" s="268"/>
      <c r="M196" s="269"/>
      <c r="N196" s="270"/>
      <c r="O196" s="270"/>
      <c r="P196" s="270"/>
      <c r="Q196" s="270"/>
      <c r="R196" s="270"/>
      <c r="S196" s="270"/>
      <c r="T196" s="271"/>
      <c r="AT196" s="272" t="s">
        <v>196</v>
      </c>
      <c r="AU196" s="272" t="s">
        <v>90</v>
      </c>
      <c r="AV196" s="13" t="s">
        <v>190</v>
      </c>
      <c r="AW196" s="13" t="s">
        <v>45</v>
      </c>
      <c r="AX196" s="13" t="s">
        <v>25</v>
      </c>
      <c r="AY196" s="272" t="s">
        <v>183</v>
      </c>
    </row>
    <row r="197" s="1" customFormat="1" ht="16.5" customHeight="1">
      <c r="B197" s="48"/>
      <c r="C197" s="238" t="s">
        <v>317</v>
      </c>
      <c r="D197" s="238" t="s">
        <v>185</v>
      </c>
      <c r="E197" s="239" t="s">
        <v>318</v>
      </c>
      <c r="F197" s="240" t="s">
        <v>319</v>
      </c>
      <c r="G197" s="241" t="s">
        <v>313</v>
      </c>
      <c r="H197" s="242">
        <v>22.309999999999999</v>
      </c>
      <c r="I197" s="243"/>
      <c r="J197" s="244">
        <f>ROUND(I197*H197,2)</f>
        <v>0</v>
      </c>
      <c r="K197" s="240" t="s">
        <v>189</v>
      </c>
      <c r="L197" s="74"/>
      <c r="M197" s="245" t="s">
        <v>38</v>
      </c>
      <c r="N197" s="246" t="s">
        <v>53</v>
      </c>
      <c r="O197" s="49"/>
      <c r="P197" s="247">
        <f>O197*H197</f>
        <v>0</v>
      </c>
      <c r="Q197" s="247">
        <v>0.00012</v>
      </c>
      <c r="R197" s="247">
        <f>Q197*H197</f>
        <v>0.0026771999999999998</v>
      </c>
      <c r="S197" s="247">
        <v>0</v>
      </c>
      <c r="T197" s="248">
        <f>S197*H197</f>
        <v>0</v>
      </c>
      <c r="AR197" s="25" t="s">
        <v>190</v>
      </c>
      <c r="AT197" s="25" t="s">
        <v>185</v>
      </c>
      <c r="AU197" s="25" t="s">
        <v>90</v>
      </c>
      <c r="AY197" s="25" t="s">
        <v>183</v>
      </c>
      <c r="BE197" s="249">
        <f>IF(N197="základní",J197,0)</f>
        <v>0</v>
      </c>
      <c r="BF197" s="249">
        <f>IF(N197="snížená",J197,0)</f>
        <v>0</v>
      </c>
      <c r="BG197" s="249">
        <f>IF(N197="zákl. přenesená",J197,0)</f>
        <v>0</v>
      </c>
      <c r="BH197" s="249">
        <f>IF(N197="sníž. přenesená",J197,0)</f>
        <v>0</v>
      </c>
      <c r="BI197" s="249">
        <f>IF(N197="nulová",J197,0)</f>
        <v>0</v>
      </c>
      <c r="BJ197" s="25" t="s">
        <v>25</v>
      </c>
      <c r="BK197" s="249">
        <f>ROUND(I197*H197,2)</f>
        <v>0</v>
      </c>
      <c r="BL197" s="25" t="s">
        <v>190</v>
      </c>
      <c r="BM197" s="25" t="s">
        <v>320</v>
      </c>
    </row>
    <row r="198" s="1" customFormat="1">
      <c r="B198" s="48"/>
      <c r="C198" s="76"/>
      <c r="D198" s="252" t="s">
        <v>217</v>
      </c>
      <c r="E198" s="76"/>
      <c r="F198" s="283" t="s">
        <v>315</v>
      </c>
      <c r="G198" s="76"/>
      <c r="H198" s="76"/>
      <c r="I198" s="206"/>
      <c r="J198" s="76"/>
      <c r="K198" s="76"/>
      <c r="L198" s="74"/>
      <c r="M198" s="284"/>
      <c r="N198" s="49"/>
      <c r="O198" s="49"/>
      <c r="P198" s="49"/>
      <c r="Q198" s="49"/>
      <c r="R198" s="49"/>
      <c r="S198" s="49"/>
      <c r="T198" s="97"/>
      <c r="AT198" s="25" t="s">
        <v>217</v>
      </c>
      <c r="AU198" s="25" t="s">
        <v>90</v>
      </c>
    </row>
    <row r="199" s="14" customFormat="1">
      <c r="B199" s="273"/>
      <c r="C199" s="274"/>
      <c r="D199" s="252" t="s">
        <v>196</v>
      </c>
      <c r="E199" s="275" t="s">
        <v>38</v>
      </c>
      <c r="F199" s="276" t="s">
        <v>202</v>
      </c>
      <c r="G199" s="274"/>
      <c r="H199" s="275" t="s">
        <v>38</v>
      </c>
      <c r="I199" s="277"/>
      <c r="J199" s="274"/>
      <c r="K199" s="274"/>
      <c r="L199" s="278"/>
      <c r="M199" s="279"/>
      <c r="N199" s="280"/>
      <c r="O199" s="280"/>
      <c r="P199" s="280"/>
      <c r="Q199" s="280"/>
      <c r="R199" s="280"/>
      <c r="S199" s="280"/>
      <c r="T199" s="281"/>
      <c r="AT199" s="282" t="s">
        <v>196</v>
      </c>
      <c r="AU199" s="282" t="s">
        <v>90</v>
      </c>
      <c r="AV199" s="14" t="s">
        <v>25</v>
      </c>
      <c r="AW199" s="14" t="s">
        <v>45</v>
      </c>
      <c r="AX199" s="14" t="s">
        <v>82</v>
      </c>
      <c r="AY199" s="282" t="s">
        <v>183</v>
      </c>
    </row>
    <row r="200" s="12" customFormat="1">
      <c r="B200" s="250"/>
      <c r="C200" s="251"/>
      <c r="D200" s="252" t="s">
        <v>196</v>
      </c>
      <c r="E200" s="253" t="s">
        <v>38</v>
      </c>
      <c r="F200" s="254" t="s">
        <v>321</v>
      </c>
      <c r="G200" s="251"/>
      <c r="H200" s="255">
        <v>22.309999999999999</v>
      </c>
      <c r="I200" s="256"/>
      <c r="J200" s="251"/>
      <c r="K200" s="251"/>
      <c r="L200" s="257"/>
      <c r="M200" s="258"/>
      <c r="N200" s="259"/>
      <c r="O200" s="259"/>
      <c r="P200" s="259"/>
      <c r="Q200" s="259"/>
      <c r="R200" s="259"/>
      <c r="S200" s="259"/>
      <c r="T200" s="260"/>
      <c r="AT200" s="261" t="s">
        <v>196</v>
      </c>
      <c r="AU200" s="261" t="s">
        <v>90</v>
      </c>
      <c r="AV200" s="12" t="s">
        <v>90</v>
      </c>
      <c r="AW200" s="12" t="s">
        <v>45</v>
      </c>
      <c r="AX200" s="12" t="s">
        <v>82</v>
      </c>
      <c r="AY200" s="261" t="s">
        <v>183</v>
      </c>
    </row>
    <row r="201" s="13" customFormat="1">
      <c r="B201" s="262"/>
      <c r="C201" s="263"/>
      <c r="D201" s="252" t="s">
        <v>196</v>
      </c>
      <c r="E201" s="264" t="s">
        <v>38</v>
      </c>
      <c r="F201" s="265" t="s">
        <v>198</v>
      </c>
      <c r="G201" s="263"/>
      <c r="H201" s="266">
        <v>22.309999999999999</v>
      </c>
      <c r="I201" s="267"/>
      <c r="J201" s="263"/>
      <c r="K201" s="263"/>
      <c r="L201" s="268"/>
      <c r="M201" s="269"/>
      <c r="N201" s="270"/>
      <c r="O201" s="270"/>
      <c r="P201" s="270"/>
      <c r="Q201" s="270"/>
      <c r="R201" s="270"/>
      <c r="S201" s="270"/>
      <c r="T201" s="271"/>
      <c r="AT201" s="272" t="s">
        <v>196</v>
      </c>
      <c r="AU201" s="272" t="s">
        <v>90</v>
      </c>
      <c r="AV201" s="13" t="s">
        <v>190</v>
      </c>
      <c r="AW201" s="13" t="s">
        <v>45</v>
      </c>
      <c r="AX201" s="13" t="s">
        <v>25</v>
      </c>
      <c r="AY201" s="272" t="s">
        <v>183</v>
      </c>
    </row>
    <row r="202" s="1" customFormat="1" ht="25.5" customHeight="1">
      <c r="B202" s="48"/>
      <c r="C202" s="238" t="s">
        <v>322</v>
      </c>
      <c r="D202" s="238" t="s">
        <v>185</v>
      </c>
      <c r="E202" s="239" t="s">
        <v>323</v>
      </c>
      <c r="F202" s="240" t="s">
        <v>324</v>
      </c>
      <c r="G202" s="241" t="s">
        <v>215</v>
      </c>
      <c r="H202" s="242">
        <v>10.674</v>
      </c>
      <c r="I202" s="243"/>
      <c r="J202" s="244">
        <f>ROUND(I202*H202,2)</f>
        <v>0</v>
      </c>
      <c r="K202" s="240" t="s">
        <v>189</v>
      </c>
      <c r="L202" s="74"/>
      <c r="M202" s="245" t="s">
        <v>38</v>
      </c>
      <c r="N202" s="246" t="s">
        <v>53</v>
      </c>
      <c r="O202" s="49"/>
      <c r="P202" s="247">
        <f>O202*H202</f>
        <v>0</v>
      </c>
      <c r="Q202" s="247">
        <v>0.17818000000000001</v>
      </c>
      <c r="R202" s="247">
        <f>Q202*H202</f>
        <v>1.9018933199999999</v>
      </c>
      <c r="S202" s="247">
        <v>0</v>
      </c>
      <c r="T202" s="248">
        <f>S202*H202</f>
        <v>0</v>
      </c>
      <c r="AR202" s="25" t="s">
        <v>190</v>
      </c>
      <c r="AT202" s="25" t="s">
        <v>185</v>
      </c>
      <c r="AU202" s="25" t="s">
        <v>90</v>
      </c>
      <c r="AY202" s="25" t="s">
        <v>183</v>
      </c>
      <c r="BE202" s="249">
        <f>IF(N202="základní",J202,0)</f>
        <v>0</v>
      </c>
      <c r="BF202" s="249">
        <f>IF(N202="snížená",J202,0)</f>
        <v>0</v>
      </c>
      <c r="BG202" s="249">
        <f>IF(N202="zákl. přenesená",J202,0)</f>
        <v>0</v>
      </c>
      <c r="BH202" s="249">
        <f>IF(N202="sníž. přenesená",J202,0)</f>
        <v>0</v>
      </c>
      <c r="BI202" s="249">
        <f>IF(N202="nulová",J202,0)</f>
        <v>0</v>
      </c>
      <c r="BJ202" s="25" t="s">
        <v>25</v>
      </c>
      <c r="BK202" s="249">
        <f>ROUND(I202*H202,2)</f>
        <v>0</v>
      </c>
      <c r="BL202" s="25" t="s">
        <v>190</v>
      </c>
      <c r="BM202" s="25" t="s">
        <v>325</v>
      </c>
    </row>
    <row r="203" s="14" customFormat="1">
      <c r="B203" s="273"/>
      <c r="C203" s="274"/>
      <c r="D203" s="252" t="s">
        <v>196</v>
      </c>
      <c r="E203" s="275" t="s">
        <v>38</v>
      </c>
      <c r="F203" s="276" t="s">
        <v>202</v>
      </c>
      <c r="G203" s="274"/>
      <c r="H203" s="275" t="s">
        <v>38</v>
      </c>
      <c r="I203" s="277"/>
      <c r="J203" s="274"/>
      <c r="K203" s="274"/>
      <c r="L203" s="278"/>
      <c r="M203" s="279"/>
      <c r="N203" s="280"/>
      <c r="O203" s="280"/>
      <c r="P203" s="280"/>
      <c r="Q203" s="280"/>
      <c r="R203" s="280"/>
      <c r="S203" s="280"/>
      <c r="T203" s="281"/>
      <c r="AT203" s="282" t="s">
        <v>196</v>
      </c>
      <c r="AU203" s="282" t="s">
        <v>90</v>
      </c>
      <c r="AV203" s="14" t="s">
        <v>25</v>
      </c>
      <c r="AW203" s="14" t="s">
        <v>45</v>
      </c>
      <c r="AX203" s="14" t="s">
        <v>82</v>
      </c>
      <c r="AY203" s="282" t="s">
        <v>183</v>
      </c>
    </row>
    <row r="204" s="12" customFormat="1">
      <c r="B204" s="250"/>
      <c r="C204" s="251"/>
      <c r="D204" s="252" t="s">
        <v>196</v>
      </c>
      <c r="E204" s="253" t="s">
        <v>38</v>
      </c>
      <c r="F204" s="254" t="s">
        <v>326</v>
      </c>
      <c r="G204" s="251"/>
      <c r="H204" s="255">
        <v>9.3040000000000003</v>
      </c>
      <c r="I204" s="256"/>
      <c r="J204" s="251"/>
      <c r="K204" s="251"/>
      <c r="L204" s="257"/>
      <c r="M204" s="258"/>
      <c r="N204" s="259"/>
      <c r="O204" s="259"/>
      <c r="P204" s="259"/>
      <c r="Q204" s="259"/>
      <c r="R204" s="259"/>
      <c r="S204" s="259"/>
      <c r="T204" s="260"/>
      <c r="AT204" s="261" t="s">
        <v>196</v>
      </c>
      <c r="AU204" s="261" t="s">
        <v>90</v>
      </c>
      <c r="AV204" s="12" t="s">
        <v>90</v>
      </c>
      <c r="AW204" s="12" t="s">
        <v>45</v>
      </c>
      <c r="AX204" s="12" t="s">
        <v>82</v>
      </c>
      <c r="AY204" s="261" t="s">
        <v>183</v>
      </c>
    </row>
    <row r="205" s="14" customFormat="1">
      <c r="B205" s="273"/>
      <c r="C205" s="274"/>
      <c r="D205" s="252" t="s">
        <v>196</v>
      </c>
      <c r="E205" s="275" t="s">
        <v>38</v>
      </c>
      <c r="F205" s="276" t="s">
        <v>327</v>
      </c>
      <c r="G205" s="274"/>
      <c r="H205" s="275" t="s">
        <v>38</v>
      </c>
      <c r="I205" s="277"/>
      <c r="J205" s="274"/>
      <c r="K205" s="274"/>
      <c r="L205" s="278"/>
      <c r="M205" s="279"/>
      <c r="N205" s="280"/>
      <c r="O205" s="280"/>
      <c r="P205" s="280"/>
      <c r="Q205" s="280"/>
      <c r="R205" s="280"/>
      <c r="S205" s="280"/>
      <c r="T205" s="281"/>
      <c r="AT205" s="282" t="s">
        <v>196</v>
      </c>
      <c r="AU205" s="282" t="s">
        <v>90</v>
      </c>
      <c r="AV205" s="14" t="s">
        <v>25</v>
      </c>
      <c r="AW205" s="14" t="s">
        <v>45</v>
      </c>
      <c r="AX205" s="14" t="s">
        <v>82</v>
      </c>
      <c r="AY205" s="282" t="s">
        <v>183</v>
      </c>
    </row>
    <row r="206" s="12" customFormat="1">
      <c r="B206" s="250"/>
      <c r="C206" s="251"/>
      <c r="D206" s="252" t="s">
        <v>196</v>
      </c>
      <c r="E206" s="253" t="s">
        <v>38</v>
      </c>
      <c r="F206" s="254" t="s">
        <v>328</v>
      </c>
      <c r="G206" s="251"/>
      <c r="H206" s="255">
        <v>1.3700000000000001</v>
      </c>
      <c r="I206" s="256"/>
      <c r="J206" s="251"/>
      <c r="K206" s="251"/>
      <c r="L206" s="257"/>
      <c r="M206" s="258"/>
      <c r="N206" s="259"/>
      <c r="O206" s="259"/>
      <c r="P206" s="259"/>
      <c r="Q206" s="259"/>
      <c r="R206" s="259"/>
      <c r="S206" s="259"/>
      <c r="T206" s="260"/>
      <c r="AT206" s="261" t="s">
        <v>196</v>
      </c>
      <c r="AU206" s="261" t="s">
        <v>90</v>
      </c>
      <c r="AV206" s="12" t="s">
        <v>90</v>
      </c>
      <c r="AW206" s="12" t="s">
        <v>45</v>
      </c>
      <c r="AX206" s="12" t="s">
        <v>82</v>
      </c>
      <c r="AY206" s="261" t="s">
        <v>183</v>
      </c>
    </row>
    <row r="207" s="13" customFormat="1">
      <c r="B207" s="262"/>
      <c r="C207" s="263"/>
      <c r="D207" s="252" t="s">
        <v>196</v>
      </c>
      <c r="E207" s="264" t="s">
        <v>38</v>
      </c>
      <c r="F207" s="265" t="s">
        <v>198</v>
      </c>
      <c r="G207" s="263"/>
      <c r="H207" s="266">
        <v>10.674</v>
      </c>
      <c r="I207" s="267"/>
      <c r="J207" s="263"/>
      <c r="K207" s="263"/>
      <c r="L207" s="268"/>
      <c r="M207" s="269"/>
      <c r="N207" s="270"/>
      <c r="O207" s="270"/>
      <c r="P207" s="270"/>
      <c r="Q207" s="270"/>
      <c r="R207" s="270"/>
      <c r="S207" s="270"/>
      <c r="T207" s="271"/>
      <c r="AT207" s="272" t="s">
        <v>196</v>
      </c>
      <c r="AU207" s="272" t="s">
        <v>90</v>
      </c>
      <c r="AV207" s="13" t="s">
        <v>190</v>
      </c>
      <c r="AW207" s="13" t="s">
        <v>45</v>
      </c>
      <c r="AX207" s="13" t="s">
        <v>25</v>
      </c>
      <c r="AY207" s="272" t="s">
        <v>183</v>
      </c>
    </row>
    <row r="208" s="1" customFormat="1" ht="25.5" customHeight="1">
      <c r="B208" s="48"/>
      <c r="C208" s="238" t="s">
        <v>329</v>
      </c>
      <c r="D208" s="238" t="s">
        <v>185</v>
      </c>
      <c r="E208" s="239" t="s">
        <v>330</v>
      </c>
      <c r="F208" s="240" t="s">
        <v>331</v>
      </c>
      <c r="G208" s="241" t="s">
        <v>215</v>
      </c>
      <c r="H208" s="242">
        <v>18.030000000000001</v>
      </c>
      <c r="I208" s="243"/>
      <c r="J208" s="244">
        <f>ROUND(I208*H208,2)</f>
        <v>0</v>
      </c>
      <c r="K208" s="240" t="s">
        <v>189</v>
      </c>
      <c r="L208" s="74"/>
      <c r="M208" s="245" t="s">
        <v>38</v>
      </c>
      <c r="N208" s="246" t="s">
        <v>53</v>
      </c>
      <c r="O208" s="49"/>
      <c r="P208" s="247">
        <f>O208*H208</f>
        <v>0</v>
      </c>
      <c r="Q208" s="247">
        <v>0.0078499999999999993</v>
      </c>
      <c r="R208" s="247">
        <f>Q208*H208</f>
        <v>0.14153550000000001</v>
      </c>
      <c r="S208" s="247">
        <v>0</v>
      </c>
      <c r="T208" s="248">
        <f>S208*H208</f>
        <v>0</v>
      </c>
      <c r="AR208" s="25" t="s">
        <v>190</v>
      </c>
      <c r="AT208" s="25" t="s">
        <v>185</v>
      </c>
      <c r="AU208" s="25" t="s">
        <v>90</v>
      </c>
      <c r="AY208" s="25" t="s">
        <v>183</v>
      </c>
      <c r="BE208" s="249">
        <f>IF(N208="základní",J208,0)</f>
        <v>0</v>
      </c>
      <c r="BF208" s="249">
        <f>IF(N208="snížená",J208,0)</f>
        <v>0</v>
      </c>
      <c r="BG208" s="249">
        <f>IF(N208="zákl. přenesená",J208,0)</f>
        <v>0</v>
      </c>
      <c r="BH208" s="249">
        <f>IF(N208="sníž. přenesená",J208,0)</f>
        <v>0</v>
      </c>
      <c r="BI208" s="249">
        <f>IF(N208="nulová",J208,0)</f>
        <v>0</v>
      </c>
      <c r="BJ208" s="25" t="s">
        <v>25</v>
      </c>
      <c r="BK208" s="249">
        <f>ROUND(I208*H208,2)</f>
        <v>0</v>
      </c>
      <c r="BL208" s="25" t="s">
        <v>190</v>
      </c>
      <c r="BM208" s="25" t="s">
        <v>332</v>
      </c>
    </row>
    <row r="209" s="1" customFormat="1">
      <c r="B209" s="48"/>
      <c r="C209" s="76"/>
      <c r="D209" s="252" t="s">
        <v>217</v>
      </c>
      <c r="E209" s="76"/>
      <c r="F209" s="283" t="s">
        <v>333</v>
      </c>
      <c r="G209" s="76"/>
      <c r="H209" s="76"/>
      <c r="I209" s="206"/>
      <c r="J209" s="76"/>
      <c r="K209" s="76"/>
      <c r="L209" s="74"/>
      <c r="M209" s="284"/>
      <c r="N209" s="49"/>
      <c r="O209" s="49"/>
      <c r="P209" s="49"/>
      <c r="Q209" s="49"/>
      <c r="R209" s="49"/>
      <c r="S209" s="49"/>
      <c r="T209" s="97"/>
      <c r="AT209" s="25" t="s">
        <v>217</v>
      </c>
      <c r="AU209" s="25" t="s">
        <v>90</v>
      </c>
    </row>
    <row r="210" s="14" customFormat="1">
      <c r="B210" s="273"/>
      <c r="C210" s="274"/>
      <c r="D210" s="252" t="s">
        <v>196</v>
      </c>
      <c r="E210" s="275" t="s">
        <v>38</v>
      </c>
      <c r="F210" s="276" t="s">
        <v>202</v>
      </c>
      <c r="G210" s="274"/>
      <c r="H210" s="275" t="s">
        <v>38</v>
      </c>
      <c r="I210" s="277"/>
      <c r="J210" s="274"/>
      <c r="K210" s="274"/>
      <c r="L210" s="278"/>
      <c r="M210" s="279"/>
      <c r="N210" s="280"/>
      <c r="O210" s="280"/>
      <c r="P210" s="280"/>
      <c r="Q210" s="280"/>
      <c r="R210" s="280"/>
      <c r="S210" s="280"/>
      <c r="T210" s="281"/>
      <c r="AT210" s="282" t="s">
        <v>196</v>
      </c>
      <c r="AU210" s="282" t="s">
        <v>90</v>
      </c>
      <c r="AV210" s="14" t="s">
        <v>25</v>
      </c>
      <c r="AW210" s="14" t="s">
        <v>45</v>
      </c>
      <c r="AX210" s="14" t="s">
        <v>82</v>
      </c>
      <c r="AY210" s="282" t="s">
        <v>183</v>
      </c>
    </row>
    <row r="211" s="12" customFormat="1">
      <c r="B211" s="250"/>
      <c r="C211" s="251"/>
      <c r="D211" s="252" t="s">
        <v>196</v>
      </c>
      <c r="E211" s="253" t="s">
        <v>38</v>
      </c>
      <c r="F211" s="254" t="s">
        <v>334</v>
      </c>
      <c r="G211" s="251"/>
      <c r="H211" s="255">
        <v>1.0680000000000001</v>
      </c>
      <c r="I211" s="256"/>
      <c r="J211" s="251"/>
      <c r="K211" s="251"/>
      <c r="L211" s="257"/>
      <c r="M211" s="258"/>
      <c r="N211" s="259"/>
      <c r="O211" s="259"/>
      <c r="P211" s="259"/>
      <c r="Q211" s="259"/>
      <c r="R211" s="259"/>
      <c r="S211" s="259"/>
      <c r="T211" s="260"/>
      <c r="AT211" s="261" t="s">
        <v>196</v>
      </c>
      <c r="AU211" s="261" t="s">
        <v>90</v>
      </c>
      <c r="AV211" s="12" t="s">
        <v>90</v>
      </c>
      <c r="AW211" s="12" t="s">
        <v>45</v>
      </c>
      <c r="AX211" s="12" t="s">
        <v>82</v>
      </c>
      <c r="AY211" s="261" t="s">
        <v>183</v>
      </c>
    </row>
    <row r="212" s="12" customFormat="1">
      <c r="B212" s="250"/>
      <c r="C212" s="251"/>
      <c r="D212" s="252" t="s">
        <v>196</v>
      </c>
      <c r="E212" s="253" t="s">
        <v>38</v>
      </c>
      <c r="F212" s="254" t="s">
        <v>335</v>
      </c>
      <c r="G212" s="251"/>
      <c r="H212" s="255">
        <v>0.23999999999999999</v>
      </c>
      <c r="I212" s="256"/>
      <c r="J212" s="251"/>
      <c r="K212" s="251"/>
      <c r="L212" s="257"/>
      <c r="M212" s="258"/>
      <c r="N212" s="259"/>
      <c r="O212" s="259"/>
      <c r="P212" s="259"/>
      <c r="Q212" s="259"/>
      <c r="R212" s="259"/>
      <c r="S212" s="259"/>
      <c r="T212" s="260"/>
      <c r="AT212" s="261" t="s">
        <v>196</v>
      </c>
      <c r="AU212" s="261" t="s">
        <v>90</v>
      </c>
      <c r="AV212" s="12" t="s">
        <v>90</v>
      </c>
      <c r="AW212" s="12" t="s">
        <v>45</v>
      </c>
      <c r="AX212" s="12" t="s">
        <v>82</v>
      </c>
      <c r="AY212" s="261" t="s">
        <v>183</v>
      </c>
    </row>
    <row r="213" s="12" customFormat="1">
      <c r="B213" s="250"/>
      <c r="C213" s="251"/>
      <c r="D213" s="252" t="s">
        <v>196</v>
      </c>
      <c r="E213" s="253" t="s">
        <v>38</v>
      </c>
      <c r="F213" s="254" t="s">
        <v>336</v>
      </c>
      <c r="G213" s="251"/>
      <c r="H213" s="255">
        <v>0.16</v>
      </c>
      <c r="I213" s="256"/>
      <c r="J213" s="251"/>
      <c r="K213" s="251"/>
      <c r="L213" s="257"/>
      <c r="M213" s="258"/>
      <c r="N213" s="259"/>
      <c r="O213" s="259"/>
      <c r="P213" s="259"/>
      <c r="Q213" s="259"/>
      <c r="R213" s="259"/>
      <c r="S213" s="259"/>
      <c r="T213" s="260"/>
      <c r="AT213" s="261" t="s">
        <v>196</v>
      </c>
      <c r="AU213" s="261" t="s">
        <v>90</v>
      </c>
      <c r="AV213" s="12" t="s">
        <v>90</v>
      </c>
      <c r="AW213" s="12" t="s">
        <v>45</v>
      </c>
      <c r="AX213" s="12" t="s">
        <v>82</v>
      </c>
      <c r="AY213" s="261" t="s">
        <v>183</v>
      </c>
    </row>
    <row r="214" s="12" customFormat="1">
      <c r="B214" s="250"/>
      <c r="C214" s="251"/>
      <c r="D214" s="252" t="s">
        <v>196</v>
      </c>
      <c r="E214" s="253" t="s">
        <v>38</v>
      </c>
      <c r="F214" s="254" t="s">
        <v>337</v>
      </c>
      <c r="G214" s="251"/>
      <c r="H214" s="255">
        <v>1.1699999999999999</v>
      </c>
      <c r="I214" s="256"/>
      <c r="J214" s="251"/>
      <c r="K214" s="251"/>
      <c r="L214" s="257"/>
      <c r="M214" s="258"/>
      <c r="N214" s="259"/>
      <c r="O214" s="259"/>
      <c r="P214" s="259"/>
      <c r="Q214" s="259"/>
      <c r="R214" s="259"/>
      <c r="S214" s="259"/>
      <c r="T214" s="260"/>
      <c r="AT214" s="261" t="s">
        <v>196</v>
      </c>
      <c r="AU214" s="261" t="s">
        <v>90</v>
      </c>
      <c r="AV214" s="12" t="s">
        <v>90</v>
      </c>
      <c r="AW214" s="12" t="s">
        <v>45</v>
      </c>
      <c r="AX214" s="12" t="s">
        <v>82</v>
      </c>
      <c r="AY214" s="261" t="s">
        <v>183</v>
      </c>
    </row>
    <row r="215" s="12" customFormat="1">
      <c r="B215" s="250"/>
      <c r="C215" s="251"/>
      <c r="D215" s="252" t="s">
        <v>196</v>
      </c>
      <c r="E215" s="253" t="s">
        <v>38</v>
      </c>
      <c r="F215" s="254" t="s">
        <v>338</v>
      </c>
      <c r="G215" s="251"/>
      <c r="H215" s="255">
        <v>0.622</v>
      </c>
      <c r="I215" s="256"/>
      <c r="J215" s="251"/>
      <c r="K215" s="251"/>
      <c r="L215" s="257"/>
      <c r="M215" s="258"/>
      <c r="N215" s="259"/>
      <c r="O215" s="259"/>
      <c r="P215" s="259"/>
      <c r="Q215" s="259"/>
      <c r="R215" s="259"/>
      <c r="S215" s="259"/>
      <c r="T215" s="260"/>
      <c r="AT215" s="261" t="s">
        <v>196</v>
      </c>
      <c r="AU215" s="261" t="s">
        <v>90</v>
      </c>
      <c r="AV215" s="12" t="s">
        <v>90</v>
      </c>
      <c r="AW215" s="12" t="s">
        <v>45</v>
      </c>
      <c r="AX215" s="12" t="s">
        <v>82</v>
      </c>
      <c r="AY215" s="261" t="s">
        <v>183</v>
      </c>
    </row>
    <row r="216" s="12" customFormat="1">
      <c r="B216" s="250"/>
      <c r="C216" s="251"/>
      <c r="D216" s="252" t="s">
        <v>196</v>
      </c>
      <c r="E216" s="253" t="s">
        <v>38</v>
      </c>
      <c r="F216" s="254" t="s">
        <v>339</v>
      </c>
      <c r="G216" s="251"/>
      <c r="H216" s="255">
        <v>2.3759999999999999</v>
      </c>
      <c r="I216" s="256"/>
      <c r="J216" s="251"/>
      <c r="K216" s="251"/>
      <c r="L216" s="257"/>
      <c r="M216" s="258"/>
      <c r="N216" s="259"/>
      <c r="O216" s="259"/>
      <c r="P216" s="259"/>
      <c r="Q216" s="259"/>
      <c r="R216" s="259"/>
      <c r="S216" s="259"/>
      <c r="T216" s="260"/>
      <c r="AT216" s="261" t="s">
        <v>196</v>
      </c>
      <c r="AU216" s="261" t="s">
        <v>90</v>
      </c>
      <c r="AV216" s="12" t="s">
        <v>90</v>
      </c>
      <c r="AW216" s="12" t="s">
        <v>45</v>
      </c>
      <c r="AX216" s="12" t="s">
        <v>82</v>
      </c>
      <c r="AY216" s="261" t="s">
        <v>183</v>
      </c>
    </row>
    <row r="217" s="12" customFormat="1">
      <c r="B217" s="250"/>
      <c r="C217" s="251"/>
      <c r="D217" s="252" t="s">
        <v>196</v>
      </c>
      <c r="E217" s="253" t="s">
        <v>38</v>
      </c>
      <c r="F217" s="254" t="s">
        <v>340</v>
      </c>
      <c r="G217" s="251"/>
      <c r="H217" s="255">
        <v>3.1000000000000001</v>
      </c>
      <c r="I217" s="256"/>
      <c r="J217" s="251"/>
      <c r="K217" s="251"/>
      <c r="L217" s="257"/>
      <c r="M217" s="258"/>
      <c r="N217" s="259"/>
      <c r="O217" s="259"/>
      <c r="P217" s="259"/>
      <c r="Q217" s="259"/>
      <c r="R217" s="259"/>
      <c r="S217" s="259"/>
      <c r="T217" s="260"/>
      <c r="AT217" s="261" t="s">
        <v>196</v>
      </c>
      <c r="AU217" s="261" t="s">
        <v>90</v>
      </c>
      <c r="AV217" s="12" t="s">
        <v>90</v>
      </c>
      <c r="AW217" s="12" t="s">
        <v>45</v>
      </c>
      <c r="AX217" s="12" t="s">
        <v>82</v>
      </c>
      <c r="AY217" s="261" t="s">
        <v>183</v>
      </c>
    </row>
    <row r="218" s="12" customFormat="1">
      <c r="B218" s="250"/>
      <c r="C218" s="251"/>
      <c r="D218" s="252" t="s">
        <v>196</v>
      </c>
      <c r="E218" s="253" t="s">
        <v>38</v>
      </c>
      <c r="F218" s="254" t="s">
        <v>341</v>
      </c>
      <c r="G218" s="251"/>
      <c r="H218" s="255">
        <v>0.48899999999999999</v>
      </c>
      <c r="I218" s="256"/>
      <c r="J218" s="251"/>
      <c r="K218" s="251"/>
      <c r="L218" s="257"/>
      <c r="M218" s="258"/>
      <c r="N218" s="259"/>
      <c r="O218" s="259"/>
      <c r="P218" s="259"/>
      <c r="Q218" s="259"/>
      <c r="R218" s="259"/>
      <c r="S218" s="259"/>
      <c r="T218" s="260"/>
      <c r="AT218" s="261" t="s">
        <v>196</v>
      </c>
      <c r="AU218" s="261" t="s">
        <v>90</v>
      </c>
      <c r="AV218" s="12" t="s">
        <v>90</v>
      </c>
      <c r="AW218" s="12" t="s">
        <v>45</v>
      </c>
      <c r="AX218" s="12" t="s">
        <v>82</v>
      </c>
      <c r="AY218" s="261" t="s">
        <v>183</v>
      </c>
    </row>
    <row r="219" s="12" customFormat="1">
      <c r="B219" s="250"/>
      <c r="C219" s="251"/>
      <c r="D219" s="252" t="s">
        <v>196</v>
      </c>
      <c r="E219" s="253" t="s">
        <v>38</v>
      </c>
      <c r="F219" s="254" t="s">
        <v>342</v>
      </c>
      <c r="G219" s="251"/>
      <c r="H219" s="255">
        <v>8.3160000000000007</v>
      </c>
      <c r="I219" s="256"/>
      <c r="J219" s="251"/>
      <c r="K219" s="251"/>
      <c r="L219" s="257"/>
      <c r="M219" s="258"/>
      <c r="N219" s="259"/>
      <c r="O219" s="259"/>
      <c r="P219" s="259"/>
      <c r="Q219" s="259"/>
      <c r="R219" s="259"/>
      <c r="S219" s="259"/>
      <c r="T219" s="260"/>
      <c r="AT219" s="261" t="s">
        <v>196</v>
      </c>
      <c r="AU219" s="261" t="s">
        <v>90</v>
      </c>
      <c r="AV219" s="12" t="s">
        <v>90</v>
      </c>
      <c r="AW219" s="12" t="s">
        <v>45</v>
      </c>
      <c r="AX219" s="12" t="s">
        <v>82</v>
      </c>
      <c r="AY219" s="261" t="s">
        <v>183</v>
      </c>
    </row>
    <row r="220" s="12" customFormat="1">
      <c r="B220" s="250"/>
      <c r="C220" s="251"/>
      <c r="D220" s="252" t="s">
        <v>196</v>
      </c>
      <c r="E220" s="253" t="s">
        <v>38</v>
      </c>
      <c r="F220" s="254" t="s">
        <v>341</v>
      </c>
      <c r="G220" s="251"/>
      <c r="H220" s="255">
        <v>0.48899999999999999</v>
      </c>
      <c r="I220" s="256"/>
      <c r="J220" s="251"/>
      <c r="K220" s="251"/>
      <c r="L220" s="257"/>
      <c r="M220" s="258"/>
      <c r="N220" s="259"/>
      <c r="O220" s="259"/>
      <c r="P220" s="259"/>
      <c r="Q220" s="259"/>
      <c r="R220" s="259"/>
      <c r="S220" s="259"/>
      <c r="T220" s="260"/>
      <c r="AT220" s="261" t="s">
        <v>196</v>
      </c>
      <c r="AU220" s="261" t="s">
        <v>90</v>
      </c>
      <c r="AV220" s="12" t="s">
        <v>90</v>
      </c>
      <c r="AW220" s="12" t="s">
        <v>45</v>
      </c>
      <c r="AX220" s="12" t="s">
        <v>82</v>
      </c>
      <c r="AY220" s="261" t="s">
        <v>183</v>
      </c>
    </row>
    <row r="221" s="13" customFormat="1">
      <c r="B221" s="262"/>
      <c r="C221" s="263"/>
      <c r="D221" s="252" t="s">
        <v>196</v>
      </c>
      <c r="E221" s="264" t="s">
        <v>38</v>
      </c>
      <c r="F221" s="265" t="s">
        <v>198</v>
      </c>
      <c r="G221" s="263"/>
      <c r="H221" s="266">
        <v>18.030000000000001</v>
      </c>
      <c r="I221" s="267"/>
      <c r="J221" s="263"/>
      <c r="K221" s="263"/>
      <c r="L221" s="268"/>
      <c r="M221" s="269"/>
      <c r="N221" s="270"/>
      <c r="O221" s="270"/>
      <c r="P221" s="270"/>
      <c r="Q221" s="270"/>
      <c r="R221" s="270"/>
      <c r="S221" s="270"/>
      <c r="T221" s="271"/>
      <c r="AT221" s="272" t="s">
        <v>196</v>
      </c>
      <c r="AU221" s="272" t="s">
        <v>90</v>
      </c>
      <c r="AV221" s="13" t="s">
        <v>190</v>
      </c>
      <c r="AW221" s="13" t="s">
        <v>45</v>
      </c>
      <c r="AX221" s="13" t="s">
        <v>25</v>
      </c>
      <c r="AY221" s="272" t="s">
        <v>183</v>
      </c>
    </row>
    <row r="222" s="11" customFormat="1" ht="29.88" customHeight="1">
      <c r="B222" s="222"/>
      <c r="C222" s="223"/>
      <c r="D222" s="224" t="s">
        <v>81</v>
      </c>
      <c r="E222" s="236" t="s">
        <v>190</v>
      </c>
      <c r="F222" s="236" t="s">
        <v>343</v>
      </c>
      <c r="G222" s="223"/>
      <c r="H222" s="223"/>
      <c r="I222" s="226"/>
      <c r="J222" s="237">
        <f>BK222</f>
        <v>0</v>
      </c>
      <c r="K222" s="223"/>
      <c r="L222" s="228"/>
      <c r="M222" s="229"/>
      <c r="N222" s="230"/>
      <c r="O222" s="230"/>
      <c r="P222" s="231">
        <f>SUM(P223:P236)</f>
        <v>0</v>
      </c>
      <c r="Q222" s="230"/>
      <c r="R222" s="231">
        <f>SUM(R223:R236)</f>
        <v>0.50413320000000006</v>
      </c>
      <c r="S222" s="230"/>
      <c r="T222" s="232">
        <f>SUM(T223:T236)</f>
        <v>0</v>
      </c>
      <c r="AR222" s="233" t="s">
        <v>25</v>
      </c>
      <c r="AT222" s="234" t="s">
        <v>81</v>
      </c>
      <c r="AU222" s="234" t="s">
        <v>25</v>
      </c>
      <c r="AY222" s="233" t="s">
        <v>183</v>
      </c>
      <c r="BK222" s="235">
        <f>SUM(BK223:BK236)</f>
        <v>0</v>
      </c>
    </row>
    <row r="223" s="1" customFormat="1" ht="38.25" customHeight="1">
      <c r="B223" s="48"/>
      <c r="C223" s="238" t="s">
        <v>344</v>
      </c>
      <c r="D223" s="238" t="s">
        <v>185</v>
      </c>
      <c r="E223" s="239" t="s">
        <v>345</v>
      </c>
      <c r="F223" s="240" t="s">
        <v>346</v>
      </c>
      <c r="G223" s="241" t="s">
        <v>188</v>
      </c>
      <c r="H223" s="242">
        <v>3</v>
      </c>
      <c r="I223" s="243"/>
      <c r="J223" s="244">
        <f>ROUND(I223*H223,2)</f>
        <v>0</v>
      </c>
      <c r="K223" s="240" t="s">
        <v>189</v>
      </c>
      <c r="L223" s="74"/>
      <c r="M223" s="245" t="s">
        <v>38</v>
      </c>
      <c r="N223" s="246" t="s">
        <v>53</v>
      </c>
      <c r="O223" s="49"/>
      <c r="P223" s="247">
        <f>O223*H223</f>
        <v>0</v>
      </c>
      <c r="Q223" s="247">
        <v>0.019699999999999999</v>
      </c>
      <c r="R223" s="247">
        <f>Q223*H223</f>
        <v>0.0591</v>
      </c>
      <c r="S223" s="247">
        <v>0</v>
      </c>
      <c r="T223" s="248">
        <f>S223*H223</f>
        <v>0</v>
      </c>
      <c r="AR223" s="25" t="s">
        <v>190</v>
      </c>
      <c r="AT223" s="25" t="s">
        <v>185</v>
      </c>
      <c r="AU223" s="25" t="s">
        <v>90</v>
      </c>
      <c r="AY223" s="25" t="s">
        <v>183</v>
      </c>
      <c r="BE223" s="249">
        <f>IF(N223="základní",J223,0)</f>
        <v>0</v>
      </c>
      <c r="BF223" s="249">
        <f>IF(N223="snížená",J223,0)</f>
        <v>0</v>
      </c>
      <c r="BG223" s="249">
        <f>IF(N223="zákl. přenesená",J223,0)</f>
        <v>0</v>
      </c>
      <c r="BH223" s="249">
        <f>IF(N223="sníž. přenesená",J223,0)</f>
        <v>0</v>
      </c>
      <c r="BI223" s="249">
        <f>IF(N223="nulová",J223,0)</f>
        <v>0</v>
      </c>
      <c r="BJ223" s="25" t="s">
        <v>25</v>
      </c>
      <c r="BK223" s="249">
        <f>ROUND(I223*H223,2)</f>
        <v>0</v>
      </c>
      <c r="BL223" s="25" t="s">
        <v>190</v>
      </c>
      <c r="BM223" s="25" t="s">
        <v>347</v>
      </c>
    </row>
    <row r="224" s="1" customFormat="1" ht="25.5" customHeight="1">
      <c r="B224" s="48"/>
      <c r="C224" s="238" t="s">
        <v>348</v>
      </c>
      <c r="D224" s="238" t="s">
        <v>185</v>
      </c>
      <c r="E224" s="239" t="s">
        <v>349</v>
      </c>
      <c r="F224" s="240" t="s">
        <v>350</v>
      </c>
      <c r="G224" s="241" t="s">
        <v>188</v>
      </c>
      <c r="H224" s="242">
        <v>6</v>
      </c>
      <c r="I224" s="243"/>
      <c r="J224" s="244">
        <f>ROUND(I224*H224,2)</f>
        <v>0</v>
      </c>
      <c r="K224" s="240" t="s">
        <v>189</v>
      </c>
      <c r="L224" s="74"/>
      <c r="M224" s="245" t="s">
        <v>38</v>
      </c>
      <c r="N224" s="246" t="s">
        <v>53</v>
      </c>
      <c r="O224" s="49"/>
      <c r="P224" s="247">
        <f>O224*H224</f>
        <v>0</v>
      </c>
      <c r="Q224" s="247">
        <v>0.022780000000000002</v>
      </c>
      <c r="R224" s="247">
        <f>Q224*H224</f>
        <v>0.13668000000000002</v>
      </c>
      <c r="S224" s="247">
        <v>0</v>
      </c>
      <c r="T224" s="248">
        <f>S224*H224</f>
        <v>0</v>
      </c>
      <c r="AR224" s="25" t="s">
        <v>190</v>
      </c>
      <c r="AT224" s="25" t="s">
        <v>185</v>
      </c>
      <c r="AU224" s="25" t="s">
        <v>90</v>
      </c>
      <c r="AY224" s="25" t="s">
        <v>183</v>
      </c>
      <c r="BE224" s="249">
        <f>IF(N224="základní",J224,0)</f>
        <v>0</v>
      </c>
      <c r="BF224" s="249">
        <f>IF(N224="snížená",J224,0)</f>
        <v>0</v>
      </c>
      <c r="BG224" s="249">
        <f>IF(N224="zákl. přenesená",J224,0)</f>
        <v>0</v>
      </c>
      <c r="BH224" s="249">
        <f>IF(N224="sníž. přenesená",J224,0)</f>
        <v>0</v>
      </c>
      <c r="BI224" s="249">
        <f>IF(N224="nulová",J224,0)</f>
        <v>0</v>
      </c>
      <c r="BJ224" s="25" t="s">
        <v>25</v>
      </c>
      <c r="BK224" s="249">
        <f>ROUND(I224*H224,2)</f>
        <v>0</v>
      </c>
      <c r="BL224" s="25" t="s">
        <v>190</v>
      </c>
      <c r="BM224" s="25" t="s">
        <v>351</v>
      </c>
    </row>
    <row r="225" s="14" customFormat="1">
      <c r="B225" s="273"/>
      <c r="C225" s="274"/>
      <c r="D225" s="252" t="s">
        <v>196</v>
      </c>
      <c r="E225" s="275" t="s">
        <v>38</v>
      </c>
      <c r="F225" s="276" t="s">
        <v>202</v>
      </c>
      <c r="G225" s="274"/>
      <c r="H225" s="275" t="s">
        <v>38</v>
      </c>
      <c r="I225" s="277"/>
      <c r="J225" s="274"/>
      <c r="K225" s="274"/>
      <c r="L225" s="278"/>
      <c r="M225" s="279"/>
      <c r="N225" s="280"/>
      <c r="O225" s="280"/>
      <c r="P225" s="280"/>
      <c r="Q225" s="280"/>
      <c r="R225" s="280"/>
      <c r="S225" s="280"/>
      <c r="T225" s="281"/>
      <c r="AT225" s="282" t="s">
        <v>196</v>
      </c>
      <c r="AU225" s="282" t="s">
        <v>90</v>
      </c>
      <c r="AV225" s="14" t="s">
        <v>25</v>
      </c>
      <c r="AW225" s="14" t="s">
        <v>45</v>
      </c>
      <c r="AX225" s="14" t="s">
        <v>82</v>
      </c>
      <c r="AY225" s="282" t="s">
        <v>183</v>
      </c>
    </row>
    <row r="226" s="12" customFormat="1">
      <c r="B226" s="250"/>
      <c r="C226" s="251"/>
      <c r="D226" s="252" t="s">
        <v>196</v>
      </c>
      <c r="E226" s="253" t="s">
        <v>38</v>
      </c>
      <c r="F226" s="254" t="s">
        <v>352</v>
      </c>
      <c r="G226" s="251"/>
      <c r="H226" s="255">
        <v>6</v>
      </c>
      <c r="I226" s="256"/>
      <c r="J226" s="251"/>
      <c r="K226" s="251"/>
      <c r="L226" s="257"/>
      <c r="M226" s="258"/>
      <c r="N226" s="259"/>
      <c r="O226" s="259"/>
      <c r="P226" s="259"/>
      <c r="Q226" s="259"/>
      <c r="R226" s="259"/>
      <c r="S226" s="259"/>
      <c r="T226" s="260"/>
      <c r="AT226" s="261" t="s">
        <v>196</v>
      </c>
      <c r="AU226" s="261" t="s">
        <v>90</v>
      </c>
      <c r="AV226" s="12" t="s">
        <v>90</v>
      </c>
      <c r="AW226" s="12" t="s">
        <v>45</v>
      </c>
      <c r="AX226" s="12" t="s">
        <v>82</v>
      </c>
      <c r="AY226" s="261" t="s">
        <v>183</v>
      </c>
    </row>
    <row r="227" s="13" customFormat="1">
      <c r="B227" s="262"/>
      <c r="C227" s="263"/>
      <c r="D227" s="252" t="s">
        <v>196</v>
      </c>
      <c r="E227" s="264" t="s">
        <v>38</v>
      </c>
      <c r="F227" s="265" t="s">
        <v>198</v>
      </c>
      <c r="G227" s="263"/>
      <c r="H227" s="266">
        <v>6</v>
      </c>
      <c r="I227" s="267"/>
      <c r="J227" s="263"/>
      <c r="K227" s="263"/>
      <c r="L227" s="268"/>
      <c r="M227" s="269"/>
      <c r="N227" s="270"/>
      <c r="O227" s="270"/>
      <c r="P227" s="270"/>
      <c r="Q227" s="270"/>
      <c r="R227" s="270"/>
      <c r="S227" s="270"/>
      <c r="T227" s="271"/>
      <c r="AT227" s="272" t="s">
        <v>196</v>
      </c>
      <c r="AU227" s="272" t="s">
        <v>90</v>
      </c>
      <c r="AV227" s="13" t="s">
        <v>190</v>
      </c>
      <c r="AW227" s="13" t="s">
        <v>45</v>
      </c>
      <c r="AX227" s="13" t="s">
        <v>25</v>
      </c>
      <c r="AY227" s="272" t="s">
        <v>183</v>
      </c>
    </row>
    <row r="228" s="1" customFormat="1" ht="25.5" customHeight="1">
      <c r="B228" s="48"/>
      <c r="C228" s="238" t="s">
        <v>353</v>
      </c>
      <c r="D228" s="238" t="s">
        <v>185</v>
      </c>
      <c r="E228" s="239" t="s">
        <v>354</v>
      </c>
      <c r="F228" s="240" t="s">
        <v>355</v>
      </c>
      <c r="G228" s="241" t="s">
        <v>313</v>
      </c>
      <c r="H228" s="242">
        <v>3</v>
      </c>
      <c r="I228" s="243"/>
      <c r="J228" s="244">
        <f>ROUND(I228*H228,2)</f>
        <v>0</v>
      </c>
      <c r="K228" s="240" t="s">
        <v>189</v>
      </c>
      <c r="L228" s="74"/>
      <c r="M228" s="245" t="s">
        <v>38</v>
      </c>
      <c r="N228" s="246" t="s">
        <v>53</v>
      </c>
      <c r="O228" s="49"/>
      <c r="P228" s="247">
        <f>O228*H228</f>
        <v>0</v>
      </c>
      <c r="Q228" s="247">
        <v>0.1016</v>
      </c>
      <c r="R228" s="247">
        <f>Q228*H228</f>
        <v>0.30479999999999996</v>
      </c>
      <c r="S228" s="247">
        <v>0</v>
      </c>
      <c r="T228" s="248">
        <f>S228*H228</f>
        <v>0</v>
      </c>
      <c r="AR228" s="25" t="s">
        <v>190</v>
      </c>
      <c r="AT228" s="25" t="s">
        <v>185</v>
      </c>
      <c r="AU228" s="25" t="s">
        <v>90</v>
      </c>
      <c r="AY228" s="25" t="s">
        <v>183</v>
      </c>
      <c r="BE228" s="249">
        <f>IF(N228="základní",J228,0)</f>
        <v>0</v>
      </c>
      <c r="BF228" s="249">
        <f>IF(N228="snížená",J228,0)</f>
        <v>0</v>
      </c>
      <c r="BG228" s="249">
        <f>IF(N228="zákl. přenesená",J228,0)</f>
        <v>0</v>
      </c>
      <c r="BH228" s="249">
        <f>IF(N228="sníž. přenesená",J228,0)</f>
        <v>0</v>
      </c>
      <c r="BI228" s="249">
        <f>IF(N228="nulová",J228,0)</f>
        <v>0</v>
      </c>
      <c r="BJ228" s="25" t="s">
        <v>25</v>
      </c>
      <c r="BK228" s="249">
        <f>ROUND(I228*H228,2)</f>
        <v>0</v>
      </c>
      <c r="BL228" s="25" t="s">
        <v>190</v>
      </c>
      <c r="BM228" s="25" t="s">
        <v>356</v>
      </c>
    </row>
    <row r="229" s="12" customFormat="1">
      <c r="B229" s="250"/>
      <c r="C229" s="251"/>
      <c r="D229" s="252" t="s">
        <v>196</v>
      </c>
      <c r="E229" s="253" t="s">
        <v>38</v>
      </c>
      <c r="F229" s="254" t="s">
        <v>357</v>
      </c>
      <c r="G229" s="251"/>
      <c r="H229" s="255">
        <v>3</v>
      </c>
      <c r="I229" s="256"/>
      <c r="J229" s="251"/>
      <c r="K229" s="251"/>
      <c r="L229" s="257"/>
      <c r="M229" s="258"/>
      <c r="N229" s="259"/>
      <c r="O229" s="259"/>
      <c r="P229" s="259"/>
      <c r="Q229" s="259"/>
      <c r="R229" s="259"/>
      <c r="S229" s="259"/>
      <c r="T229" s="260"/>
      <c r="AT229" s="261" t="s">
        <v>196</v>
      </c>
      <c r="AU229" s="261" t="s">
        <v>90</v>
      </c>
      <c r="AV229" s="12" t="s">
        <v>90</v>
      </c>
      <c r="AW229" s="12" t="s">
        <v>45</v>
      </c>
      <c r="AX229" s="12" t="s">
        <v>82</v>
      </c>
      <c r="AY229" s="261" t="s">
        <v>183</v>
      </c>
    </row>
    <row r="230" s="13" customFormat="1">
      <c r="B230" s="262"/>
      <c r="C230" s="263"/>
      <c r="D230" s="252" t="s">
        <v>196</v>
      </c>
      <c r="E230" s="264" t="s">
        <v>38</v>
      </c>
      <c r="F230" s="265" t="s">
        <v>198</v>
      </c>
      <c r="G230" s="263"/>
      <c r="H230" s="266">
        <v>3</v>
      </c>
      <c r="I230" s="267"/>
      <c r="J230" s="263"/>
      <c r="K230" s="263"/>
      <c r="L230" s="268"/>
      <c r="M230" s="269"/>
      <c r="N230" s="270"/>
      <c r="O230" s="270"/>
      <c r="P230" s="270"/>
      <c r="Q230" s="270"/>
      <c r="R230" s="270"/>
      <c r="S230" s="270"/>
      <c r="T230" s="271"/>
      <c r="AT230" s="272" t="s">
        <v>196</v>
      </c>
      <c r="AU230" s="272" t="s">
        <v>90</v>
      </c>
      <c r="AV230" s="13" t="s">
        <v>190</v>
      </c>
      <c r="AW230" s="13" t="s">
        <v>45</v>
      </c>
      <c r="AX230" s="13" t="s">
        <v>25</v>
      </c>
      <c r="AY230" s="272" t="s">
        <v>183</v>
      </c>
    </row>
    <row r="231" s="1" customFormat="1" ht="25.5" customHeight="1">
      <c r="B231" s="48"/>
      <c r="C231" s="238" t="s">
        <v>358</v>
      </c>
      <c r="D231" s="238" t="s">
        <v>185</v>
      </c>
      <c r="E231" s="239" t="s">
        <v>359</v>
      </c>
      <c r="F231" s="240" t="s">
        <v>360</v>
      </c>
      <c r="G231" s="241" t="s">
        <v>215</v>
      </c>
      <c r="H231" s="242">
        <v>0.54000000000000004</v>
      </c>
      <c r="I231" s="243"/>
      <c r="J231" s="244">
        <f>ROUND(I231*H231,2)</f>
        <v>0</v>
      </c>
      <c r="K231" s="240" t="s">
        <v>189</v>
      </c>
      <c r="L231" s="74"/>
      <c r="M231" s="245" t="s">
        <v>38</v>
      </c>
      <c r="N231" s="246" t="s">
        <v>53</v>
      </c>
      <c r="O231" s="49"/>
      <c r="P231" s="247">
        <f>O231*H231</f>
        <v>0</v>
      </c>
      <c r="Q231" s="247">
        <v>0.0065799999999999999</v>
      </c>
      <c r="R231" s="247">
        <f>Q231*H231</f>
        <v>0.0035532000000000003</v>
      </c>
      <c r="S231" s="247">
        <v>0</v>
      </c>
      <c r="T231" s="248">
        <f>S231*H231</f>
        <v>0</v>
      </c>
      <c r="AR231" s="25" t="s">
        <v>190</v>
      </c>
      <c r="AT231" s="25" t="s">
        <v>185</v>
      </c>
      <c r="AU231" s="25" t="s">
        <v>90</v>
      </c>
      <c r="AY231" s="25" t="s">
        <v>183</v>
      </c>
      <c r="BE231" s="249">
        <f>IF(N231="základní",J231,0)</f>
        <v>0</v>
      </c>
      <c r="BF231" s="249">
        <f>IF(N231="snížená",J231,0)</f>
        <v>0</v>
      </c>
      <c r="BG231" s="249">
        <f>IF(N231="zákl. přenesená",J231,0)</f>
        <v>0</v>
      </c>
      <c r="BH231" s="249">
        <f>IF(N231="sníž. přenesená",J231,0)</f>
        <v>0</v>
      </c>
      <c r="BI231" s="249">
        <f>IF(N231="nulová",J231,0)</f>
        <v>0</v>
      </c>
      <c r="BJ231" s="25" t="s">
        <v>25</v>
      </c>
      <c r="BK231" s="249">
        <f>ROUND(I231*H231,2)</f>
        <v>0</v>
      </c>
      <c r="BL231" s="25" t="s">
        <v>190</v>
      </c>
      <c r="BM231" s="25" t="s">
        <v>361</v>
      </c>
    </row>
    <row r="232" s="1" customFormat="1">
      <c r="B232" s="48"/>
      <c r="C232" s="76"/>
      <c r="D232" s="252" t="s">
        <v>217</v>
      </c>
      <c r="E232" s="76"/>
      <c r="F232" s="283" t="s">
        <v>362</v>
      </c>
      <c r="G232" s="76"/>
      <c r="H232" s="76"/>
      <c r="I232" s="206"/>
      <c r="J232" s="76"/>
      <c r="K232" s="76"/>
      <c r="L232" s="74"/>
      <c r="M232" s="284"/>
      <c r="N232" s="49"/>
      <c r="O232" s="49"/>
      <c r="P232" s="49"/>
      <c r="Q232" s="49"/>
      <c r="R232" s="49"/>
      <c r="S232" s="49"/>
      <c r="T232" s="97"/>
      <c r="AT232" s="25" t="s">
        <v>217</v>
      </c>
      <c r="AU232" s="25" t="s">
        <v>90</v>
      </c>
    </row>
    <row r="233" s="12" customFormat="1">
      <c r="B233" s="250"/>
      <c r="C233" s="251"/>
      <c r="D233" s="252" t="s">
        <v>196</v>
      </c>
      <c r="E233" s="253" t="s">
        <v>38</v>
      </c>
      <c r="F233" s="254" t="s">
        <v>363</v>
      </c>
      <c r="G233" s="251"/>
      <c r="H233" s="255">
        <v>0.54000000000000004</v>
      </c>
      <c r="I233" s="256"/>
      <c r="J233" s="251"/>
      <c r="K233" s="251"/>
      <c r="L233" s="257"/>
      <c r="M233" s="258"/>
      <c r="N233" s="259"/>
      <c r="O233" s="259"/>
      <c r="P233" s="259"/>
      <c r="Q233" s="259"/>
      <c r="R233" s="259"/>
      <c r="S233" s="259"/>
      <c r="T233" s="260"/>
      <c r="AT233" s="261" t="s">
        <v>196</v>
      </c>
      <c r="AU233" s="261" t="s">
        <v>90</v>
      </c>
      <c r="AV233" s="12" t="s">
        <v>90</v>
      </c>
      <c r="AW233" s="12" t="s">
        <v>45</v>
      </c>
      <c r="AX233" s="12" t="s">
        <v>82</v>
      </c>
      <c r="AY233" s="261" t="s">
        <v>183</v>
      </c>
    </row>
    <row r="234" s="13" customFormat="1">
      <c r="B234" s="262"/>
      <c r="C234" s="263"/>
      <c r="D234" s="252" t="s">
        <v>196</v>
      </c>
      <c r="E234" s="264" t="s">
        <v>38</v>
      </c>
      <c r="F234" s="265" t="s">
        <v>198</v>
      </c>
      <c r="G234" s="263"/>
      <c r="H234" s="266">
        <v>0.54000000000000004</v>
      </c>
      <c r="I234" s="267"/>
      <c r="J234" s="263"/>
      <c r="K234" s="263"/>
      <c r="L234" s="268"/>
      <c r="M234" s="269"/>
      <c r="N234" s="270"/>
      <c r="O234" s="270"/>
      <c r="P234" s="270"/>
      <c r="Q234" s="270"/>
      <c r="R234" s="270"/>
      <c r="S234" s="270"/>
      <c r="T234" s="271"/>
      <c r="AT234" s="272" t="s">
        <v>196</v>
      </c>
      <c r="AU234" s="272" t="s">
        <v>90</v>
      </c>
      <c r="AV234" s="13" t="s">
        <v>190</v>
      </c>
      <c r="AW234" s="13" t="s">
        <v>45</v>
      </c>
      <c r="AX234" s="13" t="s">
        <v>25</v>
      </c>
      <c r="AY234" s="272" t="s">
        <v>183</v>
      </c>
    </row>
    <row r="235" s="1" customFormat="1" ht="25.5" customHeight="1">
      <c r="B235" s="48"/>
      <c r="C235" s="238" t="s">
        <v>364</v>
      </c>
      <c r="D235" s="238" t="s">
        <v>185</v>
      </c>
      <c r="E235" s="239" t="s">
        <v>365</v>
      </c>
      <c r="F235" s="240" t="s">
        <v>366</v>
      </c>
      <c r="G235" s="241" t="s">
        <v>215</v>
      </c>
      <c r="H235" s="242">
        <v>0.54000000000000004</v>
      </c>
      <c r="I235" s="243"/>
      <c r="J235" s="244">
        <f>ROUND(I235*H235,2)</f>
        <v>0</v>
      </c>
      <c r="K235" s="240" t="s">
        <v>189</v>
      </c>
      <c r="L235" s="74"/>
      <c r="M235" s="245" t="s">
        <v>38</v>
      </c>
      <c r="N235" s="246" t="s">
        <v>53</v>
      </c>
      <c r="O235" s="49"/>
      <c r="P235" s="247">
        <f>O235*H235</f>
        <v>0</v>
      </c>
      <c r="Q235" s="247">
        <v>0</v>
      </c>
      <c r="R235" s="247">
        <f>Q235*H235</f>
        <v>0</v>
      </c>
      <c r="S235" s="247">
        <v>0</v>
      </c>
      <c r="T235" s="248">
        <f>S235*H235</f>
        <v>0</v>
      </c>
      <c r="AR235" s="25" t="s">
        <v>190</v>
      </c>
      <c r="AT235" s="25" t="s">
        <v>185</v>
      </c>
      <c r="AU235" s="25" t="s">
        <v>90</v>
      </c>
      <c r="AY235" s="25" t="s">
        <v>183</v>
      </c>
      <c r="BE235" s="249">
        <f>IF(N235="základní",J235,0)</f>
        <v>0</v>
      </c>
      <c r="BF235" s="249">
        <f>IF(N235="snížená",J235,0)</f>
        <v>0</v>
      </c>
      <c r="BG235" s="249">
        <f>IF(N235="zákl. přenesená",J235,0)</f>
        <v>0</v>
      </c>
      <c r="BH235" s="249">
        <f>IF(N235="sníž. přenesená",J235,0)</f>
        <v>0</v>
      </c>
      <c r="BI235" s="249">
        <f>IF(N235="nulová",J235,0)</f>
        <v>0</v>
      </c>
      <c r="BJ235" s="25" t="s">
        <v>25</v>
      </c>
      <c r="BK235" s="249">
        <f>ROUND(I235*H235,2)</f>
        <v>0</v>
      </c>
      <c r="BL235" s="25" t="s">
        <v>190</v>
      </c>
      <c r="BM235" s="25" t="s">
        <v>367</v>
      </c>
    </row>
    <row r="236" s="1" customFormat="1">
      <c r="B236" s="48"/>
      <c r="C236" s="76"/>
      <c r="D236" s="252" t="s">
        <v>217</v>
      </c>
      <c r="E236" s="76"/>
      <c r="F236" s="283" t="s">
        <v>362</v>
      </c>
      <c r="G236" s="76"/>
      <c r="H236" s="76"/>
      <c r="I236" s="206"/>
      <c r="J236" s="76"/>
      <c r="K236" s="76"/>
      <c r="L236" s="74"/>
      <c r="M236" s="284"/>
      <c r="N236" s="49"/>
      <c r="O236" s="49"/>
      <c r="P236" s="49"/>
      <c r="Q236" s="49"/>
      <c r="R236" s="49"/>
      <c r="S236" s="49"/>
      <c r="T236" s="97"/>
      <c r="AT236" s="25" t="s">
        <v>217</v>
      </c>
      <c r="AU236" s="25" t="s">
        <v>90</v>
      </c>
    </row>
    <row r="237" s="11" customFormat="1" ht="29.88" customHeight="1">
      <c r="B237" s="222"/>
      <c r="C237" s="223"/>
      <c r="D237" s="224" t="s">
        <v>81</v>
      </c>
      <c r="E237" s="236" t="s">
        <v>221</v>
      </c>
      <c r="F237" s="236" t="s">
        <v>368</v>
      </c>
      <c r="G237" s="223"/>
      <c r="H237" s="223"/>
      <c r="I237" s="226"/>
      <c r="J237" s="237">
        <f>BK237</f>
        <v>0</v>
      </c>
      <c r="K237" s="223"/>
      <c r="L237" s="228"/>
      <c r="M237" s="229"/>
      <c r="N237" s="230"/>
      <c r="O237" s="230"/>
      <c r="P237" s="231">
        <f>SUM(P238:P368)</f>
        <v>0</v>
      </c>
      <c r="Q237" s="230"/>
      <c r="R237" s="231">
        <f>SUM(R238:R368)</f>
        <v>72.407095130000002</v>
      </c>
      <c r="S237" s="230"/>
      <c r="T237" s="232">
        <f>SUM(T238:T368)</f>
        <v>0</v>
      </c>
      <c r="AR237" s="233" t="s">
        <v>25</v>
      </c>
      <c r="AT237" s="234" t="s">
        <v>81</v>
      </c>
      <c r="AU237" s="234" t="s">
        <v>25</v>
      </c>
      <c r="AY237" s="233" t="s">
        <v>183</v>
      </c>
      <c r="BK237" s="235">
        <f>SUM(BK238:BK368)</f>
        <v>0</v>
      </c>
    </row>
    <row r="238" s="1" customFormat="1" ht="25.5" customHeight="1">
      <c r="B238" s="48"/>
      <c r="C238" s="238" t="s">
        <v>369</v>
      </c>
      <c r="D238" s="238" t="s">
        <v>185</v>
      </c>
      <c r="E238" s="239" t="s">
        <v>370</v>
      </c>
      <c r="F238" s="240" t="s">
        <v>371</v>
      </c>
      <c r="G238" s="241" t="s">
        <v>188</v>
      </c>
      <c r="H238" s="242">
        <v>10</v>
      </c>
      <c r="I238" s="243"/>
      <c r="J238" s="244">
        <f>ROUND(I238*H238,2)</f>
        <v>0</v>
      </c>
      <c r="K238" s="240" t="s">
        <v>189</v>
      </c>
      <c r="L238" s="74"/>
      <c r="M238" s="245" t="s">
        <v>38</v>
      </c>
      <c r="N238" s="246" t="s">
        <v>53</v>
      </c>
      <c r="O238" s="49"/>
      <c r="P238" s="247">
        <f>O238*H238</f>
        <v>0</v>
      </c>
      <c r="Q238" s="247">
        <v>0.041500000000000002</v>
      </c>
      <c r="R238" s="247">
        <f>Q238*H238</f>
        <v>0.41500000000000004</v>
      </c>
      <c r="S238" s="247">
        <v>0</v>
      </c>
      <c r="T238" s="248">
        <f>S238*H238</f>
        <v>0</v>
      </c>
      <c r="AR238" s="25" t="s">
        <v>190</v>
      </c>
      <c r="AT238" s="25" t="s">
        <v>185</v>
      </c>
      <c r="AU238" s="25" t="s">
        <v>90</v>
      </c>
      <c r="AY238" s="25" t="s">
        <v>183</v>
      </c>
      <c r="BE238" s="249">
        <f>IF(N238="základní",J238,0)</f>
        <v>0</v>
      </c>
      <c r="BF238" s="249">
        <f>IF(N238="snížená",J238,0)</f>
        <v>0</v>
      </c>
      <c r="BG238" s="249">
        <f>IF(N238="zákl. přenesená",J238,0)</f>
        <v>0</v>
      </c>
      <c r="BH238" s="249">
        <f>IF(N238="sníž. přenesená",J238,0)</f>
        <v>0</v>
      </c>
      <c r="BI238" s="249">
        <f>IF(N238="nulová",J238,0)</f>
        <v>0</v>
      </c>
      <c r="BJ238" s="25" t="s">
        <v>25</v>
      </c>
      <c r="BK238" s="249">
        <f>ROUND(I238*H238,2)</f>
        <v>0</v>
      </c>
      <c r="BL238" s="25" t="s">
        <v>190</v>
      </c>
      <c r="BM238" s="25" t="s">
        <v>372</v>
      </c>
    </row>
    <row r="239" s="1" customFormat="1" ht="25.5" customHeight="1">
      <c r="B239" s="48"/>
      <c r="C239" s="238" t="s">
        <v>373</v>
      </c>
      <c r="D239" s="238" t="s">
        <v>185</v>
      </c>
      <c r="E239" s="239" t="s">
        <v>374</v>
      </c>
      <c r="F239" s="240" t="s">
        <v>375</v>
      </c>
      <c r="G239" s="241" t="s">
        <v>215</v>
      </c>
      <c r="H239" s="242">
        <v>445.46600000000001</v>
      </c>
      <c r="I239" s="243"/>
      <c r="J239" s="244">
        <f>ROUND(I239*H239,2)</f>
        <v>0</v>
      </c>
      <c r="K239" s="240" t="s">
        <v>189</v>
      </c>
      <c r="L239" s="74"/>
      <c r="M239" s="245" t="s">
        <v>38</v>
      </c>
      <c r="N239" s="246" t="s">
        <v>53</v>
      </c>
      <c r="O239" s="49"/>
      <c r="P239" s="247">
        <f>O239*H239</f>
        <v>0</v>
      </c>
      <c r="Q239" s="247">
        <v>0.0073499999999999998</v>
      </c>
      <c r="R239" s="247">
        <f>Q239*H239</f>
        <v>3.2741750999999999</v>
      </c>
      <c r="S239" s="247">
        <v>0</v>
      </c>
      <c r="T239" s="248">
        <f>S239*H239</f>
        <v>0</v>
      </c>
      <c r="AR239" s="25" t="s">
        <v>190</v>
      </c>
      <c r="AT239" s="25" t="s">
        <v>185</v>
      </c>
      <c r="AU239" s="25" t="s">
        <v>90</v>
      </c>
      <c r="AY239" s="25" t="s">
        <v>183</v>
      </c>
      <c r="BE239" s="249">
        <f>IF(N239="základní",J239,0)</f>
        <v>0</v>
      </c>
      <c r="BF239" s="249">
        <f>IF(N239="snížená",J239,0)</f>
        <v>0</v>
      </c>
      <c r="BG239" s="249">
        <f>IF(N239="zákl. přenesená",J239,0)</f>
        <v>0</v>
      </c>
      <c r="BH239" s="249">
        <f>IF(N239="sníž. přenesená",J239,0)</f>
        <v>0</v>
      </c>
      <c r="BI239" s="249">
        <f>IF(N239="nulová",J239,0)</f>
        <v>0</v>
      </c>
      <c r="BJ239" s="25" t="s">
        <v>25</v>
      </c>
      <c r="BK239" s="249">
        <f>ROUND(I239*H239,2)</f>
        <v>0</v>
      </c>
      <c r="BL239" s="25" t="s">
        <v>190</v>
      </c>
      <c r="BM239" s="25" t="s">
        <v>376</v>
      </c>
    </row>
    <row r="240" s="14" customFormat="1">
      <c r="B240" s="273"/>
      <c r="C240" s="274"/>
      <c r="D240" s="252" t="s">
        <v>196</v>
      </c>
      <c r="E240" s="275" t="s">
        <v>38</v>
      </c>
      <c r="F240" s="276" t="s">
        <v>202</v>
      </c>
      <c r="G240" s="274"/>
      <c r="H240" s="275" t="s">
        <v>38</v>
      </c>
      <c r="I240" s="277"/>
      <c r="J240" s="274"/>
      <c r="K240" s="274"/>
      <c r="L240" s="278"/>
      <c r="M240" s="279"/>
      <c r="N240" s="280"/>
      <c r="O240" s="280"/>
      <c r="P240" s="280"/>
      <c r="Q240" s="280"/>
      <c r="R240" s="280"/>
      <c r="S240" s="280"/>
      <c r="T240" s="281"/>
      <c r="AT240" s="282" t="s">
        <v>196</v>
      </c>
      <c r="AU240" s="282" t="s">
        <v>90</v>
      </c>
      <c r="AV240" s="14" t="s">
        <v>25</v>
      </c>
      <c r="AW240" s="14" t="s">
        <v>45</v>
      </c>
      <c r="AX240" s="14" t="s">
        <v>82</v>
      </c>
      <c r="AY240" s="282" t="s">
        <v>183</v>
      </c>
    </row>
    <row r="241" s="12" customFormat="1">
      <c r="B241" s="250"/>
      <c r="C241" s="251"/>
      <c r="D241" s="252" t="s">
        <v>196</v>
      </c>
      <c r="E241" s="253" t="s">
        <v>38</v>
      </c>
      <c r="F241" s="254" t="s">
        <v>377</v>
      </c>
      <c r="G241" s="251"/>
      <c r="H241" s="255">
        <v>1.968</v>
      </c>
      <c r="I241" s="256"/>
      <c r="J241" s="251"/>
      <c r="K241" s="251"/>
      <c r="L241" s="257"/>
      <c r="M241" s="258"/>
      <c r="N241" s="259"/>
      <c r="O241" s="259"/>
      <c r="P241" s="259"/>
      <c r="Q241" s="259"/>
      <c r="R241" s="259"/>
      <c r="S241" s="259"/>
      <c r="T241" s="260"/>
      <c r="AT241" s="261" t="s">
        <v>196</v>
      </c>
      <c r="AU241" s="261" t="s">
        <v>90</v>
      </c>
      <c r="AV241" s="12" t="s">
        <v>90</v>
      </c>
      <c r="AW241" s="12" t="s">
        <v>45</v>
      </c>
      <c r="AX241" s="12" t="s">
        <v>82</v>
      </c>
      <c r="AY241" s="261" t="s">
        <v>183</v>
      </c>
    </row>
    <row r="242" s="12" customFormat="1">
      <c r="B242" s="250"/>
      <c r="C242" s="251"/>
      <c r="D242" s="252" t="s">
        <v>196</v>
      </c>
      <c r="E242" s="253" t="s">
        <v>38</v>
      </c>
      <c r="F242" s="254" t="s">
        <v>378</v>
      </c>
      <c r="G242" s="251"/>
      <c r="H242" s="255">
        <v>4.0999999999999996</v>
      </c>
      <c r="I242" s="256"/>
      <c r="J242" s="251"/>
      <c r="K242" s="251"/>
      <c r="L242" s="257"/>
      <c r="M242" s="258"/>
      <c r="N242" s="259"/>
      <c r="O242" s="259"/>
      <c r="P242" s="259"/>
      <c r="Q242" s="259"/>
      <c r="R242" s="259"/>
      <c r="S242" s="259"/>
      <c r="T242" s="260"/>
      <c r="AT242" s="261" t="s">
        <v>196</v>
      </c>
      <c r="AU242" s="261" t="s">
        <v>90</v>
      </c>
      <c r="AV242" s="12" t="s">
        <v>90</v>
      </c>
      <c r="AW242" s="12" t="s">
        <v>45</v>
      </c>
      <c r="AX242" s="12" t="s">
        <v>82</v>
      </c>
      <c r="AY242" s="261" t="s">
        <v>183</v>
      </c>
    </row>
    <row r="243" s="12" customFormat="1">
      <c r="B243" s="250"/>
      <c r="C243" s="251"/>
      <c r="D243" s="252" t="s">
        <v>196</v>
      </c>
      <c r="E243" s="253" t="s">
        <v>38</v>
      </c>
      <c r="F243" s="254" t="s">
        <v>379</v>
      </c>
      <c r="G243" s="251"/>
      <c r="H243" s="255">
        <v>8.9459999999999997</v>
      </c>
      <c r="I243" s="256"/>
      <c r="J243" s="251"/>
      <c r="K243" s="251"/>
      <c r="L243" s="257"/>
      <c r="M243" s="258"/>
      <c r="N243" s="259"/>
      <c r="O243" s="259"/>
      <c r="P243" s="259"/>
      <c r="Q243" s="259"/>
      <c r="R243" s="259"/>
      <c r="S243" s="259"/>
      <c r="T243" s="260"/>
      <c r="AT243" s="261" t="s">
        <v>196</v>
      </c>
      <c r="AU243" s="261" t="s">
        <v>90</v>
      </c>
      <c r="AV243" s="12" t="s">
        <v>90</v>
      </c>
      <c r="AW243" s="12" t="s">
        <v>45</v>
      </c>
      <c r="AX243" s="12" t="s">
        <v>82</v>
      </c>
      <c r="AY243" s="261" t="s">
        <v>183</v>
      </c>
    </row>
    <row r="244" s="12" customFormat="1">
      <c r="B244" s="250"/>
      <c r="C244" s="251"/>
      <c r="D244" s="252" t="s">
        <v>196</v>
      </c>
      <c r="E244" s="253" t="s">
        <v>38</v>
      </c>
      <c r="F244" s="254" t="s">
        <v>380</v>
      </c>
      <c r="G244" s="251"/>
      <c r="H244" s="255">
        <v>2.5339999999999998</v>
      </c>
      <c r="I244" s="256"/>
      <c r="J244" s="251"/>
      <c r="K244" s="251"/>
      <c r="L244" s="257"/>
      <c r="M244" s="258"/>
      <c r="N244" s="259"/>
      <c r="O244" s="259"/>
      <c r="P244" s="259"/>
      <c r="Q244" s="259"/>
      <c r="R244" s="259"/>
      <c r="S244" s="259"/>
      <c r="T244" s="260"/>
      <c r="AT244" s="261" t="s">
        <v>196</v>
      </c>
      <c r="AU244" s="261" t="s">
        <v>90</v>
      </c>
      <c r="AV244" s="12" t="s">
        <v>90</v>
      </c>
      <c r="AW244" s="12" t="s">
        <v>45</v>
      </c>
      <c r="AX244" s="12" t="s">
        <v>82</v>
      </c>
      <c r="AY244" s="261" t="s">
        <v>183</v>
      </c>
    </row>
    <row r="245" s="12" customFormat="1">
      <c r="B245" s="250"/>
      <c r="C245" s="251"/>
      <c r="D245" s="252" t="s">
        <v>196</v>
      </c>
      <c r="E245" s="253" t="s">
        <v>38</v>
      </c>
      <c r="F245" s="254" t="s">
        <v>381</v>
      </c>
      <c r="G245" s="251"/>
      <c r="H245" s="255">
        <v>2.5699999999999998</v>
      </c>
      <c r="I245" s="256"/>
      <c r="J245" s="251"/>
      <c r="K245" s="251"/>
      <c r="L245" s="257"/>
      <c r="M245" s="258"/>
      <c r="N245" s="259"/>
      <c r="O245" s="259"/>
      <c r="P245" s="259"/>
      <c r="Q245" s="259"/>
      <c r="R245" s="259"/>
      <c r="S245" s="259"/>
      <c r="T245" s="260"/>
      <c r="AT245" s="261" t="s">
        <v>196</v>
      </c>
      <c r="AU245" s="261" t="s">
        <v>90</v>
      </c>
      <c r="AV245" s="12" t="s">
        <v>90</v>
      </c>
      <c r="AW245" s="12" t="s">
        <v>45</v>
      </c>
      <c r="AX245" s="12" t="s">
        <v>82</v>
      </c>
      <c r="AY245" s="261" t="s">
        <v>183</v>
      </c>
    </row>
    <row r="246" s="14" customFormat="1">
      <c r="B246" s="273"/>
      <c r="C246" s="274"/>
      <c r="D246" s="252" t="s">
        <v>196</v>
      </c>
      <c r="E246" s="275" t="s">
        <v>38</v>
      </c>
      <c r="F246" s="276" t="s">
        <v>202</v>
      </c>
      <c r="G246" s="274"/>
      <c r="H246" s="275" t="s">
        <v>38</v>
      </c>
      <c r="I246" s="277"/>
      <c r="J246" s="274"/>
      <c r="K246" s="274"/>
      <c r="L246" s="278"/>
      <c r="M246" s="279"/>
      <c r="N246" s="280"/>
      <c r="O246" s="280"/>
      <c r="P246" s="280"/>
      <c r="Q246" s="280"/>
      <c r="R246" s="280"/>
      <c r="S246" s="280"/>
      <c r="T246" s="281"/>
      <c r="AT246" s="282" t="s">
        <v>196</v>
      </c>
      <c r="AU246" s="282" t="s">
        <v>90</v>
      </c>
      <c r="AV246" s="14" t="s">
        <v>25</v>
      </c>
      <c r="AW246" s="14" t="s">
        <v>45</v>
      </c>
      <c r="AX246" s="14" t="s">
        <v>82</v>
      </c>
      <c r="AY246" s="282" t="s">
        <v>183</v>
      </c>
    </row>
    <row r="247" s="12" customFormat="1">
      <c r="B247" s="250"/>
      <c r="C247" s="251"/>
      <c r="D247" s="252" t="s">
        <v>196</v>
      </c>
      <c r="E247" s="253" t="s">
        <v>38</v>
      </c>
      <c r="F247" s="254" t="s">
        <v>382</v>
      </c>
      <c r="G247" s="251"/>
      <c r="H247" s="255">
        <v>7.6130000000000004</v>
      </c>
      <c r="I247" s="256"/>
      <c r="J247" s="251"/>
      <c r="K247" s="251"/>
      <c r="L247" s="257"/>
      <c r="M247" s="258"/>
      <c r="N247" s="259"/>
      <c r="O247" s="259"/>
      <c r="P247" s="259"/>
      <c r="Q247" s="259"/>
      <c r="R247" s="259"/>
      <c r="S247" s="259"/>
      <c r="T247" s="260"/>
      <c r="AT247" s="261" t="s">
        <v>196</v>
      </c>
      <c r="AU247" s="261" t="s">
        <v>90</v>
      </c>
      <c r="AV247" s="12" t="s">
        <v>90</v>
      </c>
      <c r="AW247" s="12" t="s">
        <v>45</v>
      </c>
      <c r="AX247" s="12" t="s">
        <v>82</v>
      </c>
      <c r="AY247" s="261" t="s">
        <v>183</v>
      </c>
    </row>
    <row r="248" s="14" customFormat="1">
      <c r="B248" s="273"/>
      <c r="C248" s="274"/>
      <c r="D248" s="252" t="s">
        <v>196</v>
      </c>
      <c r="E248" s="275" t="s">
        <v>38</v>
      </c>
      <c r="F248" s="276" t="s">
        <v>202</v>
      </c>
      <c r="G248" s="274"/>
      <c r="H248" s="275" t="s">
        <v>38</v>
      </c>
      <c r="I248" s="277"/>
      <c r="J248" s="274"/>
      <c r="K248" s="274"/>
      <c r="L248" s="278"/>
      <c r="M248" s="279"/>
      <c r="N248" s="280"/>
      <c r="O248" s="280"/>
      <c r="P248" s="280"/>
      <c r="Q248" s="280"/>
      <c r="R248" s="280"/>
      <c r="S248" s="280"/>
      <c r="T248" s="281"/>
      <c r="AT248" s="282" t="s">
        <v>196</v>
      </c>
      <c r="AU248" s="282" t="s">
        <v>90</v>
      </c>
      <c r="AV248" s="14" t="s">
        <v>25</v>
      </c>
      <c r="AW248" s="14" t="s">
        <v>45</v>
      </c>
      <c r="AX248" s="14" t="s">
        <v>82</v>
      </c>
      <c r="AY248" s="282" t="s">
        <v>183</v>
      </c>
    </row>
    <row r="249" s="12" customFormat="1">
      <c r="B249" s="250"/>
      <c r="C249" s="251"/>
      <c r="D249" s="252" t="s">
        <v>196</v>
      </c>
      <c r="E249" s="253" t="s">
        <v>38</v>
      </c>
      <c r="F249" s="254" t="s">
        <v>383</v>
      </c>
      <c r="G249" s="251"/>
      <c r="H249" s="255">
        <v>17.120000000000001</v>
      </c>
      <c r="I249" s="256"/>
      <c r="J249" s="251"/>
      <c r="K249" s="251"/>
      <c r="L249" s="257"/>
      <c r="M249" s="258"/>
      <c r="N249" s="259"/>
      <c r="O249" s="259"/>
      <c r="P249" s="259"/>
      <c r="Q249" s="259"/>
      <c r="R249" s="259"/>
      <c r="S249" s="259"/>
      <c r="T249" s="260"/>
      <c r="AT249" s="261" t="s">
        <v>196</v>
      </c>
      <c r="AU249" s="261" t="s">
        <v>90</v>
      </c>
      <c r="AV249" s="12" t="s">
        <v>90</v>
      </c>
      <c r="AW249" s="12" t="s">
        <v>45</v>
      </c>
      <c r="AX249" s="12" t="s">
        <v>82</v>
      </c>
      <c r="AY249" s="261" t="s">
        <v>183</v>
      </c>
    </row>
    <row r="250" s="14" customFormat="1">
      <c r="B250" s="273"/>
      <c r="C250" s="274"/>
      <c r="D250" s="252" t="s">
        <v>196</v>
      </c>
      <c r="E250" s="275" t="s">
        <v>38</v>
      </c>
      <c r="F250" s="276" t="s">
        <v>202</v>
      </c>
      <c r="G250" s="274"/>
      <c r="H250" s="275" t="s">
        <v>38</v>
      </c>
      <c r="I250" s="277"/>
      <c r="J250" s="274"/>
      <c r="K250" s="274"/>
      <c r="L250" s="278"/>
      <c r="M250" s="279"/>
      <c r="N250" s="280"/>
      <c r="O250" s="280"/>
      <c r="P250" s="280"/>
      <c r="Q250" s="280"/>
      <c r="R250" s="280"/>
      <c r="S250" s="280"/>
      <c r="T250" s="281"/>
      <c r="AT250" s="282" t="s">
        <v>196</v>
      </c>
      <c r="AU250" s="282" t="s">
        <v>90</v>
      </c>
      <c r="AV250" s="14" t="s">
        <v>25</v>
      </c>
      <c r="AW250" s="14" t="s">
        <v>45</v>
      </c>
      <c r="AX250" s="14" t="s">
        <v>82</v>
      </c>
      <c r="AY250" s="282" t="s">
        <v>183</v>
      </c>
    </row>
    <row r="251" s="12" customFormat="1">
      <c r="B251" s="250"/>
      <c r="C251" s="251"/>
      <c r="D251" s="252" t="s">
        <v>196</v>
      </c>
      <c r="E251" s="253" t="s">
        <v>38</v>
      </c>
      <c r="F251" s="254" t="s">
        <v>298</v>
      </c>
      <c r="G251" s="251"/>
      <c r="H251" s="255">
        <v>4.0199999999999996</v>
      </c>
      <c r="I251" s="256"/>
      <c r="J251" s="251"/>
      <c r="K251" s="251"/>
      <c r="L251" s="257"/>
      <c r="M251" s="258"/>
      <c r="N251" s="259"/>
      <c r="O251" s="259"/>
      <c r="P251" s="259"/>
      <c r="Q251" s="259"/>
      <c r="R251" s="259"/>
      <c r="S251" s="259"/>
      <c r="T251" s="260"/>
      <c r="AT251" s="261" t="s">
        <v>196</v>
      </c>
      <c r="AU251" s="261" t="s">
        <v>90</v>
      </c>
      <c r="AV251" s="12" t="s">
        <v>90</v>
      </c>
      <c r="AW251" s="12" t="s">
        <v>45</v>
      </c>
      <c r="AX251" s="12" t="s">
        <v>82</v>
      </c>
      <c r="AY251" s="261" t="s">
        <v>183</v>
      </c>
    </row>
    <row r="252" s="14" customFormat="1">
      <c r="B252" s="273"/>
      <c r="C252" s="274"/>
      <c r="D252" s="252" t="s">
        <v>196</v>
      </c>
      <c r="E252" s="275" t="s">
        <v>38</v>
      </c>
      <c r="F252" s="276" t="s">
        <v>202</v>
      </c>
      <c r="G252" s="274"/>
      <c r="H252" s="275" t="s">
        <v>38</v>
      </c>
      <c r="I252" s="277"/>
      <c r="J252" s="274"/>
      <c r="K252" s="274"/>
      <c r="L252" s="278"/>
      <c r="M252" s="279"/>
      <c r="N252" s="280"/>
      <c r="O252" s="280"/>
      <c r="P252" s="280"/>
      <c r="Q252" s="280"/>
      <c r="R252" s="280"/>
      <c r="S252" s="280"/>
      <c r="T252" s="281"/>
      <c r="AT252" s="282" t="s">
        <v>196</v>
      </c>
      <c r="AU252" s="282" t="s">
        <v>90</v>
      </c>
      <c r="AV252" s="14" t="s">
        <v>25</v>
      </c>
      <c r="AW252" s="14" t="s">
        <v>45</v>
      </c>
      <c r="AX252" s="14" t="s">
        <v>82</v>
      </c>
      <c r="AY252" s="282" t="s">
        <v>183</v>
      </c>
    </row>
    <row r="253" s="12" customFormat="1">
      <c r="B253" s="250"/>
      <c r="C253" s="251"/>
      <c r="D253" s="252" t="s">
        <v>196</v>
      </c>
      <c r="E253" s="253" t="s">
        <v>38</v>
      </c>
      <c r="F253" s="254" t="s">
        <v>303</v>
      </c>
      <c r="G253" s="251"/>
      <c r="H253" s="255">
        <v>17.521000000000001</v>
      </c>
      <c r="I253" s="256"/>
      <c r="J253" s="251"/>
      <c r="K253" s="251"/>
      <c r="L253" s="257"/>
      <c r="M253" s="258"/>
      <c r="N253" s="259"/>
      <c r="O253" s="259"/>
      <c r="P253" s="259"/>
      <c r="Q253" s="259"/>
      <c r="R253" s="259"/>
      <c r="S253" s="259"/>
      <c r="T253" s="260"/>
      <c r="AT253" s="261" t="s">
        <v>196</v>
      </c>
      <c r="AU253" s="261" t="s">
        <v>90</v>
      </c>
      <c r="AV253" s="12" t="s">
        <v>90</v>
      </c>
      <c r="AW253" s="12" t="s">
        <v>45</v>
      </c>
      <c r="AX253" s="12" t="s">
        <v>82</v>
      </c>
      <c r="AY253" s="261" t="s">
        <v>183</v>
      </c>
    </row>
    <row r="254" s="14" customFormat="1">
      <c r="B254" s="273"/>
      <c r="C254" s="274"/>
      <c r="D254" s="252" t="s">
        <v>196</v>
      </c>
      <c r="E254" s="275" t="s">
        <v>38</v>
      </c>
      <c r="F254" s="276" t="s">
        <v>202</v>
      </c>
      <c r="G254" s="274"/>
      <c r="H254" s="275" t="s">
        <v>38</v>
      </c>
      <c r="I254" s="277"/>
      <c r="J254" s="274"/>
      <c r="K254" s="274"/>
      <c r="L254" s="278"/>
      <c r="M254" s="279"/>
      <c r="N254" s="280"/>
      <c r="O254" s="280"/>
      <c r="P254" s="280"/>
      <c r="Q254" s="280"/>
      <c r="R254" s="280"/>
      <c r="S254" s="280"/>
      <c r="T254" s="281"/>
      <c r="AT254" s="282" t="s">
        <v>196</v>
      </c>
      <c r="AU254" s="282" t="s">
        <v>90</v>
      </c>
      <c r="AV254" s="14" t="s">
        <v>25</v>
      </c>
      <c r="AW254" s="14" t="s">
        <v>45</v>
      </c>
      <c r="AX254" s="14" t="s">
        <v>82</v>
      </c>
      <c r="AY254" s="282" t="s">
        <v>183</v>
      </c>
    </row>
    <row r="255" s="12" customFormat="1">
      <c r="B255" s="250"/>
      <c r="C255" s="251"/>
      <c r="D255" s="252" t="s">
        <v>196</v>
      </c>
      <c r="E255" s="253" t="s">
        <v>38</v>
      </c>
      <c r="F255" s="254" t="s">
        <v>308</v>
      </c>
      <c r="G255" s="251"/>
      <c r="H255" s="255">
        <v>68.046000000000006</v>
      </c>
      <c r="I255" s="256"/>
      <c r="J255" s="251"/>
      <c r="K255" s="251"/>
      <c r="L255" s="257"/>
      <c r="M255" s="258"/>
      <c r="N255" s="259"/>
      <c r="O255" s="259"/>
      <c r="P255" s="259"/>
      <c r="Q255" s="259"/>
      <c r="R255" s="259"/>
      <c r="S255" s="259"/>
      <c r="T255" s="260"/>
      <c r="AT255" s="261" t="s">
        <v>196</v>
      </c>
      <c r="AU255" s="261" t="s">
        <v>90</v>
      </c>
      <c r="AV255" s="12" t="s">
        <v>90</v>
      </c>
      <c r="AW255" s="12" t="s">
        <v>45</v>
      </c>
      <c r="AX255" s="12" t="s">
        <v>82</v>
      </c>
      <c r="AY255" s="261" t="s">
        <v>183</v>
      </c>
    </row>
    <row r="256" s="12" customFormat="1">
      <c r="B256" s="250"/>
      <c r="C256" s="251"/>
      <c r="D256" s="252" t="s">
        <v>196</v>
      </c>
      <c r="E256" s="253" t="s">
        <v>38</v>
      </c>
      <c r="F256" s="254" t="s">
        <v>309</v>
      </c>
      <c r="G256" s="251"/>
      <c r="H256" s="255">
        <v>3.0150000000000001</v>
      </c>
      <c r="I256" s="256"/>
      <c r="J256" s="251"/>
      <c r="K256" s="251"/>
      <c r="L256" s="257"/>
      <c r="M256" s="258"/>
      <c r="N256" s="259"/>
      <c r="O256" s="259"/>
      <c r="P256" s="259"/>
      <c r="Q256" s="259"/>
      <c r="R256" s="259"/>
      <c r="S256" s="259"/>
      <c r="T256" s="260"/>
      <c r="AT256" s="261" t="s">
        <v>196</v>
      </c>
      <c r="AU256" s="261" t="s">
        <v>90</v>
      </c>
      <c r="AV256" s="12" t="s">
        <v>90</v>
      </c>
      <c r="AW256" s="12" t="s">
        <v>45</v>
      </c>
      <c r="AX256" s="12" t="s">
        <v>82</v>
      </c>
      <c r="AY256" s="261" t="s">
        <v>183</v>
      </c>
    </row>
    <row r="257" s="12" customFormat="1">
      <c r="B257" s="250"/>
      <c r="C257" s="251"/>
      <c r="D257" s="252" t="s">
        <v>196</v>
      </c>
      <c r="E257" s="253" t="s">
        <v>38</v>
      </c>
      <c r="F257" s="254" t="s">
        <v>310</v>
      </c>
      <c r="G257" s="251"/>
      <c r="H257" s="255">
        <v>-9.125</v>
      </c>
      <c r="I257" s="256"/>
      <c r="J257" s="251"/>
      <c r="K257" s="251"/>
      <c r="L257" s="257"/>
      <c r="M257" s="258"/>
      <c r="N257" s="259"/>
      <c r="O257" s="259"/>
      <c r="P257" s="259"/>
      <c r="Q257" s="259"/>
      <c r="R257" s="259"/>
      <c r="S257" s="259"/>
      <c r="T257" s="260"/>
      <c r="AT257" s="261" t="s">
        <v>196</v>
      </c>
      <c r="AU257" s="261" t="s">
        <v>90</v>
      </c>
      <c r="AV257" s="12" t="s">
        <v>90</v>
      </c>
      <c r="AW257" s="12" t="s">
        <v>45</v>
      </c>
      <c r="AX257" s="12" t="s">
        <v>82</v>
      </c>
      <c r="AY257" s="261" t="s">
        <v>183</v>
      </c>
    </row>
    <row r="258" s="12" customFormat="1">
      <c r="B258" s="250"/>
      <c r="C258" s="251"/>
      <c r="D258" s="252" t="s">
        <v>196</v>
      </c>
      <c r="E258" s="253" t="s">
        <v>38</v>
      </c>
      <c r="F258" s="254" t="s">
        <v>384</v>
      </c>
      <c r="G258" s="251"/>
      <c r="H258" s="255">
        <v>317.13799999999998</v>
      </c>
      <c r="I258" s="256"/>
      <c r="J258" s="251"/>
      <c r="K258" s="251"/>
      <c r="L258" s="257"/>
      <c r="M258" s="258"/>
      <c r="N258" s="259"/>
      <c r="O258" s="259"/>
      <c r="P258" s="259"/>
      <c r="Q258" s="259"/>
      <c r="R258" s="259"/>
      <c r="S258" s="259"/>
      <c r="T258" s="260"/>
      <c r="AT258" s="261" t="s">
        <v>196</v>
      </c>
      <c r="AU258" s="261" t="s">
        <v>90</v>
      </c>
      <c r="AV258" s="12" t="s">
        <v>90</v>
      </c>
      <c r="AW258" s="12" t="s">
        <v>45</v>
      </c>
      <c r="AX258" s="12" t="s">
        <v>82</v>
      </c>
      <c r="AY258" s="261" t="s">
        <v>183</v>
      </c>
    </row>
    <row r="259" s="13" customFormat="1">
      <c r="B259" s="262"/>
      <c r="C259" s="263"/>
      <c r="D259" s="252" t="s">
        <v>196</v>
      </c>
      <c r="E259" s="264" t="s">
        <v>38</v>
      </c>
      <c r="F259" s="265" t="s">
        <v>198</v>
      </c>
      <c r="G259" s="263"/>
      <c r="H259" s="266">
        <v>445.46600000000001</v>
      </c>
      <c r="I259" s="267"/>
      <c r="J259" s="263"/>
      <c r="K259" s="263"/>
      <c r="L259" s="268"/>
      <c r="M259" s="269"/>
      <c r="N259" s="270"/>
      <c r="O259" s="270"/>
      <c r="P259" s="270"/>
      <c r="Q259" s="270"/>
      <c r="R259" s="270"/>
      <c r="S259" s="270"/>
      <c r="T259" s="271"/>
      <c r="AT259" s="272" t="s">
        <v>196</v>
      </c>
      <c r="AU259" s="272" t="s">
        <v>90</v>
      </c>
      <c r="AV259" s="13" t="s">
        <v>190</v>
      </c>
      <c r="AW259" s="13" t="s">
        <v>45</v>
      </c>
      <c r="AX259" s="13" t="s">
        <v>25</v>
      </c>
      <c r="AY259" s="272" t="s">
        <v>183</v>
      </c>
    </row>
    <row r="260" s="1" customFormat="1" ht="25.5" customHeight="1">
      <c r="B260" s="48"/>
      <c r="C260" s="238" t="s">
        <v>385</v>
      </c>
      <c r="D260" s="238" t="s">
        <v>185</v>
      </c>
      <c r="E260" s="239" t="s">
        <v>386</v>
      </c>
      <c r="F260" s="240" t="s">
        <v>387</v>
      </c>
      <c r="G260" s="241" t="s">
        <v>215</v>
      </c>
      <c r="H260" s="242">
        <v>162.93100000000001</v>
      </c>
      <c r="I260" s="243"/>
      <c r="J260" s="244">
        <f>ROUND(I260*H260,2)</f>
        <v>0</v>
      </c>
      <c r="K260" s="240" t="s">
        <v>189</v>
      </c>
      <c r="L260" s="74"/>
      <c r="M260" s="245" t="s">
        <v>38</v>
      </c>
      <c r="N260" s="246" t="s">
        <v>53</v>
      </c>
      <c r="O260" s="49"/>
      <c r="P260" s="247">
        <f>O260*H260</f>
        <v>0</v>
      </c>
      <c r="Q260" s="247">
        <v>0.0039100000000000003</v>
      </c>
      <c r="R260" s="247">
        <f>Q260*H260</f>
        <v>0.63706021000000013</v>
      </c>
      <c r="S260" s="247">
        <v>0</v>
      </c>
      <c r="T260" s="248">
        <f>S260*H260</f>
        <v>0</v>
      </c>
      <c r="AR260" s="25" t="s">
        <v>190</v>
      </c>
      <c r="AT260" s="25" t="s">
        <v>185</v>
      </c>
      <c r="AU260" s="25" t="s">
        <v>90</v>
      </c>
      <c r="AY260" s="25" t="s">
        <v>183</v>
      </c>
      <c r="BE260" s="249">
        <f>IF(N260="základní",J260,0)</f>
        <v>0</v>
      </c>
      <c r="BF260" s="249">
        <f>IF(N260="snížená",J260,0)</f>
        <v>0</v>
      </c>
      <c r="BG260" s="249">
        <f>IF(N260="zákl. přenesená",J260,0)</f>
        <v>0</v>
      </c>
      <c r="BH260" s="249">
        <f>IF(N260="sníž. přenesená",J260,0)</f>
        <v>0</v>
      </c>
      <c r="BI260" s="249">
        <f>IF(N260="nulová",J260,0)</f>
        <v>0</v>
      </c>
      <c r="BJ260" s="25" t="s">
        <v>25</v>
      </c>
      <c r="BK260" s="249">
        <f>ROUND(I260*H260,2)</f>
        <v>0</v>
      </c>
      <c r="BL260" s="25" t="s">
        <v>190</v>
      </c>
      <c r="BM260" s="25" t="s">
        <v>388</v>
      </c>
    </row>
    <row r="261" s="1" customFormat="1">
      <c r="B261" s="48"/>
      <c r="C261" s="76"/>
      <c r="D261" s="252" t="s">
        <v>217</v>
      </c>
      <c r="E261" s="76"/>
      <c r="F261" s="283" t="s">
        <v>389</v>
      </c>
      <c r="G261" s="76"/>
      <c r="H261" s="76"/>
      <c r="I261" s="206"/>
      <c r="J261" s="76"/>
      <c r="K261" s="76"/>
      <c r="L261" s="74"/>
      <c r="M261" s="284"/>
      <c r="N261" s="49"/>
      <c r="O261" s="49"/>
      <c r="P261" s="49"/>
      <c r="Q261" s="49"/>
      <c r="R261" s="49"/>
      <c r="S261" s="49"/>
      <c r="T261" s="97"/>
      <c r="AT261" s="25" t="s">
        <v>217</v>
      </c>
      <c r="AU261" s="25" t="s">
        <v>90</v>
      </c>
    </row>
    <row r="262" s="14" customFormat="1">
      <c r="B262" s="273"/>
      <c r="C262" s="274"/>
      <c r="D262" s="252" t="s">
        <v>196</v>
      </c>
      <c r="E262" s="275" t="s">
        <v>38</v>
      </c>
      <c r="F262" s="276" t="s">
        <v>202</v>
      </c>
      <c r="G262" s="274"/>
      <c r="H262" s="275" t="s">
        <v>38</v>
      </c>
      <c r="I262" s="277"/>
      <c r="J262" s="274"/>
      <c r="K262" s="274"/>
      <c r="L262" s="278"/>
      <c r="M262" s="279"/>
      <c r="N262" s="280"/>
      <c r="O262" s="280"/>
      <c r="P262" s="280"/>
      <c r="Q262" s="280"/>
      <c r="R262" s="280"/>
      <c r="S262" s="280"/>
      <c r="T262" s="281"/>
      <c r="AT262" s="282" t="s">
        <v>196</v>
      </c>
      <c r="AU262" s="282" t="s">
        <v>90</v>
      </c>
      <c r="AV262" s="14" t="s">
        <v>25</v>
      </c>
      <c r="AW262" s="14" t="s">
        <v>45</v>
      </c>
      <c r="AX262" s="14" t="s">
        <v>82</v>
      </c>
      <c r="AY262" s="282" t="s">
        <v>183</v>
      </c>
    </row>
    <row r="263" s="12" customFormat="1">
      <c r="B263" s="250"/>
      <c r="C263" s="251"/>
      <c r="D263" s="252" t="s">
        <v>196</v>
      </c>
      <c r="E263" s="253" t="s">
        <v>38</v>
      </c>
      <c r="F263" s="254" t="s">
        <v>298</v>
      </c>
      <c r="G263" s="251"/>
      <c r="H263" s="255">
        <v>4.0199999999999996</v>
      </c>
      <c r="I263" s="256"/>
      <c r="J263" s="251"/>
      <c r="K263" s="251"/>
      <c r="L263" s="257"/>
      <c r="M263" s="258"/>
      <c r="N263" s="259"/>
      <c r="O263" s="259"/>
      <c r="P263" s="259"/>
      <c r="Q263" s="259"/>
      <c r="R263" s="259"/>
      <c r="S263" s="259"/>
      <c r="T263" s="260"/>
      <c r="AT263" s="261" t="s">
        <v>196</v>
      </c>
      <c r="AU263" s="261" t="s">
        <v>90</v>
      </c>
      <c r="AV263" s="12" t="s">
        <v>90</v>
      </c>
      <c r="AW263" s="12" t="s">
        <v>45</v>
      </c>
      <c r="AX263" s="12" t="s">
        <v>82</v>
      </c>
      <c r="AY263" s="261" t="s">
        <v>183</v>
      </c>
    </row>
    <row r="264" s="14" customFormat="1">
      <c r="B264" s="273"/>
      <c r="C264" s="274"/>
      <c r="D264" s="252" t="s">
        <v>196</v>
      </c>
      <c r="E264" s="275" t="s">
        <v>38</v>
      </c>
      <c r="F264" s="276" t="s">
        <v>202</v>
      </c>
      <c r="G264" s="274"/>
      <c r="H264" s="275" t="s">
        <v>38</v>
      </c>
      <c r="I264" s="277"/>
      <c r="J264" s="274"/>
      <c r="K264" s="274"/>
      <c r="L264" s="278"/>
      <c r="M264" s="279"/>
      <c r="N264" s="280"/>
      <c r="O264" s="280"/>
      <c r="P264" s="280"/>
      <c r="Q264" s="280"/>
      <c r="R264" s="280"/>
      <c r="S264" s="280"/>
      <c r="T264" s="281"/>
      <c r="AT264" s="282" t="s">
        <v>196</v>
      </c>
      <c r="AU264" s="282" t="s">
        <v>90</v>
      </c>
      <c r="AV264" s="14" t="s">
        <v>25</v>
      </c>
      <c r="AW264" s="14" t="s">
        <v>45</v>
      </c>
      <c r="AX264" s="14" t="s">
        <v>82</v>
      </c>
      <c r="AY264" s="282" t="s">
        <v>183</v>
      </c>
    </row>
    <row r="265" s="12" customFormat="1">
      <c r="B265" s="250"/>
      <c r="C265" s="251"/>
      <c r="D265" s="252" t="s">
        <v>196</v>
      </c>
      <c r="E265" s="253" t="s">
        <v>38</v>
      </c>
      <c r="F265" s="254" t="s">
        <v>390</v>
      </c>
      <c r="G265" s="251"/>
      <c r="H265" s="255">
        <v>35.040999999999997</v>
      </c>
      <c r="I265" s="256"/>
      <c r="J265" s="251"/>
      <c r="K265" s="251"/>
      <c r="L265" s="257"/>
      <c r="M265" s="258"/>
      <c r="N265" s="259"/>
      <c r="O265" s="259"/>
      <c r="P265" s="259"/>
      <c r="Q265" s="259"/>
      <c r="R265" s="259"/>
      <c r="S265" s="259"/>
      <c r="T265" s="260"/>
      <c r="AT265" s="261" t="s">
        <v>196</v>
      </c>
      <c r="AU265" s="261" t="s">
        <v>90</v>
      </c>
      <c r="AV265" s="12" t="s">
        <v>90</v>
      </c>
      <c r="AW265" s="12" t="s">
        <v>45</v>
      </c>
      <c r="AX265" s="12" t="s">
        <v>82</v>
      </c>
      <c r="AY265" s="261" t="s">
        <v>183</v>
      </c>
    </row>
    <row r="266" s="14" customFormat="1">
      <c r="B266" s="273"/>
      <c r="C266" s="274"/>
      <c r="D266" s="252" t="s">
        <v>196</v>
      </c>
      <c r="E266" s="275" t="s">
        <v>38</v>
      </c>
      <c r="F266" s="276" t="s">
        <v>202</v>
      </c>
      <c r="G266" s="274"/>
      <c r="H266" s="275" t="s">
        <v>38</v>
      </c>
      <c r="I266" s="277"/>
      <c r="J266" s="274"/>
      <c r="K266" s="274"/>
      <c r="L266" s="278"/>
      <c r="M266" s="279"/>
      <c r="N266" s="280"/>
      <c r="O266" s="280"/>
      <c r="P266" s="280"/>
      <c r="Q266" s="280"/>
      <c r="R266" s="280"/>
      <c r="S266" s="280"/>
      <c r="T266" s="281"/>
      <c r="AT266" s="282" t="s">
        <v>196</v>
      </c>
      <c r="AU266" s="282" t="s">
        <v>90</v>
      </c>
      <c r="AV266" s="14" t="s">
        <v>25</v>
      </c>
      <c r="AW266" s="14" t="s">
        <v>45</v>
      </c>
      <c r="AX266" s="14" t="s">
        <v>82</v>
      </c>
      <c r="AY266" s="282" t="s">
        <v>183</v>
      </c>
    </row>
    <row r="267" s="12" customFormat="1">
      <c r="B267" s="250"/>
      <c r="C267" s="251"/>
      <c r="D267" s="252" t="s">
        <v>196</v>
      </c>
      <c r="E267" s="253" t="s">
        <v>38</v>
      </c>
      <c r="F267" s="254" t="s">
        <v>391</v>
      </c>
      <c r="G267" s="251"/>
      <c r="H267" s="255">
        <v>136.09100000000001</v>
      </c>
      <c r="I267" s="256"/>
      <c r="J267" s="251"/>
      <c r="K267" s="251"/>
      <c r="L267" s="257"/>
      <c r="M267" s="258"/>
      <c r="N267" s="259"/>
      <c r="O267" s="259"/>
      <c r="P267" s="259"/>
      <c r="Q267" s="259"/>
      <c r="R267" s="259"/>
      <c r="S267" s="259"/>
      <c r="T267" s="260"/>
      <c r="AT267" s="261" t="s">
        <v>196</v>
      </c>
      <c r="AU267" s="261" t="s">
        <v>90</v>
      </c>
      <c r="AV267" s="12" t="s">
        <v>90</v>
      </c>
      <c r="AW267" s="12" t="s">
        <v>45</v>
      </c>
      <c r="AX267" s="12" t="s">
        <v>82</v>
      </c>
      <c r="AY267" s="261" t="s">
        <v>183</v>
      </c>
    </row>
    <row r="268" s="12" customFormat="1">
      <c r="B268" s="250"/>
      <c r="C268" s="251"/>
      <c r="D268" s="252" t="s">
        <v>196</v>
      </c>
      <c r="E268" s="253" t="s">
        <v>38</v>
      </c>
      <c r="F268" s="254" t="s">
        <v>392</v>
      </c>
      <c r="G268" s="251"/>
      <c r="H268" s="255">
        <v>6.0289999999999999</v>
      </c>
      <c r="I268" s="256"/>
      <c r="J268" s="251"/>
      <c r="K268" s="251"/>
      <c r="L268" s="257"/>
      <c r="M268" s="258"/>
      <c r="N268" s="259"/>
      <c r="O268" s="259"/>
      <c r="P268" s="259"/>
      <c r="Q268" s="259"/>
      <c r="R268" s="259"/>
      <c r="S268" s="259"/>
      <c r="T268" s="260"/>
      <c r="AT268" s="261" t="s">
        <v>196</v>
      </c>
      <c r="AU268" s="261" t="s">
        <v>90</v>
      </c>
      <c r="AV268" s="12" t="s">
        <v>90</v>
      </c>
      <c r="AW268" s="12" t="s">
        <v>45</v>
      </c>
      <c r="AX268" s="12" t="s">
        <v>82</v>
      </c>
      <c r="AY268" s="261" t="s">
        <v>183</v>
      </c>
    </row>
    <row r="269" s="12" customFormat="1">
      <c r="B269" s="250"/>
      <c r="C269" s="251"/>
      <c r="D269" s="252" t="s">
        <v>196</v>
      </c>
      <c r="E269" s="253" t="s">
        <v>38</v>
      </c>
      <c r="F269" s="254" t="s">
        <v>393</v>
      </c>
      <c r="G269" s="251"/>
      <c r="H269" s="255">
        <v>-18.25</v>
      </c>
      <c r="I269" s="256"/>
      <c r="J269" s="251"/>
      <c r="K269" s="251"/>
      <c r="L269" s="257"/>
      <c r="M269" s="258"/>
      <c r="N269" s="259"/>
      <c r="O269" s="259"/>
      <c r="P269" s="259"/>
      <c r="Q269" s="259"/>
      <c r="R269" s="259"/>
      <c r="S269" s="259"/>
      <c r="T269" s="260"/>
      <c r="AT269" s="261" t="s">
        <v>196</v>
      </c>
      <c r="AU269" s="261" t="s">
        <v>90</v>
      </c>
      <c r="AV269" s="12" t="s">
        <v>90</v>
      </c>
      <c r="AW269" s="12" t="s">
        <v>45</v>
      </c>
      <c r="AX269" s="12" t="s">
        <v>82</v>
      </c>
      <c r="AY269" s="261" t="s">
        <v>183</v>
      </c>
    </row>
    <row r="270" s="13" customFormat="1">
      <c r="B270" s="262"/>
      <c r="C270" s="263"/>
      <c r="D270" s="252" t="s">
        <v>196</v>
      </c>
      <c r="E270" s="264" t="s">
        <v>38</v>
      </c>
      <c r="F270" s="265" t="s">
        <v>198</v>
      </c>
      <c r="G270" s="263"/>
      <c r="H270" s="266">
        <v>162.93100000000001</v>
      </c>
      <c r="I270" s="267"/>
      <c r="J270" s="263"/>
      <c r="K270" s="263"/>
      <c r="L270" s="268"/>
      <c r="M270" s="269"/>
      <c r="N270" s="270"/>
      <c r="O270" s="270"/>
      <c r="P270" s="270"/>
      <c r="Q270" s="270"/>
      <c r="R270" s="270"/>
      <c r="S270" s="270"/>
      <c r="T270" s="271"/>
      <c r="AT270" s="272" t="s">
        <v>196</v>
      </c>
      <c r="AU270" s="272" t="s">
        <v>90</v>
      </c>
      <c r="AV270" s="13" t="s">
        <v>190</v>
      </c>
      <c r="AW270" s="13" t="s">
        <v>45</v>
      </c>
      <c r="AX270" s="13" t="s">
        <v>25</v>
      </c>
      <c r="AY270" s="272" t="s">
        <v>183</v>
      </c>
    </row>
    <row r="271" s="1" customFormat="1" ht="38.25" customHeight="1">
      <c r="B271" s="48"/>
      <c r="C271" s="238" t="s">
        <v>394</v>
      </c>
      <c r="D271" s="238" t="s">
        <v>185</v>
      </c>
      <c r="E271" s="239" t="s">
        <v>395</v>
      </c>
      <c r="F271" s="240" t="s">
        <v>396</v>
      </c>
      <c r="G271" s="241" t="s">
        <v>215</v>
      </c>
      <c r="H271" s="242">
        <v>1095.3920000000001</v>
      </c>
      <c r="I271" s="243"/>
      <c r="J271" s="244">
        <f>ROUND(I271*H271,2)</f>
        <v>0</v>
      </c>
      <c r="K271" s="240" t="s">
        <v>189</v>
      </c>
      <c r="L271" s="74"/>
      <c r="M271" s="245" t="s">
        <v>38</v>
      </c>
      <c r="N271" s="246" t="s">
        <v>53</v>
      </c>
      <c r="O271" s="49"/>
      <c r="P271" s="247">
        <f>O271*H271</f>
        <v>0</v>
      </c>
      <c r="Q271" s="247">
        <v>0.017330000000000002</v>
      </c>
      <c r="R271" s="247">
        <f>Q271*H271</f>
        <v>18.983143360000003</v>
      </c>
      <c r="S271" s="247">
        <v>0</v>
      </c>
      <c r="T271" s="248">
        <f>S271*H271</f>
        <v>0</v>
      </c>
      <c r="AR271" s="25" t="s">
        <v>190</v>
      </c>
      <c r="AT271" s="25" t="s">
        <v>185</v>
      </c>
      <c r="AU271" s="25" t="s">
        <v>90</v>
      </c>
      <c r="AY271" s="25" t="s">
        <v>183</v>
      </c>
      <c r="BE271" s="249">
        <f>IF(N271="základní",J271,0)</f>
        <v>0</v>
      </c>
      <c r="BF271" s="249">
        <f>IF(N271="snížená",J271,0)</f>
        <v>0</v>
      </c>
      <c r="BG271" s="249">
        <f>IF(N271="zákl. přenesená",J271,0)</f>
        <v>0</v>
      </c>
      <c r="BH271" s="249">
        <f>IF(N271="sníž. přenesená",J271,0)</f>
        <v>0</v>
      </c>
      <c r="BI271" s="249">
        <f>IF(N271="nulová",J271,0)</f>
        <v>0</v>
      </c>
      <c r="BJ271" s="25" t="s">
        <v>25</v>
      </c>
      <c r="BK271" s="249">
        <f>ROUND(I271*H271,2)</f>
        <v>0</v>
      </c>
      <c r="BL271" s="25" t="s">
        <v>190</v>
      </c>
      <c r="BM271" s="25" t="s">
        <v>397</v>
      </c>
    </row>
    <row r="272" s="1" customFormat="1">
      <c r="B272" s="48"/>
      <c r="C272" s="76"/>
      <c r="D272" s="252" t="s">
        <v>217</v>
      </c>
      <c r="E272" s="76"/>
      <c r="F272" s="283" t="s">
        <v>398</v>
      </c>
      <c r="G272" s="76"/>
      <c r="H272" s="76"/>
      <c r="I272" s="206"/>
      <c r="J272" s="76"/>
      <c r="K272" s="76"/>
      <c r="L272" s="74"/>
      <c r="M272" s="284"/>
      <c r="N272" s="49"/>
      <c r="O272" s="49"/>
      <c r="P272" s="49"/>
      <c r="Q272" s="49"/>
      <c r="R272" s="49"/>
      <c r="S272" s="49"/>
      <c r="T272" s="97"/>
      <c r="AT272" s="25" t="s">
        <v>217</v>
      </c>
      <c r="AU272" s="25" t="s">
        <v>90</v>
      </c>
    </row>
    <row r="273" s="14" customFormat="1">
      <c r="B273" s="273"/>
      <c r="C273" s="274"/>
      <c r="D273" s="252" t="s">
        <v>196</v>
      </c>
      <c r="E273" s="275" t="s">
        <v>38</v>
      </c>
      <c r="F273" s="276" t="s">
        <v>202</v>
      </c>
      <c r="G273" s="274"/>
      <c r="H273" s="275" t="s">
        <v>38</v>
      </c>
      <c r="I273" s="277"/>
      <c r="J273" s="274"/>
      <c r="K273" s="274"/>
      <c r="L273" s="278"/>
      <c r="M273" s="279"/>
      <c r="N273" s="280"/>
      <c r="O273" s="280"/>
      <c r="P273" s="280"/>
      <c r="Q273" s="280"/>
      <c r="R273" s="280"/>
      <c r="S273" s="280"/>
      <c r="T273" s="281"/>
      <c r="AT273" s="282" t="s">
        <v>196</v>
      </c>
      <c r="AU273" s="282" t="s">
        <v>90</v>
      </c>
      <c r="AV273" s="14" t="s">
        <v>25</v>
      </c>
      <c r="AW273" s="14" t="s">
        <v>45</v>
      </c>
      <c r="AX273" s="14" t="s">
        <v>82</v>
      </c>
      <c r="AY273" s="282" t="s">
        <v>183</v>
      </c>
    </row>
    <row r="274" s="12" customFormat="1">
      <c r="B274" s="250"/>
      <c r="C274" s="251"/>
      <c r="D274" s="252" t="s">
        <v>196</v>
      </c>
      <c r="E274" s="253" t="s">
        <v>38</v>
      </c>
      <c r="F274" s="254" t="s">
        <v>399</v>
      </c>
      <c r="G274" s="251"/>
      <c r="H274" s="255">
        <v>95.075000000000003</v>
      </c>
      <c r="I274" s="256"/>
      <c r="J274" s="251"/>
      <c r="K274" s="251"/>
      <c r="L274" s="257"/>
      <c r="M274" s="258"/>
      <c r="N274" s="259"/>
      <c r="O274" s="259"/>
      <c r="P274" s="259"/>
      <c r="Q274" s="259"/>
      <c r="R274" s="259"/>
      <c r="S274" s="259"/>
      <c r="T274" s="260"/>
      <c r="AT274" s="261" t="s">
        <v>196</v>
      </c>
      <c r="AU274" s="261" t="s">
        <v>90</v>
      </c>
      <c r="AV274" s="12" t="s">
        <v>90</v>
      </c>
      <c r="AW274" s="12" t="s">
        <v>45</v>
      </c>
      <c r="AX274" s="12" t="s">
        <v>82</v>
      </c>
      <c r="AY274" s="261" t="s">
        <v>183</v>
      </c>
    </row>
    <row r="275" s="12" customFormat="1">
      <c r="B275" s="250"/>
      <c r="C275" s="251"/>
      <c r="D275" s="252" t="s">
        <v>196</v>
      </c>
      <c r="E275" s="253" t="s">
        <v>38</v>
      </c>
      <c r="F275" s="254" t="s">
        <v>400</v>
      </c>
      <c r="G275" s="251"/>
      <c r="H275" s="255">
        <v>195.197</v>
      </c>
      <c r="I275" s="256"/>
      <c r="J275" s="251"/>
      <c r="K275" s="251"/>
      <c r="L275" s="257"/>
      <c r="M275" s="258"/>
      <c r="N275" s="259"/>
      <c r="O275" s="259"/>
      <c r="P275" s="259"/>
      <c r="Q275" s="259"/>
      <c r="R275" s="259"/>
      <c r="S275" s="259"/>
      <c r="T275" s="260"/>
      <c r="AT275" s="261" t="s">
        <v>196</v>
      </c>
      <c r="AU275" s="261" t="s">
        <v>90</v>
      </c>
      <c r="AV275" s="12" t="s">
        <v>90</v>
      </c>
      <c r="AW275" s="12" t="s">
        <v>45</v>
      </c>
      <c r="AX275" s="12" t="s">
        <v>82</v>
      </c>
      <c r="AY275" s="261" t="s">
        <v>183</v>
      </c>
    </row>
    <row r="276" s="12" customFormat="1">
      <c r="B276" s="250"/>
      <c r="C276" s="251"/>
      <c r="D276" s="252" t="s">
        <v>196</v>
      </c>
      <c r="E276" s="253" t="s">
        <v>38</v>
      </c>
      <c r="F276" s="254" t="s">
        <v>401</v>
      </c>
      <c r="G276" s="251"/>
      <c r="H276" s="255">
        <v>30.870000000000001</v>
      </c>
      <c r="I276" s="256"/>
      <c r="J276" s="251"/>
      <c r="K276" s="251"/>
      <c r="L276" s="257"/>
      <c r="M276" s="258"/>
      <c r="N276" s="259"/>
      <c r="O276" s="259"/>
      <c r="P276" s="259"/>
      <c r="Q276" s="259"/>
      <c r="R276" s="259"/>
      <c r="S276" s="259"/>
      <c r="T276" s="260"/>
      <c r="AT276" s="261" t="s">
        <v>196</v>
      </c>
      <c r="AU276" s="261" t="s">
        <v>90</v>
      </c>
      <c r="AV276" s="12" t="s">
        <v>90</v>
      </c>
      <c r="AW276" s="12" t="s">
        <v>45</v>
      </c>
      <c r="AX276" s="12" t="s">
        <v>82</v>
      </c>
      <c r="AY276" s="261" t="s">
        <v>183</v>
      </c>
    </row>
    <row r="277" s="12" customFormat="1">
      <c r="B277" s="250"/>
      <c r="C277" s="251"/>
      <c r="D277" s="252" t="s">
        <v>196</v>
      </c>
      <c r="E277" s="253" t="s">
        <v>38</v>
      </c>
      <c r="F277" s="254" t="s">
        <v>402</v>
      </c>
      <c r="G277" s="251"/>
      <c r="H277" s="255">
        <v>22.82</v>
      </c>
      <c r="I277" s="256"/>
      <c r="J277" s="251"/>
      <c r="K277" s="251"/>
      <c r="L277" s="257"/>
      <c r="M277" s="258"/>
      <c r="N277" s="259"/>
      <c r="O277" s="259"/>
      <c r="P277" s="259"/>
      <c r="Q277" s="259"/>
      <c r="R277" s="259"/>
      <c r="S277" s="259"/>
      <c r="T277" s="260"/>
      <c r="AT277" s="261" t="s">
        <v>196</v>
      </c>
      <c r="AU277" s="261" t="s">
        <v>90</v>
      </c>
      <c r="AV277" s="12" t="s">
        <v>90</v>
      </c>
      <c r="AW277" s="12" t="s">
        <v>45</v>
      </c>
      <c r="AX277" s="12" t="s">
        <v>82</v>
      </c>
      <c r="AY277" s="261" t="s">
        <v>183</v>
      </c>
    </row>
    <row r="278" s="12" customFormat="1">
      <c r="B278" s="250"/>
      <c r="C278" s="251"/>
      <c r="D278" s="252" t="s">
        <v>196</v>
      </c>
      <c r="E278" s="253" t="s">
        <v>38</v>
      </c>
      <c r="F278" s="254" t="s">
        <v>403</v>
      </c>
      <c r="G278" s="251"/>
      <c r="H278" s="255">
        <v>109.25400000000001</v>
      </c>
      <c r="I278" s="256"/>
      <c r="J278" s="251"/>
      <c r="K278" s="251"/>
      <c r="L278" s="257"/>
      <c r="M278" s="258"/>
      <c r="N278" s="259"/>
      <c r="O278" s="259"/>
      <c r="P278" s="259"/>
      <c r="Q278" s="259"/>
      <c r="R278" s="259"/>
      <c r="S278" s="259"/>
      <c r="T278" s="260"/>
      <c r="AT278" s="261" t="s">
        <v>196</v>
      </c>
      <c r="AU278" s="261" t="s">
        <v>90</v>
      </c>
      <c r="AV278" s="12" t="s">
        <v>90</v>
      </c>
      <c r="AW278" s="12" t="s">
        <v>45</v>
      </c>
      <c r="AX278" s="12" t="s">
        <v>82</v>
      </c>
      <c r="AY278" s="261" t="s">
        <v>183</v>
      </c>
    </row>
    <row r="279" s="12" customFormat="1">
      <c r="B279" s="250"/>
      <c r="C279" s="251"/>
      <c r="D279" s="252" t="s">
        <v>196</v>
      </c>
      <c r="E279" s="253" t="s">
        <v>38</v>
      </c>
      <c r="F279" s="254" t="s">
        <v>404</v>
      </c>
      <c r="G279" s="251"/>
      <c r="H279" s="255">
        <v>173.78200000000001</v>
      </c>
      <c r="I279" s="256"/>
      <c r="J279" s="251"/>
      <c r="K279" s="251"/>
      <c r="L279" s="257"/>
      <c r="M279" s="258"/>
      <c r="N279" s="259"/>
      <c r="O279" s="259"/>
      <c r="P279" s="259"/>
      <c r="Q279" s="259"/>
      <c r="R279" s="259"/>
      <c r="S279" s="259"/>
      <c r="T279" s="260"/>
      <c r="AT279" s="261" t="s">
        <v>196</v>
      </c>
      <c r="AU279" s="261" t="s">
        <v>90</v>
      </c>
      <c r="AV279" s="12" t="s">
        <v>90</v>
      </c>
      <c r="AW279" s="12" t="s">
        <v>45</v>
      </c>
      <c r="AX279" s="12" t="s">
        <v>82</v>
      </c>
      <c r="AY279" s="261" t="s">
        <v>183</v>
      </c>
    </row>
    <row r="280" s="15" customFormat="1">
      <c r="B280" s="295"/>
      <c r="C280" s="296"/>
      <c r="D280" s="252" t="s">
        <v>196</v>
      </c>
      <c r="E280" s="297" t="s">
        <v>38</v>
      </c>
      <c r="F280" s="298" t="s">
        <v>405</v>
      </c>
      <c r="G280" s="296"/>
      <c r="H280" s="299">
        <v>626.99800000000005</v>
      </c>
      <c r="I280" s="300"/>
      <c r="J280" s="296"/>
      <c r="K280" s="296"/>
      <c r="L280" s="301"/>
      <c r="M280" s="302"/>
      <c r="N280" s="303"/>
      <c r="O280" s="303"/>
      <c r="P280" s="303"/>
      <c r="Q280" s="303"/>
      <c r="R280" s="303"/>
      <c r="S280" s="303"/>
      <c r="T280" s="304"/>
      <c r="AT280" s="305" t="s">
        <v>196</v>
      </c>
      <c r="AU280" s="305" t="s">
        <v>90</v>
      </c>
      <c r="AV280" s="15" t="s">
        <v>107</v>
      </c>
      <c r="AW280" s="15" t="s">
        <v>45</v>
      </c>
      <c r="AX280" s="15" t="s">
        <v>82</v>
      </c>
      <c r="AY280" s="305" t="s">
        <v>183</v>
      </c>
    </row>
    <row r="281" s="12" customFormat="1">
      <c r="B281" s="250"/>
      <c r="C281" s="251"/>
      <c r="D281" s="252" t="s">
        <v>196</v>
      </c>
      <c r="E281" s="253" t="s">
        <v>38</v>
      </c>
      <c r="F281" s="254" t="s">
        <v>406</v>
      </c>
      <c r="G281" s="251"/>
      <c r="H281" s="255">
        <v>-56.783000000000001</v>
      </c>
      <c r="I281" s="256"/>
      <c r="J281" s="251"/>
      <c r="K281" s="251"/>
      <c r="L281" s="257"/>
      <c r="M281" s="258"/>
      <c r="N281" s="259"/>
      <c r="O281" s="259"/>
      <c r="P281" s="259"/>
      <c r="Q281" s="259"/>
      <c r="R281" s="259"/>
      <c r="S281" s="259"/>
      <c r="T281" s="260"/>
      <c r="AT281" s="261" t="s">
        <v>196</v>
      </c>
      <c r="AU281" s="261" t="s">
        <v>90</v>
      </c>
      <c r="AV281" s="12" t="s">
        <v>90</v>
      </c>
      <c r="AW281" s="12" t="s">
        <v>45</v>
      </c>
      <c r="AX281" s="12" t="s">
        <v>82</v>
      </c>
      <c r="AY281" s="261" t="s">
        <v>183</v>
      </c>
    </row>
    <row r="282" s="12" customFormat="1">
      <c r="B282" s="250"/>
      <c r="C282" s="251"/>
      <c r="D282" s="252" t="s">
        <v>196</v>
      </c>
      <c r="E282" s="253" t="s">
        <v>38</v>
      </c>
      <c r="F282" s="254" t="s">
        <v>407</v>
      </c>
      <c r="G282" s="251"/>
      <c r="H282" s="255">
        <v>-46.200000000000003</v>
      </c>
      <c r="I282" s="256"/>
      <c r="J282" s="251"/>
      <c r="K282" s="251"/>
      <c r="L282" s="257"/>
      <c r="M282" s="258"/>
      <c r="N282" s="259"/>
      <c r="O282" s="259"/>
      <c r="P282" s="259"/>
      <c r="Q282" s="259"/>
      <c r="R282" s="259"/>
      <c r="S282" s="259"/>
      <c r="T282" s="260"/>
      <c r="AT282" s="261" t="s">
        <v>196</v>
      </c>
      <c r="AU282" s="261" t="s">
        <v>90</v>
      </c>
      <c r="AV282" s="12" t="s">
        <v>90</v>
      </c>
      <c r="AW282" s="12" t="s">
        <v>45</v>
      </c>
      <c r="AX282" s="12" t="s">
        <v>82</v>
      </c>
      <c r="AY282" s="261" t="s">
        <v>183</v>
      </c>
    </row>
    <row r="283" s="12" customFormat="1">
      <c r="B283" s="250"/>
      <c r="C283" s="251"/>
      <c r="D283" s="252" t="s">
        <v>196</v>
      </c>
      <c r="E283" s="253" t="s">
        <v>38</v>
      </c>
      <c r="F283" s="254" t="s">
        <v>408</v>
      </c>
      <c r="G283" s="251"/>
      <c r="H283" s="255">
        <v>-2.3999999999999999</v>
      </c>
      <c r="I283" s="256"/>
      <c r="J283" s="251"/>
      <c r="K283" s="251"/>
      <c r="L283" s="257"/>
      <c r="M283" s="258"/>
      <c r="N283" s="259"/>
      <c r="O283" s="259"/>
      <c r="P283" s="259"/>
      <c r="Q283" s="259"/>
      <c r="R283" s="259"/>
      <c r="S283" s="259"/>
      <c r="T283" s="260"/>
      <c r="AT283" s="261" t="s">
        <v>196</v>
      </c>
      <c r="AU283" s="261" t="s">
        <v>90</v>
      </c>
      <c r="AV283" s="12" t="s">
        <v>90</v>
      </c>
      <c r="AW283" s="12" t="s">
        <v>45</v>
      </c>
      <c r="AX283" s="12" t="s">
        <v>82</v>
      </c>
      <c r="AY283" s="261" t="s">
        <v>183</v>
      </c>
    </row>
    <row r="284" s="15" customFormat="1">
      <c r="B284" s="295"/>
      <c r="C284" s="296"/>
      <c r="D284" s="252" t="s">
        <v>196</v>
      </c>
      <c r="E284" s="297" t="s">
        <v>38</v>
      </c>
      <c r="F284" s="298" t="s">
        <v>405</v>
      </c>
      <c r="G284" s="296"/>
      <c r="H284" s="299">
        <v>-105.383</v>
      </c>
      <c r="I284" s="300"/>
      <c r="J284" s="296"/>
      <c r="K284" s="296"/>
      <c r="L284" s="301"/>
      <c r="M284" s="302"/>
      <c r="N284" s="303"/>
      <c r="O284" s="303"/>
      <c r="P284" s="303"/>
      <c r="Q284" s="303"/>
      <c r="R284" s="303"/>
      <c r="S284" s="303"/>
      <c r="T284" s="304"/>
      <c r="AT284" s="305" t="s">
        <v>196</v>
      </c>
      <c r="AU284" s="305" t="s">
        <v>90</v>
      </c>
      <c r="AV284" s="15" t="s">
        <v>107</v>
      </c>
      <c r="AW284" s="15" t="s">
        <v>45</v>
      </c>
      <c r="AX284" s="15" t="s">
        <v>82</v>
      </c>
      <c r="AY284" s="305" t="s">
        <v>183</v>
      </c>
    </row>
    <row r="285" s="12" customFormat="1">
      <c r="B285" s="250"/>
      <c r="C285" s="251"/>
      <c r="D285" s="252" t="s">
        <v>196</v>
      </c>
      <c r="E285" s="253" t="s">
        <v>38</v>
      </c>
      <c r="F285" s="254" t="s">
        <v>409</v>
      </c>
      <c r="G285" s="251"/>
      <c r="H285" s="255">
        <v>573.77700000000004</v>
      </c>
      <c r="I285" s="256"/>
      <c r="J285" s="251"/>
      <c r="K285" s="251"/>
      <c r="L285" s="257"/>
      <c r="M285" s="258"/>
      <c r="N285" s="259"/>
      <c r="O285" s="259"/>
      <c r="P285" s="259"/>
      <c r="Q285" s="259"/>
      <c r="R285" s="259"/>
      <c r="S285" s="259"/>
      <c r="T285" s="260"/>
      <c r="AT285" s="261" t="s">
        <v>196</v>
      </c>
      <c r="AU285" s="261" t="s">
        <v>90</v>
      </c>
      <c r="AV285" s="12" t="s">
        <v>90</v>
      </c>
      <c r="AW285" s="12" t="s">
        <v>45</v>
      </c>
      <c r="AX285" s="12" t="s">
        <v>82</v>
      </c>
      <c r="AY285" s="261" t="s">
        <v>183</v>
      </c>
    </row>
    <row r="286" s="13" customFormat="1">
      <c r="B286" s="262"/>
      <c r="C286" s="263"/>
      <c r="D286" s="252" t="s">
        <v>196</v>
      </c>
      <c r="E286" s="264" t="s">
        <v>38</v>
      </c>
      <c r="F286" s="265" t="s">
        <v>198</v>
      </c>
      <c r="G286" s="263"/>
      <c r="H286" s="266">
        <v>1095.3920000000001</v>
      </c>
      <c r="I286" s="267"/>
      <c r="J286" s="263"/>
      <c r="K286" s="263"/>
      <c r="L286" s="268"/>
      <c r="M286" s="269"/>
      <c r="N286" s="270"/>
      <c r="O286" s="270"/>
      <c r="P286" s="270"/>
      <c r="Q286" s="270"/>
      <c r="R286" s="270"/>
      <c r="S286" s="270"/>
      <c r="T286" s="271"/>
      <c r="AT286" s="272" t="s">
        <v>196</v>
      </c>
      <c r="AU286" s="272" t="s">
        <v>90</v>
      </c>
      <c r="AV286" s="13" t="s">
        <v>190</v>
      </c>
      <c r="AW286" s="13" t="s">
        <v>45</v>
      </c>
      <c r="AX286" s="13" t="s">
        <v>25</v>
      </c>
      <c r="AY286" s="272" t="s">
        <v>183</v>
      </c>
    </row>
    <row r="287" s="1" customFormat="1" ht="25.5" customHeight="1">
      <c r="B287" s="48"/>
      <c r="C287" s="238" t="s">
        <v>410</v>
      </c>
      <c r="D287" s="238" t="s">
        <v>185</v>
      </c>
      <c r="E287" s="239" t="s">
        <v>411</v>
      </c>
      <c r="F287" s="240" t="s">
        <v>412</v>
      </c>
      <c r="G287" s="241" t="s">
        <v>188</v>
      </c>
      <c r="H287" s="242">
        <v>20</v>
      </c>
      <c r="I287" s="243"/>
      <c r="J287" s="244">
        <f>ROUND(I287*H287,2)</f>
        <v>0</v>
      </c>
      <c r="K287" s="240" t="s">
        <v>189</v>
      </c>
      <c r="L287" s="74"/>
      <c r="M287" s="245" t="s">
        <v>38</v>
      </c>
      <c r="N287" s="246" t="s">
        <v>53</v>
      </c>
      <c r="O287" s="49"/>
      <c r="P287" s="247">
        <f>O287*H287</f>
        <v>0</v>
      </c>
      <c r="Q287" s="247">
        <v>0.041500000000000002</v>
      </c>
      <c r="R287" s="247">
        <f>Q287*H287</f>
        <v>0.83000000000000007</v>
      </c>
      <c r="S287" s="247">
        <v>0</v>
      </c>
      <c r="T287" s="248">
        <f>S287*H287</f>
        <v>0</v>
      </c>
      <c r="AR287" s="25" t="s">
        <v>190</v>
      </c>
      <c r="AT287" s="25" t="s">
        <v>185</v>
      </c>
      <c r="AU287" s="25" t="s">
        <v>90</v>
      </c>
      <c r="AY287" s="25" t="s">
        <v>183</v>
      </c>
      <c r="BE287" s="249">
        <f>IF(N287="základní",J287,0)</f>
        <v>0</v>
      </c>
      <c r="BF287" s="249">
        <f>IF(N287="snížená",J287,0)</f>
        <v>0</v>
      </c>
      <c r="BG287" s="249">
        <f>IF(N287="zákl. přenesená",J287,0)</f>
        <v>0</v>
      </c>
      <c r="BH287" s="249">
        <f>IF(N287="sníž. přenesená",J287,0)</f>
        <v>0</v>
      </c>
      <c r="BI287" s="249">
        <f>IF(N287="nulová",J287,0)</f>
        <v>0</v>
      </c>
      <c r="BJ287" s="25" t="s">
        <v>25</v>
      </c>
      <c r="BK287" s="249">
        <f>ROUND(I287*H287,2)</f>
        <v>0</v>
      </c>
      <c r="BL287" s="25" t="s">
        <v>190</v>
      </c>
      <c r="BM287" s="25" t="s">
        <v>413</v>
      </c>
    </row>
    <row r="288" s="1" customFormat="1" ht="25.5" customHeight="1">
      <c r="B288" s="48"/>
      <c r="C288" s="238" t="s">
        <v>414</v>
      </c>
      <c r="D288" s="238" t="s">
        <v>185</v>
      </c>
      <c r="E288" s="239" t="s">
        <v>415</v>
      </c>
      <c r="F288" s="240" t="s">
        <v>416</v>
      </c>
      <c r="G288" s="241" t="s">
        <v>215</v>
      </c>
      <c r="H288" s="242">
        <v>205.02099999999999</v>
      </c>
      <c r="I288" s="243"/>
      <c r="J288" s="244">
        <f>ROUND(I288*H288,2)</f>
        <v>0</v>
      </c>
      <c r="K288" s="240" t="s">
        <v>189</v>
      </c>
      <c r="L288" s="74"/>
      <c r="M288" s="245" t="s">
        <v>38</v>
      </c>
      <c r="N288" s="246" t="s">
        <v>53</v>
      </c>
      <c r="O288" s="49"/>
      <c r="P288" s="247">
        <f>O288*H288</f>
        <v>0</v>
      </c>
      <c r="Q288" s="247">
        <v>0.021000000000000001</v>
      </c>
      <c r="R288" s="247">
        <f>Q288*H288</f>
        <v>4.3054410000000001</v>
      </c>
      <c r="S288" s="247">
        <v>0</v>
      </c>
      <c r="T288" s="248">
        <f>S288*H288</f>
        <v>0</v>
      </c>
      <c r="AR288" s="25" t="s">
        <v>190</v>
      </c>
      <c r="AT288" s="25" t="s">
        <v>185</v>
      </c>
      <c r="AU288" s="25" t="s">
        <v>90</v>
      </c>
      <c r="AY288" s="25" t="s">
        <v>183</v>
      </c>
      <c r="BE288" s="249">
        <f>IF(N288="základní",J288,0)</f>
        <v>0</v>
      </c>
      <c r="BF288" s="249">
        <f>IF(N288="snížená",J288,0)</f>
        <v>0</v>
      </c>
      <c r="BG288" s="249">
        <f>IF(N288="zákl. přenesená",J288,0)</f>
        <v>0</v>
      </c>
      <c r="BH288" s="249">
        <f>IF(N288="sníž. přenesená",J288,0)</f>
        <v>0</v>
      </c>
      <c r="BI288" s="249">
        <f>IF(N288="nulová",J288,0)</f>
        <v>0</v>
      </c>
      <c r="BJ288" s="25" t="s">
        <v>25</v>
      </c>
      <c r="BK288" s="249">
        <f>ROUND(I288*H288,2)</f>
        <v>0</v>
      </c>
      <c r="BL288" s="25" t="s">
        <v>190</v>
      </c>
      <c r="BM288" s="25" t="s">
        <v>417</v>
      </c>
    </row>
    <row r="289" s="1" customFormat="1">
      <c r="B289" s="48"/>
      <c r="C289" s="76"/>
      <c r="D289" s="252" t="s">
        <v>217</v>
      </c>
      <c r="E289" s="76"/>
      <c r="F289" s="283" t="s">
        <v>418</v>
      </c>
      <c r="G289" s="76"/>
      <c r="H289" s="76"/>
      <c r="I289" s="206"/>
      <c r="J289" s="76"/>
      <c r="K289" s="76"/>
      <c r="L289" s="74"/>
      <c r="M289" s="284"/>
      <c r="N289" s="49"/>
      <c r="O289" s="49"/>
      <c r="P289" s="49"/>
      <c r="Q289" s="49"/>
      <c r="R289" s="49"/>
      <c r="S289" s="49"/>
      <c r="T289" s="97"/>
      <c r="AT289" s="25" t="s">
        <v>217</v>
      </c>
      <c r="AU289" s="25" t="s">
        <v>90</v>
      </c>
    </row>
    <row r="290" s="14" customFormat="1">
      <c r="B290" s="273"/>
      <c r="C290" s="274"/>
      <c r="D290" s="252" t="s">
        <v>196</v>
      </c>
      <c r="E290" s="275" t="s">
        <v>38</v>
      </c>
      <c r="F290" s="276" t="s">
        <v>202</v>
      </c>
      <c r="G290" s="274"/>
      <c r="H290" s="275" t="s">
        <v>38</v>
      </c>
      <c r="I290" s="277"/>
      <c r="J290" s="274"/>
      <c r="K290" s="274"/>
      <c r="L290" s="278"/>
      <c r="M290" s="279"/>
      <c r="N290" s="280"/>
      <c r="O290" s="280"/>
      <c r="P290" s="280"/>
      <c r="Q290" s="280"/>
      <c r="R290" s="280"/>
      <c r="S290" s="280"/>
      <c r="T290" s="281"/>
      <c r="AT290" s="282" t="s">
        <v>196</v>
      </c>
      <c r="AU290" s="282" t="s">
        <v>90</v>
      </c>
      <c r="AV290" s="14" t="s">
        <v>25</v>
      </c>
      <c r="AW290" s="14" t="s">
        <v>45</v>
      </c>
      <c r="AX290" s="14" t="s">
        <v>82</v>
      </c>
      <c r="AY290" s="282" t="s">
        <v>183</v>
      </c>
    </row>
    <row r="291" s="12" customFormat="1">
      <c r="B291" s="250"/>
      <c r="C291" s="251"/>
      <c r="D291" s="252" t="s">
        <v>196</v>
      </c>
      <c r="E291" s="253" t="s">
        <v>38</v>
      </c>
      <c r="F291" s="254" t="s">
        <v>419</v>
      </c>
      <c r="G291" s="251"/>
      <c r="H291" s="255">
        <v>15.75</v>
      </c>
      <c r="I291" s="256"/>
      <c r="J291" s="251"/>
      <c r="K291" s="251"/>
      <c r="L291" s="257"/>
      <c r="M291" s="258"/>
      <c r="N291" s="259"/>
      <c r="O291" s="259"/>
      <c r="P291" s="259"/>
      <c r="Q291" s="259"/>
      <c r="R291" s="259"/>
      <c r="S291" s="259"/>
      <c r="T291" s="260"/>
      <c r="AT291" s="261" t="s">
        <v>196</v>
      </c>
      <c r="AU291" s="261" t="s">
        <v>90</v>
      </c>
      <c r="AV291" s="12" t="s">
        <v>90</v>
      </c>
      <c r="AW291" s="12" t="s">
        <v>45</v>
      </c>
      <c r="AX291" s="12" t="s">
        <v>82</v>
      </c>
      <c r="AY291" s="261" t="s">
        <v>183</v>
      </c>
    </row>
    <row r="292" s="12" customFormat="1">
      <c r="B292" s="250"/>
      <c r="C292" s="251"/>
      <c r="D292" s="252" t="s">
        <v>196</v>
      </c>
      <c r="E292" s="253" t="s">
        <v>38</v>
      </c>
      <c r="F292" s="254" t="s">
        <v>420</v>
      </c>
      <c r="G292" s="251"/>
      <c r="H292" s="255">
        <v>34.082999999999998</v>
      </c>
      <c r="I292" s="256"/>
      <c r="J292" s="251"/>
      <c r="K292" s="251"/>
      <c r="L292" s="257"/>
      <c r="M292" s="258"/>
      <c r="N292" s="259"/>
      <c r="O292" s="259"/>
      <c r="P292" s="259"/>
      <c r="Q292" s="259"/>
      <c r="R292" s="259"/>
      <c r="S292" s="259"/>
      <c r="T292" s="260"/>
      <c r="AT292" s="261" t="s">
        <v>196</v>
      </c>
      <c r="AU292" s="261" t="s">
        <v>90</v>
      </c>
      <c r="AV292" s="12" t="s">
        <v>90</v>
      </c>
      <c r="AW292" s="12" t="s">
        <v>45</v>
      </c>
      <c r="AX292" s="12" t="s">
        <v>82</v>
      </c>
      <c r="AY292" s="261" t="s">
        <v>183</v>
      </c>
    </row>
    <row r="293" s="12" customFormat="1">
      <c r="B293" s="250"/>
      <c r="C293" s="251"/>
      <c r="D293" s="252" t="s">
        <v>196</v>
      </c>
      <c r="E293" s="253" t="s">
        <v>38</v>
      </c>
      <c r="F293" s="254" t="s">
        <v>421</v>
      </c>
      <c r="G293" s="251"/>
      <c r="H293" s="255">
        <v>34.040999999999997</v>
      </c>
      <c r="I293" s="256"/>
      <c r="J293" s="251"/>
      <c r="K293" s="251"/>
      <c r="L293" s="257"/>
      <c r="M293" s="258"/>
      <c r="N293" s="259"/>
      <c r="O293" s="259"/>
      <c r="P293" s="259"/>
      <c r="Q293" s="259"/>
      <c r="R293" s="259"/>
      <c r="S293" s="259"/>
      <c r="T293" s="260"/>
      <c r="AT293" s="261" t="s">
        <v>196</v>
      </c>
      <c r="AU293" s="261" t="s">
        <v>90</v>
      </c>
      <c r="AV293" s="12" t="s">
        <v>90</v>
      </c>
      <c r="AW293" s="12" t="s">
        <v>45</v>
      </c>
      <c r="AX293" s="12" t="s">
        <v>82</v>
      </c>
      <c r="AY293" s="261" t="s">
        <v>183</v>
      </c>
    </row>
    <row r="294" s="12" customFormat="1">
      <c r="B294" s="250"/>
      <c r="C294" s="251"/>
      <c r="D294" s="252" t="s">
        <v>196</v>
      </c>
      <c r="E294" s="253" t="s">
        <v>38</v>
      </c>
      <c r="F294" s="254" t="s">
        <v>422</v>
      </c>
      <c r="G294" s="251"/>
      <c r="H294" s="255">
        <v>2.4750000000000001</v>
      </c>
      <c r="I294" s="256"/>
      <c r="J294" s="251"/>
      <c r="K294" s="251"/>
      <c r="L294" s="257"/>
      <c r="M294" s="258"/>
      <c r="N294" s="259"/>
      <c r="O294" s="259"/>
      <c r="P294" s="259"/>
      <c r="Q294" s="259"/>
      <c r="R294" s="259"/>
      <c r="S294" s="259"/>
      <c r="T294" s="260"/>
      <c r="AT294" s="261" t="s">
        <v>196</v>
      </c>
      <c r="AU294" s="261" t="s">
        <v>90</v>
      </c>
      <c r="AV294" s="12" t="s">
        <v>90</v>
      </c>
      <c r="AW294" s="12" t="s">
        <v>45</v>
      </c>
      <c r="AX294" s="12" t="s">
        <v>82</v>
      </c>
      <c r="AY294" s="261" t="s">
        <v>183</v>
      </c>
    </row>
    <row r="295" s="12" customFormat="1">
      <c r="B295" s="250"/>
      <c r="C295" s="251"/>
      <c r="D295" s="252" t="s">
        <v>196</v>
      </c>
      <c r="E295" s="253" t="s">
        <v>38</v>
      </c>
      <c r="F295" s="254" t="s">
        <v>423</v>
      </c>
      <c r="G295" s="251"/>
      <c r="H295" s="255">
        <v>11.279999999999999</v>
      </c>
      <c r="I295" s="256"/>
      <c r="J295" s="251"/>
      <c r="K295" s="251"/>
      <c r="L295" s="257"/>
      <c r="M295" s="258"/>
      <c r="N295" s="259"/>
      <c r="O295" s="259"/>
      <c r="P295" s="259"/>
      <c r="Q295" s="259"/>
      <c r="R295" s="259"/>
      <c r="S295" s="259"/>
      <c r="T295" s="260"/>
      <c r="AT295" s="261" t="s">
        <v>196</v>
      </c>
      <c r="AU295" s="261" t="s">
        <v>90</v>
      </c>
      <c r="AV295" s="12" t="s">
        <v>90</v>
      </c>
      <c r="AW295" s="12" t="s">
        <v>45</v>
      </c>
      <c r="AX295" s="12" t="s">
        <v>82</v>
      </c>
      <c r="AY295" s="261" t="s">
        <v>183</v>
      </c>
    </row>
    <row r="296" s="12" customFormat="1">
      <c r="B296" s="250"/>
      <c r="C296" s="251"/>
      <c r="D296" s="252" t="s">
        <v>196</v>
      </c>
      <c r="E296" s="253" t="s">
        <v>38</v>
      </c>
      <c r="F296" s="254" t="s">
        <v>424</v>
      </c>
      <c r="G296" s="251"/>
      <c r="H296" s="255">
        <v>107.392</v>
      </c>
      <c r="I296" s="256"/>
      <c r="J296" s="251"/>
      <c r="K296" s="251"/>
      <c r="L296" s="257"/>
      <c r="M296" s="258"/>
      <c r="N296" s="259"/>
      <c r="O296" s="259"/>
      <c r="P296" s="259"/>
      <c r="Q296" s="259"/>
      <c r="R296" s="259"/>
      <c r="S296" s="259"/>
      <c r="T296" s="260"/>
      <c r="AT296" s="261" t="s">
        <v>196</v>
      </c>
      <c r="AU296" s="261" t="s">
        <v>90</v>
      </c>
      <c r="AV296" s="12" t="s">
        <v>90</v>
      </c>
      <c r="AW296" s="12" t="s">
        <v>45</v>
      </c>
      <c r="AX296" s="12" t="s">
        <v>82</v>
      </c>
      <c r="AY296" s="261" t="s">
        <v>183</v>
      </c>
    </row>
    <row r="297" s="13" customFormat="1">
      <c r="B297" s="262"/>
      <c r="C297" s="263"/>
      <c r="D297" s="252" t="s">
        <v>196</v>
      </c>
      <c r="E297" s="264" t="s">
        <v>38</v>
      </c>
      <c r="F297" s="265" t="s">
        <v>198</v>
      </c>
      <c r="G297" s="263"/>
      <c r="H297" s="266">
        <v>205.02099999999999</v>
      </c>
      <c r="I297" s="267"/>
      <c r="J297" s="263"/>
      <c r="K297" s="263"/>
      <c r="L297" s="268"/>
      <c r="M297" s="269"/>
      <c r="N297" s="270"/>
      <c r="O297" s="270"/>
      <c r="P297" s="270"/>
      <c r="Q297" s="270"/>
      <c r="R297" s="270"/>
      <c r="S297" s="270"/>
      <c r="T297" s="271"/>
      <c r="AT297" s="272" t="s">
        <v>196</v>
      </c>
      <c r="AU297" s="272" t="s">
        <v>90</v>
      </c>
      <c r="AV297" s="13" t="s">
        <v>190</v>
      </c>
      <c r="AW297" s="13" t="s">
        <v>45</v>
      </c>
      <c r="AX297" s="13" t="s">
        <v>25</v>
      </c>
      <c r="AY297" s="272" t="s">
        <v>183</v>
      </c>
    </row>
    <row r="298" s="1" customFormat="1" ht="38.25" customHeight="1">
      <c r="B298" s="48"/>
      <c r="C298" s="238" t="s">
        <v>425</v>
      </c>
      <c r="D298" s="238" t="s">
        <v>185</v>
      </c>
      <c r="E298" s="239" t="s">
        <v>426</v>
      </c>
      <c r="F298" s="240" t="s">
        <v>427</v>
      </c>
      <c r="G298" s="241" t="s">
        <v>215</v>
      </c>
      <c r="H298" s="242">
        <v>46.835000000000001</v>
      </c>
      <c r="I298" s="243"/>
      <c r="J298" s="244">
        <f>ROUND(I298*H298,2)</f>
        <v>0</v>
      </c>
      <c r="K298" s="240" t="s">
        <v>189</v>
      </c>
      <c r="L298" s="74"/>
      <c r="M298" s="245" t="s">
        <v>38</v>
      </c>
      <c r="N298" s="246" t="s">
        <v>53</v>
      </c>
      <c r="O298" s="49"/>
      <c r="P298" s="247">
        <f>O298*H298</f>
        <v>0</v>
      </c>
      <c r="Q298" s="247">
        <v>0.017330000000000002</v>
      </c>
      <c r="R298" s="247">
        <f>Q298*H298</f>
        <v>0.81165055000000008</v>
      </c>
      <c r="S298" s="247">
        <v>0</v>
      </c>
      <c r="T298" s="248">
        <f>S298*H298</f>
        <v>0</v>
      </c>
      <c r="AR298" s="25" t="s">
        <v>190</v>
      </c>
      <c r="AT298" s="25" t="s">
        <v>185</v>
      </c>
      <c r="AU298" s="25" t="s">
        <v>90</v>
      </c>
      <c r="AY298" s="25" t="s">
        <v>183</v>
      </c>
      <c r="BE298" s="249">
        <f>IF(N298="základní",J298,0)</f>
        <v>0</v>
      </c>
      <c r="BF298" s="249">
        <f>IF(N298="snížená",J298,0)</f>
        <v>0</v>
      </c>
      <c r="BG298" s="249">
        <f>IF(N298="zákl. přenesená",J298,0)</f>
        <v>0</v>
      </c>
      <c r="BH298" s="249">
        <f>IF(N298="sníž. přenesená",J298,0)</f>
        <v>0</v>
      </c>
      <c r="BI298" s="249">
        <f>IF(N298="nulová",J298,0)</f>
        <v>0</v>
      </c>
      <c r="BJ298" s="25" t="s">
        <v>25</v>
      </c>
      <c r="BK298" s="249">
        <f>ROUND(I298*H298,2)</f>
        <v>0</v>
      </c>
      <c r="BL298" s="25" t="s">
        <v>190</v>
      </c>
      <c r="BM298" s="25" t="s">
        <v>428</v>
      </c>
    </row>
    <row r="299" s="1" customFormat="1">
      <c r="B299" s="48"/>
      <c r="C299" s="76"/>
      <c r="D299" s="252" t="s">
        <v>217</v>
      </c>
      <c r="E299" s="76"/>
      <c r="F299" s="283" t="s">
        <v>398</v>
      </c>
      <c r="G299" s="76"/>
      <c r="H299" s="76"/>
      <c r="I299" s="206"/>
      <c r="J299" s="76"/>
      <c r="K299" s="76"/>
      <c r="L299" s="74"/>
      <c r="M299" s="284"/>
      <c r="N299" s="49"/>
      <c r="O299" s="49"/>
      <c r="P299" s="49"/>
      <c r="Q299" s="49"/>
      <c r="R299" s="49"/>
      <c r="S299" s="49"/>
      <c r="T299" s="97"/>
      <c r="AT299" s="25" t="s">
        <v>217</v>
      </c>
      <c r="AU299" s="25" t="s">
        <v>90</v>
      </c>
    </row>
    <row r="300" s="14" customFormat="1">
      <c r="B300" s="273"/>
      <c r="C300" s="274"/>
      <c r="D300" s="252" t="s">
        <v>196</v>
      </c>
      <c r="E300" s="275" t="s">
        <v>38</v>
      </c>
      <c r="F300" s="276" t="s">
        <v>202</v>
      </c>
      <c r="G300" s="274"/>
      <c r="H300" s="275" t="s">
        <v>38</v>
      </c>
      <c r="I300" s="277"/>
      <c r="J300" s="274"/>
      <c r="K300" s="274"/>
      <c r="L300" s="278"/>
      <c r="M300" s="279"/>
      <c r="N300" s="280"/>
      <c r="O300" s="280"/>
      <c r="P300" s="280"/>
      <c r="Q300" s="280"/>
      <c r="R300" s="280"/>
      <c r="S300" s="280"/>
      <c r="T300" s="281"/>
      <c r="AT300" s="282" t="s">
        <v>196</v>
      </c>
      <c r="AU300" s="282" t="s">
        <v>90</v>
      </c>
      <c r="AV300" s="14" t="s">
        <v>25</v>
      </c>
      <c r="AW300" s="14" t="s">
        <v>45</v>
      </c>
      <c r="AX300" s="14" t="s">
        <v>82</v>
      </c>
      <c r="AY300" s="282" t="s">
        <v>183</v>
      </c>
    </row>
    <row r="301" s="12" customFormat="1">
      <c r="B301" s="250"/>
      <c r="C301" s="251"/>
      <c r="D301" s="252" t="s">
        <v>196</v>
      </c>
      <c r="E301" s="253" t="s">
        <v>38</v>
      </c>
      <c r="F301" s="254" t="s">
        <v>429</v>
      </c>
      <c r="G301" s="251"/>
      <c r="H301" s="255">
        <v>46.835000000000001</v>
      </c>
      <c r="I301" s="256"/>
      <c r="J301" s="251"/>
      <c r="K301" s="251"/>
      <c r="L301" s="257"/>
      <c r="M301" s="258"/>
      <c r="N301" s="259"/>
      <c r="O301" s="259"/>
      <c r="P301" s="259"/>
      <c r="Q301" s="259"/>
      <c r="R301" s="259"/>
      <c r="S301" s="259"/>
      <c r="T301" s="260"/>
      <c r="AT301" s="261" t="s">
        <v>196</v>
      </c>
      <c r="AU301" s="261" t="s">
        <v>90</v>
      </c>
      <c r="AV301" s="12" t="s">
        <v>90</v>
      </c>
      <c r="AW301" s="12" t="s">
        <v>45</v>
      </c>
      <c r="AX301" s="12" t="s">
        <v>82</v>
      </c>
      <c r="AY301" s="261" t="s">
        <v>183</v>
      </c>
    </row>
    <row r="302" s="13" customFormat="1">
      <c r="B302" s="262"/>
      <c r="C302" s="263"/>
      <c r="D302" s="252" t="s">
        <v>196</v>
      </c>
      <c r="E302" s="264" t="s">
        <v>38</v>
      </c>
      <c r="F302" s="265" t="s">
        <v>198</v>
      </c>
      <c r="G302" s="263"/>
      <c r="H302" s="266">
        <v>46.835000000000001</v>
      </c>
      <c r="I302" s="267"/>
      <c r="J302" s="263"/>
      <c r="K302" s="263"/>
      <c r="L302" s="268"/>
      <c r="M302" s="269"/>
      <c r="N302" s="270"/>
      <c r="O302" s="270"/>
      <c r="P302" s="270"/>
      <c r="Q302" s="270"/>
      <c r="R302" s="270"/>
      <c r="S302" s="270"/>
      <c r="T302" s="271"/>
      <c r="AT302" s="272" t="s">
        <v>196</v>
      </c>
      <c r="AU302" s="272" t="s">
        <v>90</v>
      </c>
      <c r="AV302" s="13" t="s">
        <v>190</v>
      </c>
      <c r="AW302" s="13" t="s">
        <v>45</v>
      </c>
      <c r="AX302" s="13" t="s">
        <v>25</v>
      </c>
      <c r="AY302" s="272" t="s">
        <v>183</v>
      </c>
    </row>
    <row r="303" s="1" customFormat="1" ht="38.25" customHeight="1">
      <c r="B303" s="48"/>
      <c r="C303" s="238" t="s">
        <v>430</v>
      </c>
      <c r="D303" s="238" t="s">
        <v>185</v>
      </c>
      <c r="E303" s="239" t="s">
        <v>431</v>
      </c>
      <c r="F303" s="240" t="s">
        <v>432</v>
      </c>
      <c r="G303" s="241" t="s">
        <v>194</v>
      </c>
      <c r="H303" s="242">
        <v>17.306999999999999</v>
      </c>
      <c r="I303" s="243"/>
      <c r="J303" s="244">
        <f>ROUND(I303*H303,2)</f>
        <v>0</v>
      </c>
      <c r="K303" s="240" t="s">
        <v>189</v>
      </c>
      <c r="L303" s="74"/>
      <c r="M303" s="245" t="s">
        <v>38</v>
      </c>
      <c r="N303" s="246" t="s">
        <v>53</v>
      </c>
      <c r="O303" s="49"/>
      <c r="P303" s="247">
        <f>O303*H303</f>
        <v>0</v>
      </c>
      <c r="Q303" s="247">
        <v>0</v>
      </c>
      <c r="R303" s="247">
        <f>Q303*H303</f>
        <v>0</v>
      </c>
      <c r="S303" s="247">
        <v>0</v>
      </c>
      <c r="T303" s="248">
        <f>S303*H303</f>
        <v>0</v>
      </c>
      <c r="AR303" s="25" t="s">
        <v>190</v>
      </c>
      <c r="AT303" s="25" t="s">
        <v>185</v>
      </c>
      <c r="AU303" s="25" t="s">
        <v>90</v>
      </c>
      <c r="AY303" s="25" t="s">
        <v>183</v>
      </c>
      <c r="BE303" s="249">
        <f>IF(N303="základní",J303,0)</f>
        <v>0</v>
      </c>
      <c r="BF303" s="249">
        <f>IF(N303="snížená",J303,0)</f>
        <v>0</v>
      </c>
      <c r="BG303" s="249">
        <f>IF(N303="zákl. přenesená",J303,0)</f>
        <v>0</v>
      </c>
      <c r="BH303" s="249">
        <f>IF(N303="sníž. přenesená",J303,0)</f>
        <v>0</v>
      </c>
      <c r="BI303" s="249">
        <f>IF(N303="nulová",J303,0)</f>
        <v>0</v>
      </c>
      <c r="BJ303" s="25" t="s">
        <v>25</v>
      </c>
      <c r="BK303" s="249">
        <f>ROUND(I303*H303,2)</f>
        <v>0</v>
      </c>
      <c r="BL303" s="25" t="s">
        <v>190</v>
      </c>
      <c r="BM303" s="25" t="s">
        <v>433</v>
      </c>
    </row>
    <row r="304" s="1" customFormat="1">
      <c r="B304" s="48"/>
      <c r="C304" s="76"/>
      <c r="D304" s="252" t="s">
        <v>217</v>
      </c>
      <c r="E304" s="76"/>
      <c r="F304" s="283" t="s">
        <v>434</v>
      </c>
      <c r="G304" s="76"/>
      <c r="H304" s="76"/>
      <c r="I304" s="206"/>
      <c r="J304" s="76"/>
      <c r="K304" s="76"/>
      <c r="L304" s="74"/>
      <c r="M304" s="284"/>
      <c r="N304" s="49"/>
      <c r="O304" s="49"/>
      <c r="P304" s="49"/>
      <c r="Q304" s="49"/>
      <c r="R304" s="49"/>
      <c r="S304" s="49"/>
      <c r="T304" s="97"/>
      <c r="AT304" s="25" t="s">
        <v>217</v>
      </c>
      <c r="AU304" s="25" t="s">
        <v>90</v>
      </c>
    </row>
    <row r="305" s="14" customFormat="1">
      <c r="B305" s="273"/>
      <c r="C305" s="274"/>
      <c r="D305" s="252" t="s">
        <v>196</v>
      </c>
      <c r="E305" s="275" t="s">
        <v>38</v>
      </c>
      <c r="F305" s="276" t="s">
        <v>435</v>
      </c>
      <c r="G305" s="274"/>
      <c r="H305" s="275" t="s">
        <v>38</v>
      </c>
      <c r="I305" s="277"/>
      <c r="J305" s="274"/>
      <c r="K305" s="274"/>
      <c r="L305" s="278"/>
      <c r="M305" s="279"/>
      <c r="N305" s="280"/>
      <c r="O305" s="280"/>
      <c r="P305" s="280"/>
      <c r="Q305" s="280"/>
      <c r="R305" s="280"/>
      <c r="S305" s="280"/>
      <c r="T305" s="281"/>
      <c r="AT305" s="282" t="s">
        <v>196</v>
      </c>
      <c r="AU305" s="282" t="s">
        <v>90</v>
      </c>
      <c r="AV305" s="14" t="s">
        <v>25</v>
      </c>
      <c r="AW305" s="14" t="s">
        <v>45</v>
      </c>
      <c r="AX305" s="14" t="s">
        <v>82</v>
      </c>
      <c r="AY305" s="282" t="s">
        <v>183</v>
      </c>
    </row>
    <row r="306" s="12" customFormat="1">
      <c r="B306" s="250"/>
      <c r="C306" s="251"/>
      <c r="D306" s="252" t="s">
        <v>196</v>
      </c>
      <c r="E306" s="253" t="s">
        <v>38</v>
      </c>
      <c r="F306" s="254" t="s">
        <v>436</v>
      </c>
      <c r="G306" s="251"/>
      <c r="H306" s="255">
        <v>0.19300000000000001</v>
      </c>
      <c r="I306" s="256"/>
      <c r="J306" s="251"/>
      <c r="K306" s="251"/>
      <c r="L306" s="257"/>
      <c r="M306" s="258"/>
      <c r="N306" s="259"/>
      <c r="O306" s="259"/>
      <c r="P306" s="259"/>
      <c r="Q306" s="259"/>
      <c r="R306" s="259"/>
      <c r="S306" s="259"/>
      <c r="T306" s="260"/>
      <c r="AT306" s="261" t="s">
        <v>196</v>
      </c>
      <c r="AU306" s="261" t="s">
        <v>90</v>
      </c>
      <c r="AV306" s="12" t="s">
        <v>90</v>
      </c>
      <c r="AW306" s="12" t="s">
        <v>45</v>
      </c>
      <c r="AX306" s="12" t="s">
        <v>82</v>
      </c>
      <c r="AY306" s="261" t="s">
        <v>183</v>
      </c>
    </row>
    <row r="307" s="12" customFormat="1">
      <c r="B307" s="250"/>
      <c r="C307" s="251"/>
      <c r="D307" s="252" t="s">
        <v>196</v>
      </c>
      <c r="E307" s="253" t="s">
        <v>38</v>
      </c>
      <c r="F307" s="254" t="s">
        <v>437</v>
      </c>
      <c r="G307" s="251"/>
      <c r="H307" s="255">
        <v>17.114000000000001</v>
      </c>
      <c r="I307" s="256"/>
      <c r="J307" s="251"/>
      <c r="K307" s="251"/>
      <c r="L307" s="257"/>
      <c r="M307" s="258"/>
      <c r="N307" s="259"/>
      <c r="O307" s="259"/>
      <c r="P307" s="259"/>
      <c r="Q307" s="259"/>
      <c r="R307" s="259"/>
      <c r="S307" s="259"/>
      <c r="T307" s="260"/>
      <c r="AT307" s="261" t="s">
        <v>196</v>
      </c>
      <c r="AU307" s="261" t="s">
        <v>90</v>
      </c>
      <c r="AV307" s="12" t="s">
        <v>90</v>
      </c>
      <c r="AW307" s="12" t="s">
        <v>45</v>
      </c>
      <c r="AX307" s="12" t="s">
        <v>82</v>
      </c>
      <c r="AY307" s="261" t="s">
        <v>183</v>
      </c>
    </row>
    <row r="308" s="13" customFormat="1">
      <c r="B308" s="262"/>
      <c r="C308" s="263"/>
      <c r="D308" s="252" t="s">
        <v>196</v>
      </c>
      <c r="E308" s="264" t="s">
        <v>38</v>
      </c>
      <c r="F308" s="265" t="s">
        <v>198</v>
      </c>
      <c r="G308" s="263"/>
      <c r="H308" s="266">
        <v>17.306999999999999</v>
      </c>
      <c r="I308" s="267"/>
      <c r="J308" s="263"/>
      <c r="K308" s="263"/>
      <c r="L308" s="268"/>
      <c r="M308" s="269"/>
      <c r="N308" s="270"/>
      <c r="O308" s="270"/>
      <c r="P308" s="270"/>
      <c r="Q308" s="270"/>
      <c r="R308" s="270"/>
      <c r="S308" s="270"/>
      <c r="T308" s="271"/>
      <c r="AT308" s="272" t="s">
        <v>196</v>
      </c>
      <c r="AU308" s="272" t="s">
        <v>90</v>
      </c>
      <c r="AV308" s="13" t="s">
        <v>190</v>
      </c>
      <c r="AW308" s="13" t="s">
        <v>45</v>
      </c>
      <c r="AX308" s="13" t="s">
        <v>25</v>
      </c>
      <c r="AY308" s="272" t="s">
        <v>183</v>
      </c>
    </row>
    <row r="309" s="1" customFormat="1" ht="16.5" customHeight="1">
      <c r="B309" s="48"/>
      <c r="C309" s="238" t="s">
        <v>438</v>
      </c>
      <c r="D309" s="238" t="s">
        <v>185</v>
      </c>
      <c r="E309" s="239" t="s">
        <v>439</v>
      </c>
      <c r="F309" s="240" t="s">
        <v>440</v>
      </c>
      <c r="G309" s="241" t="s">
        <v>215</v>
      </c>
      <c r="H309" s="242">
        <v>10</v>
      </c>
      <c r="I309" s="243"/>
      <c r="J309" s="244">
        <f>ROUND(I309*H309,2)</f>
        <v>0</v>
      </c>
      <c r="K309" s="240" t="s">
        <v>189</v>
      </c>
      <c r="L309" s="74"/>
      <c r="M309" s="245" t="s">
        <v>38</v>
      </c>
      <c r="N309" s="246" t="s">
        <v>53</v>
      </c>
      <c r="O309" s="49"/>
      <c r="P309" s="247">
        <f>O309*H309</f>
        <v>0</v>
      </c>
      <c r="Q309" s="247">
        <v>0.014630000000000001</v>
      </c>
      <c r="R309" s="247">
        <f>Q309*H309</f>
        <v>0.14630000000000001</v>
      </c>
      <c r="S309" s="247">
        <v>0</v>
      </c>
      <c r="T309" s="248">
        <f>S309*H309</f>
        <v>0</v>
      </c>
      <c r="AR309" s="25" t="s">
        <v>190</v>
      </c>
      <c r="AT309" s="25" t="s">
        <v>185</v>
      </c>
      <c r="AU309" s="25" t="s">
        <v>90</v>
      </c>
      <c r="AY309" s="25" t="s">
        <v>183</v>
      </c>
      <c r="BE309" s="249">
        <f>IF(N309="základní",J309,0)</f>
        <v>0</v>
      </c>
      <c r="BF309" s="249">
        <f>IF(N309="snížená",J309,0)</f>
        <v>0</v>
      </c>
      <c r="BG309" s="249">
        <f>IF(N309="zákl. přenesená",J309,0)</f>
        <v>0</v>
      </c>
      <c r="BH309" s="249">
        <f>IF(N309="sníž. přenesená",J309,0)</f>
        <v>0</v>
      </c>
      <c r="BI309" s="249">
        <f>IF(N309="nulová",J309,0)</f>
        <v>0</v>
      </c>
      <c r="BJ309" s="25" t="s">
        <v>25</v>
      </c>
      <c r="BK309" s="249">
        <f>ROUND(I309*H309,2)</f>
        <v>0</v>
      </c>
      <c r="BL309" s="25" t="s">
        <v>190</v>
      </c>
      <c r="BM309" s="25" t="s">
        <v>441</v>
      </c>
    </row>
    <row r="310" s="1" customFormat="1" ht="16.5" customHeight="1">
      <c r="B310" s="48"/>
      <c r="C310" s="238" t="s">
        <v>442</v>
      </c>
      <c r="D310" s="238" t="s">
        <v>185</v>
      </c>
      <c r="E310" s="239" t="s">
        <v>443</v>
      </c>
      <c r="F310" s="240" t="s">
        <v>444</v>
      </c>
      <c r="G310" s="241" t="s">
        <v>215</v>
      </c>
      <c r="H310" s="242">
        <v>10</v>
      </c>
      <c r="I310" s="243"/>
      <c r="J310" s="244">
        <f>ROUND(I310*H310,2)</f>
        <v>0</v>
      </c>
      <c r="K310" s="240" t="s">
        <v>189</v>
      </c>
      <c r="L310" s="74"/>
      <c r="M310" s="245" t="s">
        <v>38</v>
      </c>
      <c r="N310" s="246" t="s">
        <v>53</v>
      </c>
      <c r="O310" s="49"/>
      <c r="P310" s="247">
        <f>O310*H310</f>
        <v>0</v>
      </c>
      <c r="Q310" s="247">
        <v>0</v>
      </c>
      <c r="R310" s="247">
        <f>Q310*H310</f>
        <v>0</v>
      </c>
      <c r="S310" s="247">
        <v>0</v>
      </c>
      <c r="T310" s="248">
        <f>S310*H310</f>
        <v>0</v>
      </c>
      <c r="AR310" s="25" t="s">
        <v>190</v>
      </c>
      <c r="AT310" s="25" t="s">
        <v>185</v>
      </c>
      <c r="AU310" s="25" t="s">
        <v>90</v>
      </c>
      <c r="AY310" s="25" t="s">
        <v>183</v>
      </c>
      <c r="BE310" s="249">
        <f>IF(N310="základní",J310,0)</f>
        <v>0</v>
      </c>
      <c r="BF310" s="249">
        <f>IF(N310="snížená",J310,0)</f>
        <v>0</v>
      </c>
      <c r="BG310" s="249">
        <f>IF(N310="zákl. přenesená",J310,0)</f>
        <v>0</v>
      </c>
      <c r="BH310" s="249">
        <f>IF(N310="sníž. přenesená",J310,0)</f>
        <v>0</v>
      </c>
      <c r="BI310" s="249">
        <f>IF(N310="nulová",J310,0)</f>
        <v>0</v>
      </c>
      <c r="BJ310" s="25" t="s">
        <v>25</v>
      </c>
      <c r="BK310" s="249">
        <f>ROUND(I310*H310,2)</f>
        <v>0</v>
      </c>
      <c r="BL310" s="25" t="s">
        <v>190</v>
      </c>
      <c r="BM310" s="25" t="s">
        <v>445</v>
      </c>
    </row>
    <row r="311" s="1" customFormat="1" ht="25.5" customHeight="1">
      <c r="B311" s="48"/>
      <c r="C311" s="238" t="s">
        <v>446</v>
      </c>
      <c r="D311" s="238" t="s">
        <v>185</v>
      </c>
      <c r="E311" s="239" t="s">
        <v>447</v>
      </c>
      <c r="F311" s="240" t="s">
        <v>448</v>
      </c>
      <c r="G311" s="241" t="s">
        <v>215</v>
      </c>
      <c r="H311" s="242">
        <v>8.3230000000000004</v>
      </c>
      <c r="I311" s="243"/>
      <c r="J311" s="244">
        <f>ROUND(I311*H311,2)</f>
        <v>0</v>
      </c>
      <c r="K311" s="240" t="s">
        <v>189</v>
      </c>
      <c r="L311" s="74"/>
      <c r="M311" s="245" t="s">
        <v>38</v>
      </c>
      <c r="N311" s="246" t="s">
        <v>53</v>
      </c>
      <c r="O311" s="49"/>
      <c r="P311" s="247">
        <f>O311*H311</f>
        <v>0</v>
      </c>
      <c r="Q311" s="247">
        <v>0.042000000000000003</v>
      </c>
      <c r="R311" s="247">
        <f>Q311*H311</f>
        <v>0.34956600000000004</v>
      </c>
      <c r="S311" s="247">
        <v>0</v>
      </c>
      <c r="T311" s="248">
        <f>S311*H311</f>
        <v>0</v>
      </c>
      <c r="AR311" s="25" t="s">
        <v>190</v>
      </c>
      <c r="AT311" s="25" t="s">
        <v>185</v>
      </c>
      <c r="AU311" s="25" t="s">
        <v>90</v>
      </c>
      <c r="AY311" s="25" t="s">
        <v>183</v>
      </c>
      <c r="BE311" s="249">
        <f>IF(N311="základní",J311,0)</f>
        <v>0</v>
      </c>
      <c r="BF311" s="249">
        <f>IF(N311="snížená",J311,0)</f>
        <v>0</v>
      </c>
      <c r="BG311" s="249">
        <f>IF(N311="zákl. přenesená",J311,0)</f>
        <v>0</v>
      </c>
      <c r="BH311" s="249">
        <f>IF(N311="sníž. přenesená",J311,0)</f>
        <v>0</v>
      </c>
      <c r="BI311" s="249">
        <f>IF(N311="nulová",J311,0)</f>
        <v>0</v>
      </c>
      <c r="BJ311" s="25" t="s">
        <v>25</v>
      </c>
      <c r="BK311" s="249">
        <f>ROUND(I311*H311,2)</f>
        <v>0</v>
      </c>
      <c r="BL311" s="25" t="s">
        <v>190</v>
      </c>
      <c r="BM311" s="25" t="s">
        <v>449</v>
      </c>
    </row>
    <row r="312" s="1" customFormat="1">
      <c r="B312" s="48"/>
      <c r="C312" s="76"/>
      <c r="D312" s="252" t="s">
        <v>217</v>
      </c>
      <c r="E312" s="76"/>
      <c r="F312" s="283" t="s">
        <v>450</v>
      </c>
      <c r="G312" s="76"/>
      <c r="H312" s="76"/>
      <c r="I312" s="206"/>
      <c r="J312" s="76"/>
      <c r="K312" s="76"/>
      <c r="L312" s="74"/>
      <c r="M312" s="284"/>
      <c r="N312" s="49"/>
      <c r="O312" s="49"/>
      <c r="P312" s="49"/>
      <c r="Q312" s="49"/>
      <c r="R312" s="49"/>
      <c r="S312" s="49"/>
      <c r="T312" s="97"/>
      <c r="AT312" s="25" t="s">
        <v>217</v>
      </c>
      <c r="AU312" s="25" t="s">
        <v>90</v>
      </c>
    </row>
    <row r="313" s="14" customFormat="1">
      <c r="B313" s="273"/>
      <c r="C313" s="274"/>
      <c r="D313" s="252" t="s">
        <v>196</v>
      </c>
      <c r="E313" s="275" t="s">
        <v>38</v>
      </c>
      <c r="F313" s="276" t="s">
        <v>451</v>
      </c>
      <c r="G313" s="274"/>
      <c r="H313" s="275" t="s">
        <v>38</v>
      </c>
      <c r="I313" s="277"/>
      <c r="J313" s="274"/>
      <c r="K313" s="274"/>
      <c r="L313" s="278"/>
      <c r="M313" s="279"/>
      <c r="N313" s="280"/>
      <c r="O313" s="280"/>
      <c r="P313" s="280"/>
      <c r="Q313" s="280"/>
      <c r="R313" s="280"/>
      <c r="S313" s="280"/>
      <c r="T313" s="281"/>
      <c r="AT313" s="282" t="s">
        <v>196</v>
      </c>
      <c r="AU313" s="282" t="s">
        <v>90</v>
      </c>
      <c r="AV313" s="14" t="s">
        <v>25</v>
      </c>
      <c r="AW313" s="14" t="s">
        <v>45</v>
      </c>
      <c r="AX313" s="14" t="s">
        <v>82</v>
      </c>
      <c r="AY313" s="282" t="s">
        <v>183</v>
      </c>
    </row>
    <row r="314" s="12" customFormat="1">
      <c r="B314" s="250"/>
      <c r="C314" s="251"/>
      <c r="D314" s="252" t="s">
        <v>196</v>
      </c>
      <c r="E314" s="253" t="s">
        <v>38</v>
      </c>
      <c r="F314" s="254" t="s">
        <v>452</v>
      </c>
      <c r="G314" s="251"/>
      <c r="H314" s="255">
        <v>2.2679999999999998</v>
      </c>
      <c r="I314" s="256"/>
      <c r="J314" s="251"/>
      <c r="K314" s="251"/>
      <c r="L314" s="257"/>
      <c r="M314" s="258"/>
      <c r="N314" s="259"/>
      <c r="O314" s="259"/>
      <c r="P314" s="259"/>
      <c r="Q314" s="259"/>
      <c r="R314" s="259"/>
      <c r="S314" s="259"/>
      <c r="T314" s="260"/>
      <c r="AT314" s="261" t="s">
        <v>196</v>
      </c>
      <c r="AU314" s="261" t="s">
        <v>90</v>
      </c>
      <c r="AV314" s="12" t="s">
        <v>90</v>
      </c>
      <c r="AW314" s="12" t="s">
        <v>45</v>
      </c>
      <c r="AX314" s="12" t="s">
        <v>82</v>
      </c>
      <c r="AY314" s="261" t="s">
        <v>183</v>
      </c>
    </row>
    <row r="315" s="12" customFormat="1">
      <c r="B315" s="250"/>
      <c r="C315" s="251"/>
      <c r="D315" s="252" t="s">
        <v>196</v>
      </c>
      <c r="E315" s="253" t="s">
        <v>38</v>
      </c>
      <c r="F315" s="254" t="s">
        <v>453</v>
      </c>
      <c r="G315" s="251"/>
      <c r="H315" s="255">
        <v>6.0549999999999997</v>
      </c>
      <c r="I315" s="256"/>
      <c r="J315" s="251"/>
      <c r="K315" s="251"/>
      <c r="L315" s="257"/>
      <c r="M315" s="258"/>
      <c r="N315" s="259"/>
      <c r="O315" s="259"/>
      <c r="P315" s="259"/>
      <c r="Q315" s="259"/>
      <c r="R315" s="259"/>
      <c r="S315" s="259"/>
      <c r="T315" s="260"/>
      <c r="AT315" s="261" t="s">
        <v>196</v>
      </c>
      <c r="AU315" s="261" t="s">
        <v>90</v>
      </c>
      <c r="AV315" s="12" t="s">
        <v>90</v>
      </c>
      <c r="AW315" s="12" t="s">
        <v>45</v>
      </c>
      <c r="AX315" s="12" t="s">
        <v>82</v>
      </c>
      <c r="AY315" s="261" t="s">
        <v>183</v>
      </c>
    </row>
    <row r="316" s="13" customFormat="1">
      <c r="B316" s="262"/>
      <c r="C316" s="263"/>
      <c r="D316" s="252" t="s">
        <v>196</v>
      </c>
      <c r="E316" s="264" t="s">
        <v>38</v>
      </c>
      <c r="F316" s="265" t="s">
        <v>198</v>
      </c>
      <c r="G316" s="263"/>
      <c r="H316" s="266">
        <v>8.3230000000000004</v>
      </c>
      <c r="I316" s="267"/>
      <c r="J316" s="263"/>
      <c r="K316" s="263"/>
      <c r="L316" s="268"/>
      <c r="M316" s="269"/>
      <c r="N316" s="270"/>
      <c r="O316" s="270"/>
      <c r="P316" s="270"/>
      <c r="Q316" s="270"/>
      <c r="R316" s="270"/>
      <c r="S316" s="270"/>
      <c r="T316" s="271"/>
      <c r="AT316" s="272" t="s">
        <v>196</v>
      </c>
      <c r="AU316" s="272" t="s">
        <v>90</v>
      </c>
      <c r="AV316" s="13" t="s">
        <v>190</v>
      </c>
      <c r="AW316" s="13" t="s">
        <v>45</v>
      </c>
      <c r="AX316" s="13" t="s">
        <v>25</v>
      </c>
      <c r="AY316" s="272" t="s">
        <v>183</v>
      </c>
    </row>
    <row r="317" s="1" customFormat="1" ht="16.5" customHeight="1">
      <c r="B317" s="48"/>
      <c r="C317" s="238" t="s">
        <v>454</v>
      </c>
      <c r="D317" s="238" t="s">
        <v>185</v>
      </c>
      <c r="E317" s="239" t="s">
        <v>455</v>
      </c>
      <c r="F317" s="240" t="s">
        <v>456</v>
      </c>
      <c r="G317" s="241" t="s">
        <v>215</v>
      </c>
      <c r="H317" s="242">
        <v>346.12</v>
      </c>
      <c r="I317" s="243"/>
      <c r="J317" s="244">
        <f>ROUND(I317*H317,2)</f>
        <v>0</v>
      </c>
      <c r="K317" s="240" t="s">
        <v>189</v>
      </c>
      <c r="L317" s="74"/>
      <c r="M317" s="245" t="s">
        <v>38</v>
      </c>
      <c r="N317" s="246" t="s">
        <v>53</v>
      </c>
      <c r="O317" s="49"/>
      <c r="P317" s="247">
        <f>O317*H317</f>
        <v>0</v>
      </c>
      <c r="Q317" s="247">
        <v>0.11169999999999999</v>
      </c>
      <c r="R317" s="247">
        <f>Q317*H317</f>
        <v>38.661603999999997</v>
      </c>
      <c r="S317" s="247">
        <v>0</v>
      </c>
      <c r="T317" s="248">
        <f>S317*H317</f>
        <v>0</v>
      </c>
      <c r="AR317" s="25" t="s">
        <v>190</v>
      </c>
      <c r="AT317" s="25" t="s">
        <v>185</v>
      </c>
      <c r="AU317" s="25" t="s">
        <v>90</v>
      </c>
      <c r="AY317" s="25" t="s">
        <v>183</v>
      </c>
      <c r="BE317" s="249">
        <f>IF(N317="základní",J317,0)</f>
        <v>0</v>
      </c>
      <c r="BF317" s="249">
        <f>IF(N317="snížená",J317,0)</f>
        <v>0</v>
      </c>
      <c r="BG317" s="249">
        <f>IF(N317="zákl. přenesená",J317,0)</f>
        <v>0</v>
      </c>
      <c r="BH317" s="249">
        <f>IF(N317="sníž. přenesená",J317,0)</f>
        <v>0</v>
      </c>
      <c r="BI317" s="249">
        <f>IF(N317="nulová",J317,0)</f>
        <v>0</v>
      </c>
      <c r="BJ317" s="25" t="s">
        <v>25</v>
      </c>
      <c r="BK317" s="249">
        <f>ROUND(I317*H317,2)</f>
        <v>0</v>
      </c>
      <c r="BL317" s="25" t="s">
        <v>190</v>
      </c>
      <c r="BM317" s="25" t="s">
        <v>457</v>
      </c>
    </row>
    <row r="318" s="1" customFormat="1">
      <c r="B318" s="48"/>
      <c r="C318" s="76"/>
      <c r="D318" s="252" t="s">
        <v>217</v>
      </c>
      <c r="E318" s="76"/>
      <c r="F318" s="283" t="s">
        <v>458</v>
      </c>
      <c r="G318" s="76"/>
      <c r="H318" s="76"/>
      <c r="I318" s="206"/>
      <c r="J318" s="76"/>
      <c r="K318" s="76"/>
      <c r="L318" s="74"/>
      <c r="M318" s="284"/>
      <c r="N318" s="49"/>
      <c r="O318" s="49"/>
      <c r="P318" s="49"/>
      <c r="Q318" s="49"/>
      <c r="R318" s="49"/>
      <c r="S318" s="49"/>
      <c r="T318" s="97"/>
      <c r="AT318" s="25" t="s">
        <v>217</v>
      </c>
      <c r="AU318" s="25" t="s">
        <v>90</v>
      </c>
    </row>
    <row r="319" s="14" customFormat="1">
      <c r="B319" s="273"/>
      <c r="C319" s="274"/>
      <c r="D319" s="252" t="s">
        <v>196</v>
      </c>
      <c r="E319" s="275" t="s">
        <v>38</v>
      </c>
      <c r="F319" s="276" t="s">
        <v>435</v>
      </c>
      <c r="G319" s="274"/>
      <c r="H319" s="275" t="s">
        <v>38</v>
      </c>
      <c r="I319" s="277"/>
      <c r="J319" s="274"/>
      <c r="K319" s="274"/>
      <c r="L319" s="278"/>
      <c r="M319" s="279"/>
      <c r="N319" s="280"/>
      <c r="O319" s="280"/>
      <c r="P319" s="280"/>
      <c r="Q319" s="280"/>
      <c r="R319" s="280"/>
      <c r="S319" s="280"/>
      <c r="T319" s="281"/>
      <c r="AT319" s="282" t="s">
        <v>196</v>
      </c>
      <c r="AU319" s="282" t="s">
        <v>90</v>
      </c>
      <c r="AV319" s="14" t="s">
        <v>25</v>
      </c>
      <c r="AW319" s="14" t="s">
        <v>45</v>
      </c>
      <c r="AX319" s="14" t="s">
        <v>82</v>
      </c>
      <c r="AY319" s="282" t="s">
        <v>183</v>
      </c>
    </row>
    <row r="320" s="12" customFormat="1">
      <c r="B320" s="250"/>
      <c r="C320" s="251"/>
      <c r="D320" s="252" t="s">
        <v>196</v>
      </c>
      <c r="E320" s="253" t="s">
        <v>38</v>
      </c>
      <c r="F320" s="254" t="s">
        <v>459</v>
      </c>
      <c r="G320" s="251"/>
      <c r="H320" s="255">
        <v>3.8500000000000001</v>
      </c>
      <c r="I320" s="256"/>
      <c r="J320" s="251"/>
      <c r="K320" s="251"/>
      <c r="L320" s="257"/>
      <c r="M320" s="258"/>
      <c r="N320" s="259"/>
      <c r="O320" s="259"/>
      <c r="P320" s="259"/>
      <c r="Q320" s="259"/>
      <c r="R320" s="259"/>
      <c r="S320" s="259"/>
      <c r="T320" s="260"/>
      <c r="AT320" s="261" t="s">
        <v>196</v>
      </c>
      <c r="AU320" s="261" t="s">
        <v>90</v>
      </c>
      <c r="AV320" s="12" t="s">
        <v>90</v>
      </c>
      <c r="AW320" s="12" t="s">
        <v>45</v>
      </c>
      <c r="AX320" s="12" t="s">
        <v>82</v>
      </c>
      <c r="AY320" s="261" t="s">
        <v>183</v>
      </c>
    </row>
    <row r="321" s="12" customFormat="1">
      <c r="B321" s="250"/>
      <c r="C321" s="251"/>
      <c r="D321" s="252" t="s">
        <v>196</v>
      </c>
      <c r="E321" s="253" t="s">
        <v>38</v>
      </c>
      <c r="F321" s="254" t="s">
        <v>460</v>
      </c>
      <c r="G321" s="251"/>
      <c r="H321" s="255">
        <v>342.26999999999998</v>
      </c>
      <c r="I321" s="256"/>
      <c r="J321" s="251"/>
      <c r="K321" s="251"/>
      <c r="L321" s="257"/>
      <c r="M321" s="258"/>
      <c r="N321" s="259"/>
      <c r="O321" s="259"/>
      <c r="P321" s="259"/>
      <c r="Q321" s="259"/>
      <c r="R321" s="259"/>
      <c r="S321" s="259"/>
      <c r="T321" s="260"/>
      <c r="AT321" s="261" t="s">
        <v>196</v>
      </c>
      <c r="AU321" s="261" t="s">
        <v>90</v>
      </c>
      <c r="AV321" s="12" t="s">
        <v>90</v>
      </c>
      <c r="AW321" s="12" t="s">
        <v>45</v>
      </c>
      <c r="AX321" s="12" t="s">
        <v>82</v>
      </c>
      <c r="AY321" s="261" t="s">
        <v>183</v>
      </c>
    </row>
    <row r="322" s="13" customFormat="1">
      <c r="B322" s="262"/>
      <c r="C322" s="263"/>
      <c r="D322" s="252" t="s">
        <v>196</v>
      </c>
      <c r="E322" s="264" t="s">
        <v>38</v>
      </c>
      <c r="F322" s="265" t="s">
        <v>198</v>
      </c>
      <c r="G322" s="263"/>
      <c r="H322" s="266">
        <v>346.12</v>
      </c>
      <c r="I322" s="267"/>
      <c r="J322" s="263"/>
      <c r="K322" s="263"/>
      <c r="L322" s="268"/>
      <c r="M322" s="269"/>
      <c r="N322" s="270"/>
      <c r="O322" s="270"/>
      <c r="P322" s="270"/>
      <c r="Q322" s="270"/>
      <c r="R322" s="270"/>
      <c r="S322" s="270"/>
      <c r="T322" s="271"/>
      <c r="AT322" s="272" t="s">
        <v>196</v>
      </c>
      <c r="AU322" s="272" t="s">
        <v>90</v>
      </c>
      <c r="AV322" s="13" t="s">
        <v>190</v>
      </c>
      <c r="AW322" s="13" t="s">
        <v>45</v>
      </c>
      <c r="AX322" s="13" t="s">
        <v>25</v>
      </c>
      <c r="AY322" s="272" t="s">
        <v>183</v>
      </c>
    </row>
    <row r="323" s="1" customFormat="1" ht="16.5" customHeight="1">
      <c r="B323" s="48"/>
      <c r="C323" s="238" t="s">
        <v>461</v>
      </c>
      <c r="D323" s="238" t="s">
        <v>185</v>
      </c>
      <c r="E323" s="239" t="s">
        <v>462</v>
      </c>
      <c r="F323" s="240" t="s">
        <v>463</v>
      </c>
      <c r="G323" s="241" t="s">
        <v>268</v>
      </c>
      <c r="H323" s="242">
        <v>0.041000000000000002</v>
      </c>
      <c r="I323" s="243"/>
      <c r="J323" s="244">
        <f>ROUND(I323*H323,2)</f>
        <v>0</v>
      </c>
      <c r="K323" s="240" t="s">
        <v>189</v>
      </c>
      <c r="L323" s="74"/>
      <c r="M323" s="245" t="s">
        <v>38</v>
      </c>
      <c r="N323" s="246" t="s">
        <v>53</v>
      </c>
      <c r="O323" s="49"/>
      <c r="P323" s="247">
        <f>O323*H323</f>
        <v>0</v>
      </c>
      <c r="Q323" s="247">
        <v>1.0530600000000001</v>
      </c>
      <c r="R323" s="247">
        <f>Q323*H323</f>
        <v>0.043175460000000006</v>
      </c>
      <c r="S323" s="247">
        <v>0</v>
      </c>
      <c r="T323" s="248">
        <f>S323*H323</f>
        <v>0</v>
      </c>
      <c r="AR323" s="25" t="s">
        <v>190</v>
      </c>
      <c r="AT323" s="25" t="s">
        <v>185</v>
      </c>
      <c r="AU323" s="25" t="s">
        <v>90</v>
      </c>
      <c r="AY323" s="25" t="s">
        <v>183</v>
      </c>
      <c r="BE323" s="249">
        <f>IF(N323="základní",J323,0)</f>
        <v>0</v>
      </c>
      <c r="BF323" s="249">
        <f>IF(N323="snížená",J323,0)</f>
        <v>0</v>
      </c>
      <c r="BG323" s="249">
        <f>IF(N323="zákl. přenesená",J323,0)</f>
        <v>0</v>
      </c>
      <c r="BH323" s="249">
        <f>IF(N323="sníž. přenesená",J323,0)</f>
        <v>0</v>
      </c>
      <c r="BI323" s="249">
        <f>IF(N323="nulová",J323,0)</f>
        <v>0</v>
      </c>
      <c r="BJ323" s="25" t="s">
        <v>25</v>
      </c>
      <c r="BK323" s="249">
        <f>ROUND(I323*H323,2)</f>
        <v>0</v>
      </c>
      <c r="BL323" s="25" t="s">
        <v>190</v>
      </c>
      <c r="BM323" s="25" t="s">
        <v>464</v>
      </c>
    </row>
    <row r="324" s="14" customFormat="1">
      <c r="B324" s="273"/>
      <c r="C324" s="274"/>
      <c r="D324" s="252" t="s">
        <v>196</v>
      </c>
      <c r="E324" s="275" t="s">
        <v>38</v>
      </c>
      <c r="F324" s="276" t="s">
        <v>435</v>
      </c>
      <c r="G324" s="274"/>
      <c r="H324" s="275" t="s">
        <v>38</v>
      </c>
      <c r="I324" s="277"/>
      <c r="J324" s="274"/>
      <c r="K324" s="274"/>
      <c r="L324" s="278"/>
      <c r="M324" s="279"/>
      <c r="N324" s="280"/>
      <c r="O324" s="280"/>
      <c r="P324" s="280"/>
      <c r="Q324" s="280"/>
      <c r="R324" s="280"/>
      <c r="S324" s="280"/>
      <c r="T324" s="281"/>
      <c r="AT324" s="282" t="s">
        <v>196</v>
      </c>
      <c r="AU324" s="282" t="s">
        <v>90</v>
      </c>
      <c r="AV324" s="14" t="s">
        <v>25</v>
      </c>
      <c r="AW324" s="14" t="s">
        <v>45</v>
      </c>
      <c r="AX324" s="14" t="s">
        <v>82</v>
      </c>
      <c r="AY324" s="282" t="s">
        <v>183</v>
      </c>
    </row>
    <row r="325" s="12" customFormat="1">
      <c r="B325" s="250"/>
      <c r="C325" s="251"/>
      <c r="D325" s="252" t="s">
        <v>196</v>
      </c>
      <c r="E325" s="253" t="s">
        <v>38</v>
      </c>
      <c r="F325" s="254" t="s">
        <v>465</v>
      </c>
      <c r="G325" s="251"/>
      <c r="H325" s="255">
        <v>0</v>
      </c>
      <c r="I325" s="256"/>
      <c r="J325" s="251"/>
      <c r="K325" s="251"/>
      <c r="L325" s="257"/>
      <c r="M325" s="258"/>
      <c r="N325" s="259"/>
      <c r="O325" s="259"/>
      <c r="P325" s="259"/>
      <c r="Q325" s="259"/>
      <c r="R325" s="259"/>
      <c r="S325" s="259"/>
      <c r="T325" s="260"/>
      <c r="AT325" s="261" t="s">
        <v>196</v>
      </c>
      <c r="AU325" s="261" t="s">
        <v>90</v>
      </c>
      <c r="AV325" s="12" t="s">
        <v>90</v>
      </c>
      <c r="AW325" s="12" t="s">
        <v>45</v>
      </c>
      <c r="AX325" s="12" t="s">
        <v>82</v>
      </c>
      <c r="AY325" s="261" t="s">
        <v>183</v>
      </c>
    </row>
    <row r="326" s="12" customFormat="1">
      <c r="B326" s="250"/>
      <c r="C326" s="251"/>
      <c r="D326" s="252" t="s">
        <v>196</v>
      </c>
      <c r="E326" s="253" t="s">
        <v>38</v>
      </c>
      <c r="F326" s="254" t="s">
        <v>466</v>
      </c>
      <c r="G326" s="251"/>
      <c r="H326" s="255">
        <v>0.041000000000000002</v>
      </c>
      <c r="I326" s="256"/>
      <c r="J326" s="251"/>
      <c r="K326" s="251"/>
      <c r="L326" s="257"/>
      <c r="M326" s="258"/>
      <c r="N326" s="259"/>
      <c r="O326" s="259"/>
      <c r="P326" s="259"/>
      <c r="Q326" s="259"/>
      <c r="R326" s="259"/>
      <c r="S326" s="259"/>
      <c r="T326" s="260"/>
      <c r="AT326" s="261" t="s">
        <v>196</v>
      </c>
      <c r="AU326" s="261" t="s">
        <v>90</v>
      </c>
      <c r="AV326" s="12" t="s">
        <v>90</v>
      </c>
      <c r="AW326" s="12" t="s">
        <v>45</v>
      </c>
      <c r="AX326" s="12" t="s">
        <v>82</v>
      </c>
      <c r="AY326" s="261" t="s">
        <v>183</v>
      </c>
    </row>
    <row r="327" s="13" customFormat="1">
      <c r="B327" s="262"/>
      <c r="C327" s="263"/>
      <c r="D327" s="252" t="s">
        <v>196</v>
      </c>
      <c r="E327" s="264" t="s">
        <v>38</v>
      </c>
      <c r="F327" s="265" t="s">
        <v>198</v>
      </c>
      <c r="G327" s="263"/>
      <c r="H327" s="266">
        <v>0.041000000000000002</v>
      </c>
      <c r="I327" s="267"/>
      <c r="J327" s="263"/>
      <c r="K327" s="263"/>
      <c r="L327" s="268"/>
      <c r="M327" s="269"/>
      <c r="N327" s="270"/>
      <c r="O327" s="270"/>
      <c r="P327" s="270"/>
      <c r="Q327" s="270"/>
      <c r="R327" s="270"/>
      <c r="S327" s="270"/>
      <c r="T327" s="271"/>
      <c r="AT327" s="272" t="s">
        <v>196</v>
      </c>
      <c r="AU327" s="272" t="s">
        <v>90</v>
      </c>
      <c r="AV327" s="13" t="s">
        <v>190</v>
      </c>
      <c r="AW327" s="13" t="s">
        <v>45</v>
      </c>
      <c r="AX327" s="13" t="s">
        <v>25</v>
      </c>
      <c r="AY327" s="272" t="s">
        <v>183</v>
      </c>
    </row>
    <row r="328" s="1" customFormat="1" ht="16.5" customHeight="1">
      <c r="B328" s="48"/>
      <c r="C328" s="238" t="s">
        <v>467</v>
      </c>
      <c r="D328" s="238" t="s">
        <v>185</v>
      </c>
      <c r="E328" s="239" t="s">
        <v>468</v>
      </c>
      <c r="F328" s="240" t="s">
        <v>469</v>
      </c>
      <c r="G328" s="241" t="s">
        <v>313</v>
      </c>
      <c r="H328" s="242">
        <v>11.295</v>
      </c>
      <c r="I328" s="243"/>
      <c r="J328" s="244">
        <f>ROUND(I328*H328,2)</f>
        <v>0</v>
      </c>
      <c r="K328" s="240" t="s">
        <v>189</v>
      </c>
      <c r="L328" s="74"/>
      <c r="M328" s="245" t="s">
        <v>38</v>
      </c>
      <c r="N328" s="246" t="s">
        <v>53</v>
      </c>
      <c r="O328" s="49"/>
      <c r="P328" s="247">
        <f>O328*H328</f>
        <v>0</v>
      </c>
      <c r="Q328" s="247">
        <v>0.00021000000000000001</v>
      </c>
      <c r="R328" s="247">
        <f>Q328*H328</f>
        <v>0.0023719500000000003</v>
      </c>
      <c r="S328" s="247">
        <v>0</v>
      </c>
      <c r="T328" s="248">
        <f>S328*H328</f>
        <v>0</v>
      </c>
      <c r="AR328" s="25" t="s">
        <v>190</v>
      </c>
      <c r="AT328" s="25" t="s">
        <v>185</v>
      </c>
      <c r="AU328" s="25" t="s">
        <v>90</v>
      </c>
      <c r="AY328" s="25" t="s">
        <v>183</v>
      </c>
      <c r="BE328" s="249">
        <f>IF(N328="základní",J328,0)</f>
        <v>0</v>
      </c>
      <c r="BF328" s="249">
        <f>IF(N328="snížená",J328,0)</f>
        <v>0</v>
      </c>
      <c r="BG328" s="249">
        <f>IF(N328="zákl. přenesená",J328,0)</f>
        <v>0</v>
      </c>
      <c r="BH328" s="249">
        <f>IF(N328="sníž. přenesená",J328,0)</f>
        <v>0</v>
      </c>
      <c r="BI328" s="249">
        <f>IF(N328="nulová",J328,0)</f>
        <v>0</v>
      </c>
      <c r="BJ328" s="25" t="s">
        <v>25</v>
      </c>
      <c r="BK328" s="249">
        <f>ROUND(I328*H328,2)</f>
        <v>0</v>
      </c>
      <c r="BL328" s="25" t="s">
        <v>190</v>
      </c>
      <c r="BM328" s="25" t="s">
        <v>470</v>
      </c>
    </row>
    <row r="329" s="1" customFormat="1">
      <c r="B329" s="48"/>
      <c r="C329" s="76"/>
      <c r="D329" s="252" t="s">
        <v>217</v>
      </c>
      <c r="E329" s="76"/>
      <c r="F329" s="283" t="s">
        <v>471</v>
      </c>
      <c r="G329" s="76"/>
      <c r="H329" s="76"/>
      <c r="I329" s="206"/>
      <c r="J329" s="76"/>
      <c r="K329" s="76"/>
      <c r="L329" s="74"/>
      <c r="M329" s="284"/>
      <c r="N329" s="49"/>
      <c r="O329" s="49"/>
      <c r="P329" s="49"/>
      <c r="Q329" s="49"/>
      <c r="R329" s="49"/>
      <c r="S329" s="49"/>
      <c r="T329" s="97"/>
      <c r="AT329" s="25" t="s">
        <v>217</v>
      </c>
      <c r="AU329" s="25" t="s">
        <v>90</v>
      </c>
    </row>
    <row r="330" s="12" customFormat="1">
      <c r="B330" s="250"/>
      <c r="C330" s="251"/>
      <c r="D330" s="252" t="s">
        <v>196</v>
      </c>
      <c r="E330" s="253" t="s">
        <v>38</v>
      </c>
      <c r="F330" s="254" t="s">
        <v>472</v>
      </c>
      <c r="G330" s="251"/>
      <c r="H330" s="255">
        <v>11.295</v>
      </c>
      <c r="I330" s="256"/>
      <c r="J330" s="251"/>
      <c r="K330" s="251"/>
      <c r="L330" s="257"/>
      <c r="M330" s="258"/>
      <c r="N330" s="259"/>
      <c r="O330" s="259"/>
      <c r="P330" s="259"/>
      <c r="Q330" s="259"/>
      <c r="R330" s="259"/>
      <c r="S330" s="259"/>
      <c r="T330" s="260"/>
      <c r="AT330" s="261" t="s">
        <v>196</v>
      </c>
      <c r="AU330" s="261" t="s">
        <v>90</v>
      </c>
      <c r="AV330" s="12" t="s">
        <v>90</v>
      </c>
      <c r="AW330" s="12" t="s">
        <v>45</v>
      </c>
      <c r="AX330" s="12" t="s">
        <v>82</v>
      </c>
      <c r="AY330" s="261" t="s">
        <v>183</v>
      </c>
    </row>
    <row r="331" s="13" customFormat="1">
      <c r="B331" s="262"/>
      <c r="C331" s="263"/>
      <c r="D331" s="252" t="s">
        <v>196</v>
      </c>
      <c r="E331" s="264" t="s">
        <v>38</v>
      </c>
      <c r="F331" s="265" t="s">
        <v>198</v>
      </c>
      <c r="G331" s="263"/>
      <c r="H331" s="266">
        <v>11.295</v>
      </c>
      <c r="I331" s="267"/>
      <c r="J331" s="263"/>
      <c r="K331" s="263"/>
      <c r="L331" s="268"/>
      <c r="M331" s="269"/>
      <c r="N331" s="270"/>
      <c r="O331" s="270"/>
      <c r="P331" s="270"/>
      <c r="Q331" s="270"/>
      <c r="R331" s="270"/>
      <c r="S331" s="270"/>
      <c r="T331" s="271"/>
      <c r="AT331" s="272" t="s">
        <v>196</v>
      </c>
      <c r="AU331" s="272" t="s">
        <v>90</v>
      </c>
      <c r="AV331" s="13" t="s">
        <v>190</v>
      </c>
      <c r="AW331" s="13" t="s">
        <v>45</v>
      </c>
      <c r="AX331" s="13" t="s">
        <v>25</v>
      </c>
      <c r="AY331" s="272" t="s">
        <v>183</v>
      </c>
    </row>
    <row r="332" s="1" customFormat="1" ht="25.5" customHeight="1">
      <c r="B332" s="48"/>
      <c r="C332" s="238" t="s">
        <v>473</v>
      </c>
      <c r="D332" s="238" t="s">
        <v>185</v>
      </c>
      <c r="E332" s="239" t="s">
        <v>474</v>
      </c>
      <c r="F332" s="240" t="s">
        <v>475</v>
      </c>
      <c r="G332" s="241" t="s">
        <v>313</v>
      </c>
      <c r="H332" s="242">
        <v>11.295</v>
      </c>
      <c r="I332" s="243"/>
      <c r="J332" s="244">
        <f>ROUND(I332*H332,2)</f>
        <v>0</v>
      </c>
      <c r="K332" s="240" t="s">
        <v>189</v>
      </c>
      <c r="L332" s="74"/>
      <c r="M332" s="245" t="s">
        <v>38</v>
      </c>
      <c r="N332" s="246" t="s">
        <v>53</v>
      </c>
      <c r="O332" s="49"/>
      <c r="P332" s="247">
        <f>O332*H332</f>
        <v>0</v>
      </c>
      <c r="Q332" s="247">
        <v>0</v>
      </c>
      <c r="R332" s="247">
        <f>Q332*H332</f>
        <v>0</v>
      </c>
      <c r="S332" s="247">
        <v>0</v>
      </c>
      <c r="T332" s="248">
        <f>S332*H332</f>
        <v>0</v>
      </c>
      <c r="AR332" s="25" t="s">
        <v>190</v>
      </c>
      <c r="AT332" s="25" t="s">
        <v>185</v>
      </c>
      <c r="AU332" s="25" t="s">
        <v>90</v>
      </c>
      <c r="AY332" s="25" t="s">
        <v>183</v>
      </c>
      <c r="BE332" s="249">
        <f>IF(N332="základní",J332,0)</f>
        <v>0</v>
      </c>
      <c r="BF332" s="249">
        <f>IF(N332="snížená",J332,0)</f>
        <v>0</v>
      </c>
      <c r="BG332" s="249">
        <f>IF(N332="zákl. přenesená",J332,0)</f>
        <v>0</v>
      </c>
      <c r="BH332" s="249">
        <f>IF(N332="sníž. přenesená",J332,0)</f>
        <v>0</v>
      </c>
      <c r="BI332" s="249">
        <f>IF(N332="nulová",J332,0)</f>
        <v>0</v>
      </c>
      <c r="BJ332" s="25" t="s">
        <v>25</v>
      </c>
      <c r="BK332" s="249">
        <f>ROUND(I332*H332,2)</f>
        <v>0</v>
      </c>
      <c r="BL332" s="25" t="s">
        <v>190</v>
      </c>
      <c r="BM332" s="25" t="s">
        <v>476</v>
      </c>
    </row>
    <row r="333" s="1" customFormat="1">
      <c r="B333" s="48"/>
      <c r="C333" s="76"/>
      <c r="D333" s="252" t="s">
        <v>217</v>
      </c>
      <c r="E333" s="76"/>
      <c r="F333" s="283" t="s">
        <v>477</v>
      </c>
      <c r="G333" s="76"/>
      <c r="H333" s="76"/>
      <c r="I333" s="206"/>
      <c r="J333" s="76"/>
      <c r="K333" s="76"/>
      <c r="L333" s="74"/>
      <c r="M333" s="284"/>
      <c r="N333" s="49"/>
      <c r="O333" s="49"/>
      <c r="P333" s="49"/>
      <c r="Q333" s="49"/>
      <c r="R333" s="49"/>
      <c r="S333" s="49"/>
      <c r="T333" s="97"/>
      <c r="AT333" s="25" t="s">
        <v>217</v>
      </c>
      <c r="AU333" s="25" t="s">
        <v>90</v>
      </c>
    </row>
    <row r="334" s="1" customFormat="1" ht="25.5" customHeight="1">
      <c r="B334" s="48"/>
      <c r="C334" s="238" t="s">
        <v>478</v>
      </c>
      <c r="D334" s="238" t="s">
        <v>185</v>
      </c>
      <c r="E334" s="239" t="s">
        <v>479</v>
      </c>
      <c r="F334" s="240" t="s">
        <v>480</v>
      </c>
      <c r="G334" s="241" t="s">
        <v>188</v>
      </c>
      <c r="H334" s="242">
        <v>1</v>
      </c>
      <c r="I334" s="243"/>
      <c r="J334" s="244">
        <f>ROUND(I334*H334,2)</f>
        <v>0</v>
      </c>
      <c r="K334" s="240" t="s">
        <v>189</v>
      </c>
      <c r="L334" s="74"/>
      <c r="M334" s="245" t="s">
        <v>38</v>
      </c>
      <c r="N334" s="246" t="s">
        <v>53</v>
      </c>
      <c r="O334" s="49"/>
      <c r="P334" s="247">
        <f>O334*H334</f>
        <v>0</v>
      </c>
      <c r="Q334" s="247">
        <v>0.00096000000000000002</v>
      </c>
      <c r="R334" s="247">
        <f>Q334*H334</f>
        <v>0.00096000000000000002</v>
      </c>
      <c r="S334" s="247">
        <v>0</v>
      </c>
      <c r="T334" s="248">
        <f>S334*H334</f>
        <v>0</v>
      </c>
      <c r="AR334" s="25" t="s">
        <v>190</v>
      </c>
      <c r="AT334" s="25" t="s">
        <v>185</v>
      </c>
      <c r="AU334" s="25" t="s">
        <v>90</v>
      </c>
      <c r="AY334" s="25" t="s">
        <v>183</v>
      </c>
      <c r="BE334" s="249">
        <f>IF(N334="základní",J334,0)</f>
        <v>0</v>
      </c>
      <c r="BF334" s="249">
        <f>IF(N334="snížená",J334,0)</f>
        <v>0</v>
      </c>
      <c r="BG334" s="249">
        <f>IF(N334="zákl. přenesená",J334,0)</f>
        <v>0</v>
      </c>
      <c r="BH334" s="249">
        <f>IF(N334="sníž. přenesená",J334,0)</f>
        <v>0</v>
      </c>
      <c r="BI334" s="249">
        <f>IF(N334="nulová",J334,0)</f>
        <v>0</v>
      </c>
      <c r="BJ334" s="25" t="s">
        <v>25</v>
      </c>
      <c r="BK334" s="249">
        <f>ROUND(I334*H334,2)</f>
        <v>0</v>
      </c>
      <c r="BL334" s="25" t="s">
        <v>190</v>
      </c>
      <c r="BM334" s="25" t="s">
        <v>481</v>
      </c>
    </row>
    <row r="335" s="1" customFormat="1">
      <c r="B335" s="48"/>
      <c r="C335" s="76"/>
      <c r="D335" s="252" t="s">
        <v>217</v>
      </c>
      <c r="E335" s="76"/>
      <c r="F335" s="283" t="s">
        <v>482</v>
      </c>
      <c r="G335" s="76"/>
      <c r="H335" s="76"/>
      <c r="I335" s="206"/>
      <c r="J335" s="76"/>
      <c r="K335" s="76"/>
      <c r="L335" s="74"/>
      <c r="M335" s="284"/>
      <c r="N335" s="49"/>
      <c r="O335" s="49"/>
      <c r="P335" s="49"/>
      <c r="Q335" s="49"/>
      <c r="R335" s="49"/>
      <c r="S335" s="49"/>
      <c r="T335" s="97"/>
      <c r="AT335" s="25" t="s">
        <v>217</v>
      </c>
      <c r="AU335" s="25" t="s">
        <v>90</v>
      </c>
    </row>
    <row r="336" s="1" customFormat="1" ht="25.5" customHeight="1">
      <c r="B336" s="48"/>
      <c r="C336" s="238" t="s">
        <v>483</v>
      </c>
      <c r="D336" s="238" t="s">
        <v>185</v>
      </c>
      <c r="E336" s="239" t="s">
        <v>484</v>
      </c>
      <c r="F336" s="240" t="s">
        <v>485</v>
      </c>
      <c r="G336" s="241" t="s">
        <v>188</v>
      </c>
      <c r="H336" s="242">
        <v>5</v>
      </c>
      <c r="I336" s="243"/>
      <c r="J336" s="244">
        <f>ROUND(I336*H336,2)</f>
        <v>0</v>
      </c>
      <c r="K336" s="240" t="s">
        <v>189</v>
      </c>
      <c r="L336" s="74"/>
      <c r="M336" s="245" t="s">
        <v>38</v>
      </c>
      <c r="N336" s="246" t="s">
        <v>53</v>
      </c>
      <c r="O336" s="49"/>
      <c r="P336" s="247">
        <f>O336*H336</f>
        <v>0</v>
      </c>
      <c r="Q336" s="247">
        <v>0.0012800000000000001</v>
      </c>
      <c r="R336" s="247">
        <f>Q336*H336</f>
        <v>0.0064000000000000003</v>
      </c>
      <c r="S336" s="247">
        <v>0</v>
      </c>
      <c r="T336" s="248">
        <f>S336*H336</f>
        <v>0</v>
      </c>
      <c r="AR336" s="25" t="s">
        <v>190</v>
      </c>
      <c r="AT336" s="25" t="s">
        <v>185</v>
      </c>
      <c r="AU336" s="25" t="s">
        <v>90</v>
      </c>
      <c r="AY336" s="25" t="s">
        <v>183</v>
      </c>
      <c r="BE336" s="249">
        <f>IF(N336="základní",J336,0)</f>
        <v>0</v>
      </c>
      <c r="BF336" s="249">
        <f>IF(N336="snížená",J336,0)</f>
        <v>0</v>
      </c>
      <c r="BG336" s="249">
        <f>IF(N336="zákl. přenesená",J336,0)</f>
        <v>0</v>
      </c>
      <c r="BH336" s="249">
        <f>IF(N336="sníž. přenesená",J336,0)</f>
        <v>0</v>
      </c>
      <c r="BI336" s="249">
        <f>IF(N336="nulová",J336,0)</f>
        <v>0</v>
      </c>
      <c r="BJ336" s="25" t="s">
        <v>25</v>
      </c>
      <c r="BK336" s="249">
        <f>ROUND(I336*H336,2)</f>
        <v>0</v>
      </c>
      <c r="BL336" s="25" t="s">
        <v>190</v>
      </c>
      <c r="BM336" s="25" t="s">
        <v>486</v>
      </c>
    </row>
    <row r="337" s="1" customFormat="1">
      <c r="B337" s="48"/>
      <c r="C337" s="76"/>
      <c r="D337" s="252" t="s">
        <v>217</v>
      </c>
      <c r="E337" s="76"/>
      <c r="F337" s="283" t="s">
        <v>482</v>
      </c>
      <c r="G337" s="76"/>
      <c r="H337" s="76"/>
      <c r="I337" s="206"/>
      <c r="J337" s="76"/>
      <c r="K337" s="76"/>
      <c r="L337" s="74"/>
      <c r="M337" s="284"/>
      <c r="N337" s="49"/>
      <c r="O337" s="49"/>
      <c r="P337" s="49"/>
      <c r="Q337" s="49"/>
      <c r="R337" s="49"/>
      <c r="S337" s="49"/>
      <c r="T337" s="97"/>
      <c r="AT337" s="25" t="s">
        <v>217</v>
      </c>
      <c r="AU337" s="25" t="s">
        <v>90</v>
      </c>
    </row>
    <row r="338" s="1" customFormat="1" ht="25.5" customHeight="1">
      <c r="B338" s="48"/>
      <c r="C338" s="285" t="s">
        <v>487</v>
      </c>
      <c r="D338" s="285" t="s">
        <v>272</v>
      </c>
      <c r="E338" s="286" t="s">
        <v>488</v>
      </c>
      <c r="F338" s="287" t="s">
        <v>489</v>
      </c>
      <c r="G338" s="288" t="s">
        <v>490</v>
      </c>
      <c r="H338" s="289">
        <v>5</v>
      </c>
      <c r="I338" s="290"/>
      <c r="J338" s="291">
        <f>ROUND(I338*H338,2)</f>
        <v>0</v>
      </c>
      <c r="K338" s="287" t="s">
        <v>38</v>
      </c>
      <c r="L338" s="292"/>
      <c r="M338" s="293" t="s">
        <v>38</v>
      </c>
      <c r="N338" s="294" t="s">
        <v>53</v>
      </c>
      <c r="O338" s="49"/>
      <c r="P338" s="247">
        <f>O338*H338</f>
        <v>0</v>
      </c>
      <c r="Q338" s="247">
        <v>0</v>
      </c>
      <c r="R338" s="247">
        <f>Q338*H338</f>
        <v>0</v>
      </c>
      <c r="S338" s="247">
        <v>0</v>
      </c>
      <c r="T338" s="248">
        <f>S338*H338</f>
        <v>0</v>
      </c>
      <c r="AR338" s="25" t="s">
        <v>231</v>
      </c>
      <c r="AT338" s="25" t="s">
        <v>272</v>
      </c>
      <c r="AU338" s="25" t="s">
        <v>90</v>
      </c>
      <c r="AY338" s="25" t="s">
        <v>183</v>
      </c>
      <c r="BE338" s="249">
        <f>IF(N338="základní",J338,0)</f>
        <v>0</v>
      </c>
      <c r="BF338" s="249">
        <f>IF(N338="snížená",J338,0)</f>
        <v>0</v>
      </c>
      <c r="BG338" s="249">
        <f>IF(N338="zákl. přenesená",J338,0)</f>
        <v>0</v>
      </c>
      <c r="BH338" s="249">
        <f>IF(N338="sníž. přenesená",J338,0)</f>
        <v>0</v>
      </c>
      <c r="BI338" s="249">
        <f>IF(N338="nulová",J338,0)</f>
        <v>0</v>
      </c>
      <c r="BJ338" s="25" t="s">
        <v>25</v>
      </c>
      <c r="BK338" s="249">
        <f>ROUND(I338*H338,2)</f>
        <v>0</v>
      </c>
      <c r="BL338" s="25" t="s">
        <v>190</v>
      </c>
      <c r="BM338" s="25" t="s">
        <v>491</v>
      </c>
    </row>
    <row r="339" s="1" customFormat="1" ht="25.5" customHeight="1">
      <c r="B339" s="48"/>
      <c r="C339" s="285" t="s">
        <v>492</v>
      </c>
      <c r="D339" s="285" t="s">
        <v>272</v>
      </c>
      <c r="E339" s="286" t="s">
        <v>493</v>
      </c>
      <c r="F339" s="287" t="s">
        <v>494</v>
      </c>
      <c r="G339" s="288" t="s">
        <v>490</v>
      </c>
      <c r="H339" s="289">
        <v>1</v>
      </c>
      <c r="I339" s="290"/>
      <c r="J339" s="291">
        <f>ROUND(I339*H339,2)</f>
        <v>0</v>
      </c>
      <c r="K339" s="287" t="s">
        <v>38</v>
      </c>
      <c r="L339" s="292"/>
      <c r="M339" s="293" t="s">
        <v>38</v>
      </c>
      <c r="N339" s="294" t="s">
        <v>53</v>
      </c>
      <c r="O339" s="49"/>
      <c r="P339" s="247">
        <f>O339*H339</f>
        <v>0</v>
      </c>
      <c r="Q339" s="247">
        <v>0</v>
      </c>
      <c r="R339" s="247">
        <f>Q339*H339</f>
        <v>0</v>
      </c>
      <c r="S339" s="247">
        <v>0</v>
      </c>
      <c r="T339" s="248">
        <f>S339*H339</f>
        <v>0</v>
      </c>
      <c r="AR339" s="25" t="s">
        <v>231</v>
      </c>
      <c r="AT339" s="25" t="s">
        <v>272</v>
      </c>
      <c r="AU339" s="25" t="s">
        <v>90</v>
      </c>
      <c r="AY339" s="25" t="s">
        <v>183</v>
      </c>
      <c r="BE339" s="249">
        <f>IF(N339="základní",J339,0)</f>
        <v>0</v>
      </c>
      <c r="BF339" s="249">
        <f>IF(N339="snížená",J339,0)</f>
        <v>0</v>
      </c>
      <c r="BG339" s="249">
        <f>IF(N339="zákl. přenesená",J339,0)</f>
        <v>0</v>
      </c>
      <c r="BH339" s="249">
        <f>IF(N339="sníž. přenesená",J339,0)</f>
        <v>0</v>
      </c>
      <c r="BI339" s="249">
        <f>IF(N339="nulová",J339,0)</f>
        <v>0</v>
      </c>
      <c r="BJ339" s="25" t="s">
        <v>25</v>
      </c>
      <c r="BK339" s="249">
        <f>ROUND(I339*H339,2)</f>
        <v>0</v>
      </c>
      <c r="BL339" s="25" t="s">
        <v>190</v>
      </c>
      <c r="BM339" s="25" t="s">
        <v>495</v>
      </c>
    </row>
    <row r="340" s="1" customFormat="1" ht="25.5" customHeight="1">
      <c r="B340" s="48"/>
      <c r="C340" s="238" t="s">
        <v>496</v>
      </c>
      <c r="D340" s="238" t="s">
        <v>185</v>
      </c>
      <c r="E340" s="239" t="s">
        <v>497</v>
      </c>
      <c r="F340" s="240" t="s">
        <v>498</v>
      </c>
      <c r="G340" s="241" t="s">
        <v>188</v>
      </c>
      <c r="H340" s="242">
        <v>6</v>
      </c>
      <c r="I340" s="243"/>
      <c r="J340" s="244">
        <f>ROUND(I340*H340,2)</f>
        <v>0</v>
      </c>
      <c r="K340" s="240" t="s">
        <v>189</v>
      </c>
      <c r="L340" s="74"/>
      <c r="M340" s="245" t="s">
        <v>38</v>
      </c>
      <c r="N340" s="246" t="s">
        <v>53</v>
      </c>
      <c r="O340" s="49"/>
      <c r="P340" s="247">
        <f>O340*H340</f>
        <v>0</v>
      </c>
      <c r="Q340" s="247">
        <v>0.00048000000000000001</v>
      </c>
      <c r="R340" s="247">
        <f>Q340*H340</f>
        <v>0.0028800000000000002</v>
      </c>
      <c r="S340" s="247">
        <v>0</v>
      </c>
      <c r="T340" s="248">
        <f>S340*H340</f>
        <v>0</v>
      </c>
      <c r="AR340" s="25" t="s">
        <v>190</v>
      </c>
      <c r="AT340" s="25" t="s">
        <v>185</v>
      </c>
      <c r="AU340" s="25" t="s">
        <v>90</v>
      </c>
      <c r="AY340" s="25" t="s">
        <v>183</v>
      </c>
      <c r="BE340" s="249">
        <f>IF(N340="základní",J340,0)</f>
        <v>0</v>
      </c>
      <c r="BF340" s="249">
        <f>IF(N340="snížená",J340,0)</f>
        <v>0</v>
      </c>
      <c r="BG340" s="249">
        <f>IF(N340="zákl. přenesená",J340,0)</f>
        <v>0</v>
      </c>
      <c r="BH340" s="249">
        <f>IF(N340="sníž. přenesená",J340,0)</f>
        <v>0</v>
      </c>
      <c r="BI340" s="249">
        <f>IF(N340="nulová",J340,0)</f>
        <v>0</v>
      </c>
      <c r="BJ340" s="25" t="s">
        <v>25</v>
      </c>
      <c r="BK340" s="249">
        <f>ROUND(I340*H340,2)</f>
        <v>0</v>
      </c>
      <c r="BL340" s="25" t="s">
        <v>190</v>
      </c>
      <c r="BM340" s="25" t="s">
        <v>499</v>
      </c>
    </row>
    <row r="341" s="1" customFormat="1">
      <c r="B341" s="48"/>
      <c r="C341" s="76"/>
      <c r="D341" s="252" t="s">
        <v>217</v>
      </c>
      <c r="E341" s="76"/>
      <c r="F341" s="283" t="s">
        <v>500</v>
      </c>
      <c r="G341" s="76"/>
      <c r="H341" s="76"/>
      <c r="I341" s="206"/>
      <c r="J341" s="76"/>
      <c r="K341" s="76"/>
      <c r="L341" s="74"/>
      <c r="M341" s="284"/>
      <c r="N341" s="49"/>
      <c r="O341" s="49"/>
      <c r="P341" s="49"/>
      <c r="Q341" s="49"/>
      <c r="R341" s="49"/>
      <c r="S341" s="49"/>
      <c r="T341" s="97"/>
      <c r="AT341" s="25" t="s">
        <v>217</v>
      </c>
      <c r="AU341" s="25" t="s">
        <v>90</v>
      </c>
    </row>
    <row r="342" s="12" customFormat="1">
      <c r="B342" s="250"/>
      <c r="C342" s="251"/>
      <c r="D342" s="252" t="s">
        <v>196</v>
      </c>
      <c r="E342" s="253" t="s">
        <v>38</v>
      </c>
      <c r="F342" s="254" t="s">
        <v>501</v>
      </c>
      <c r="G342" s="251"/>
      <c r="H342" s="255">
        <v>6</v>
      </c>
      <c r="I342" s="256"/>
      <c r="J342" s="251"/>
      <c r="K342" s="251"/>
      <c r="L342" s="257"/>
      <c r="M342" s="258"/>
      <c r="N342" s="259"/>
      <c r="O342" s="259"/>
      <c r="P342" s="259"/>
      <c r="Q342" s="259"/>
      <c r="R342" s="259"/>
      <c r="S342" s="259"/>
      <c r="T342" s="260"/>
      <c r="AT342" s="261" t="s">
        <v>196</v>
      </c>
      <c r="AU342" s="261" t="s">
        <v>90</v>
      </c>
      <c r="AV342" s="12" t="s">
        <v>90</v>
      </c>
      <c r="AW342" s="12" t="s">
        <v>45</v>
      </c>
      <c r="AX342" s="12" t="s">
        <v>82</v>
      </c>
      <c r="AY342" s="261" t="s">
        <v>183</v>
      </c>
    </row>
    <row r="343" s="13" customFormat="1">
      <c r="B343" s="262"/>
      <c r="C343" s="263"/>
      <c r="D343" s="252" t="s">
        <v>196</v>
      </c>
      <c r="E343" s="264" t="s">
        <v>38</v>
      </c>
      <c r="F343" s="265" t="s">
        <v>198</v>
      </c>
      <c r="G343" s="263"/>
      <c r="H343" s="266">
        <v>6</v>
      </c>
      <c r="I343" s="267"/>
      <c r="J343" s="263"/>
      <c r="K343" s="263"/>
      <c r="L343" s="268"/>
      <c r="M343" s="269"/>
      <c r="N343" s="270"/>
      <c r="O343" s="270"/>
      <c r="P343" s="270"/>
      <c r="Q343" s="270"/>
      <c r="R343" s="270"/>
      <c r="S343" s="270"/>
      <c r="T343" s="271"/>
      <c r="AT343" s="272" t="s">
        <v>196</v>
      </c>
      <c r="AU343" s="272" t="s">
        <v>90</v>
      </c>
      <c r="AV343" s="13" t="s">
        <v>190</v>
      </c>
      <c r="AW343" s="13" t="s">
        <v>45</v>
      </c>
      <c r="AX343" s="13" t="s">
        <v>25</v>
      </c>
      <c r="AY343" s="272" t="s">
        <v>183</v>
      </c>
    </row>
    <row r="344" s="1" customFormat="1" ht="16.5" customHeight="1">
      <c r="B344" s="48"/>
      <c r="C344" s="285" t="s">
        <v>502</v>
      </c>
      <c r="D344" s="285" t="s">
        <v>272</v>
      </c>
      <c r="E344" s="286" t="s">
        <v>503</v>
      </c>
      <c r="F344" s="287" t="s">
        <v>504</v>
      </c>
      <c r="G344" s="288" t="s">
        <v>188</v>
      </c>
      <c r="H344" s="289">
        <v>3</v>
      </c>
      <c r="I344" s="290"/>
      <c r="J344" s="291">
        <f>ROUND(I344*H344,2)</f>
        <v>0</v>
      </c>
      <c r="K344" s="287" t="s">
        <v>189</v>
      </c>
      <c r="L344" s="292"/>
      <c r="M344" s="293" t="s">
        <v>38</v>
      </c>
      <c r="N344" s="294" t="s">
        <v>53</v>
      </c>
      <c r="O344" s="49"/>
      <c r="P344" s="247">
        <f>O344*H344</f>
        <v>0</v>
      </c>
      <c r="Q344" s="247">
        <v>0.012250000000000001</v>
      </c>
      <c r="R344" s="247">
        <f>Q344*H344</f>
        <v>0.036750000000000005</v>
      </c>
      <c r="S344" s="247">
        <v>0</v>
      </c>
      <c r="T344" s="248">
        <f>S344*H344</f>
        <v>0</v>
      </c>
      <c r="AR344" s="25" t="s">
        <v>231</v>
      </c>
      <c r="AT344" s="25" t="s">
        <v>272</v>
      </c>
      <c r="AU344" s="25" t="s">
        <v>90</v>
      </c>
      <c r="AY344" s="25" t="s">
        <v>183</v>
      </c>
      <c r="BE344" s="249">
        <f>IF(N344="základní",J344,0)</f>
        <v>0</v>
      </c>
      <c r="BF344" s="249">
        <f>IF(N344="snížená",J344,0)</f>
        <v>0</v>
      </c>
      <c r="BG344" s="249">
        <f>IF(N344="zákl. přenesená",J344,0)</f>
        <v>0</v>
      </c>
      <c r="BH344" s="249">
        <f>IF(N344="sníž. přenesená",J344,0)</f>
        <v>0</v>
      </c>
      <c r="BI344" s="249">
        <f>IF(N344="nulová",J344,0)</f>
        <v>0</v>
      </c>
      <c r="BJ344" s="25" t="s">
        <v>25</v>
      </c>
      <c r="BK344" s="249">
        <f>ROUND(I344*H344,2)</f>
        <v>0</v>
      </c>
      <c r="BL344" s="25" t="s">
        <v>190</v>
      </c>
      <c r="BM344" s="25" t="s">
        <v>505</v>
      </c>
    </row>
    <row r="345" s="1" customFormat="1" ht="16.5" customHeight="1">
      <c r="B345" s="48"/>
      <c r="C345" s="285" t="s">
        <v>506</v>
      </c>
      <c r="D345" s="285" t="s">
        <v>272</v>
      </c>
      <c r="E345" s="286" t="s">
        <v>507</v>
      </c>
      <c r="F345" s="287" t="s">
        <v>508</v>
      </c>
      <c r="G345" s="288" t="s">
        <v>188</v>
      </c>
      <c r="H345" s="289">
        <v>1</v>
      </c>
      <c r="I345" s="290"/>
      <c r="J345" s="291">
        <f>ROUND(I345*H345,2)</f>
        <v>0</v>
      </c>
      <c r="K345" s="287" t="s">
        <v>189</v>
      </c>
      <c r="L345" s="292"/>
      <c r="M345" s="293" t="s">
        <v>38</v>
      </c>
      <c r="N345" s="294" t="s">
        <v>53</v>
      </c>
      <c r="O345" s="49"/>
      <c r="P345" s="247">
        <f>O345*H345</f>
        <v>0</v>
      </c>
      <c r="Q345" s="247">
        <v>0.012489999999999999</v>
      </c>
      <c r="R345" s="247">
        <f>Q345*H345</f>
        <v>0.012489999999999999</v>
      </c>
      <c r="S345" s="247">
        <v>0</v>
      </c>
      <c r="T345" s="248">
        <f>S345*H345</f>
        <v>0</v>
      </c>
      <c r="AR345" s="25" t="s">
        <v>231</v>
      </c>
      <c r="AT345" s="25" t="s">
        <v>272</v>
      </c>
      <c r="AU345" s="25" t="s">
        <v>90</v>
      </c>
      <c r="AY345" s="25" t="s">
        <v>183</v>
      </c>
      <c r="BE345" s="249">
        <f>IF(N345="základní",J345,0)</f>
        <v>0</v>
      </c>
      <c r="BF345" s="249">
        <f>IF(N345="snížená",J345,0)</f>
        <v>0</v>
      </c>
      <c r="BG345" s="249">
        <f>IF(N345="zákl. přenesená",J345,0)</f>
        <v>0</v>
      </c>
      <c r="BH345" s="249">
        <f>IF(N345="sníž. přenesená",J345,0)</f>
        <v>0</v>
      </c>
      <c r="BI345" s="249">
        <f>IF(N345="nulová",J345,0)</f>
        <v>0</v>
      </c>
      <c r="BJ345" s="25" t="s">
        <v>25</v>
      </c>
      <c r="BK345" s="249">
        <f>ROUND(I345*H345,2)</f>
        <v>0</v>
      </c>
      <c r="BL345" s="25" t="s">
        <v>190</v>
      </c>
      <c r="BM345" s="25" t="s">
        <v>509</v>
      </c>
    </row>
    <row r="346" s="1" customFormat="1" ht="16.5" customHeight="1">
      <c r="B346" s="48"/>
      <c r="C346" s="285" t="s">
        <v>510</v>
      </c>
      <c r="D346" s="285" t="s">
        <v>272</v>
      </c>
      <c r="E346" s="286" t="s">
        <v>511</v>
      </c>
      <c r="F346" s="287" t="s">
        <v>512</v>
      </c>
      <c r="G346" s="288" t="s">
        <v>188</v>
      </c>
      <c r="H346" s="289">
        <v>2</v>
      </c>
      <c r="I346" s="290"/>
      <c r="J346" s="291">
        <f>ROUND(I346*H346,2)</f>
        <v>0</v>
      </c>
      <c r="K346" s="287" t="s">
        <v>189</v>
      </c>
      <c r="L346" s="292"/>
      <c r="M346" s="293" t="s">
        <v>38</v>
      </c>
      <c r="N346" s="294" t="s">
        <v>53</v>
      </c>
      <c r="O346" s="49"/>
      <c r="P346" s="247">
        <f>O346*H346</f>
        <v>0</v>
      </c>
      <c r="Q346" s="247">
        <v>0.01272</v>
      </c>
      <c r="R346" s="247">
        <f>Q346*H346</f>
        <v>0.025440000000000001</v>
      </c>
      <c r="S346" s="247">
        <v>0</v>
      </c>
      <c r="T346" s="248">
        <f>S346*H346</f>
        <v>0</v>
      </c>
      <c r="AR346" s="25" t="s">
        <v>231</v>
      </c>
      <c r="AT346" s="25" t="s">
        <v>272</v>
      </c>
      <c r="AU346" s="25" t="s">
        <v>90</v>
      </c>
      <c r="AY346" s="25" t="s">
        <v>183</v>
      </c>
      <c r="BE346" s="249">
        <f>IF(N346="základní",J346,0)</f>
        <v>0</v>
      </c>
      <c r="BF346" s="249">
        <f>IF(N346="snížená",J346,0)</f>
        <v>0</v>
      </c>
      <c r="BG346" s="249">
        <f>IF(N346="zákl. přenesená",J346,0)</f>
        <v>0</v>
      </c>
      <c r="BH346" s="249">
        <f>IF(N346="sníž. přenesená",J346,0)</f>
        <v>0</v>
      </c>
      <c r="BI346" s="249">
        <f>IF(N346="nulová",J346,0)</f>
        <v>0</v>
      </c>
      <c r="BJ346" s="25" t="s">
        <v>25</v>
      </c>
      <c r="BK346" s="249">
        <f>ROUND(I346*H346,2)</f>
        <v>0</v>
      </c>
      <c r="BL346" s="25" t="s">
        <v>190</v>
      </c>
      <c r="BM346" s="25" t="s">
        <v>513</v>
      </c>
    </row>
    <row r="347" s="1" customFormat="1" ht="25.5" customHeight="1">
      <c r="B347" s="48"/>
      <c r="C347" s="238" t="s">
        <v>514</v>
      </c>
      <c r="D347" s="238" t="s">
        <v>185</v>
      </c>
      <c r="E347" s="239" t="s">
        <v>515</v>
      </c>
      <c r="F347" s="240" t="s">
        <v>516</v>
      </c>
      <c r="G347" s="241" t="s">
        <v>188</v>
      </c>
      <c r="H347" s="242">
        <v>4</v>
      </c>
      <c r="I347" s="243"/>
      <c r="J347" s="244">
        <f>ROUND(I347*H347,2)</f>
        <v>0</v>
      </c>
      <c r="K347" s="240" t="s">
        <v>189</v>
      </c>
      <c r="L347" s="74"/>
      <c r="M347" s="245" t="s">
        <v>38</v>
      </c>
      <c r="N347" s="246" t="s">
        <v>53</v>
      </c>
      <c r="O347" s="49"/>
      <c r="P347" s="247">
        <f>O347*H347</f>
        <v>0</v>
      </c>
      <c r="Q347" s="247">
        <v>0.44169999999999998</v>
      </c>
      <c r="R347" s="247">
        <f>Q347*H347</f>
        <v>1.7667999999999999</v>
      </c>
      <c r="S347" s="247">
        <v>0</v>
      </c>
      <c r="T347" s="248">
        <f>S347*H347</f>
        <v>0</v>
      </c>
      <c r="AR347" s="25" t="s">
        <v>190</v>
      </c>
      <c r="AT347" s="25" t="s">
        <v>185</v>
      </c>
      <c r="AU347" s="25" t="s">
        <v>90</v>
      </c>
      <c r="AY347" s="25" t="s">
        <v>183</v>
      </c>
      <c r="BE347" s="249">
        <f>IF(N347="základní",J347,0)</f>
        <v>0</v>
      </c>
      <c r="BF347" s="249">
        <f>IF(N347="snížená",J347,0)</f>
        <v>0</v>
      </c>
      <c r="BG347" s="249">
        <f>IF(N347="zákl. přenesená",J347,0)</f>
        <v>0</v>
      </c>
      <c r="BH347" s="249">
        <f>IF(N347="sníž. přenesená",J347,0)</f>
        <v>0</v>
      </c>
      <c r="BI347" s="249">
        <f>IF(N347="nulová",J347,0)</f>
        <v>0</v>
      </c>
      <c r="BJ347" s="25" t="s">
        <v>25</v>
      </c>
      <c r="BK347" s="249">
        <f>ROUND(I347*H347,2)</f>
        <v>0</v>
      </c>
      <c r="BL347" s="25" t="s">
        <v>190</v>
      </c>
      <c r="BM347" s="25" t="s">
        <v>517</v>
      </c>
    </row>
    <row r="348" s="1" customFormat="1">
      <c r="B348" s="48"/>
      <c r="C348" s="76"/>
      <c r="D348" s="252" t="s">
        <v>217</v>
      </c>
      <c r="E348" s="76"/>
      <c r="F348" s="283" t="s">
        <v>518</v>
      </c>
      <c r="G348" s="76"/>
      <c r="H348" s="76"/>
      <c r="I348" s="206"/>
      <c r="J348" s="76"/>
      <c r="K348" s="76"/>
      <c r="L348" s="74"/>
      <c r="M348" s="284"/>
      <c r="N348" s="49"/>
      <c r="O348" s="49"/>
      <c r="P348" s="49"/>
      <c r="Q348" s="49"/>
      <c r="R348" s="49"/>
      <c r="S348" s="49"/>
      <c r="T348" s="97"/>
      <c r="AT348" s="25" t="s">
        <v>217</v>
      </c>
      <c r="AU348" s="25" t="s">
        <v>90</v>
      </c>
    </row>
    <row r="349" s="12" customFormat="1">
      <c r="B349" s="250"/>
      <c r="C349" s="251"/>
      <c r="D349" s="252" t="s">
        <v>196</v>
      </c>
      <c r="E349" s="253" t="s">
        <v>38</v>
      </c>
      <c r="F349" s="254" t="s">
        <v>519</v>
      </c>
      <c r="G349" s="251"/>
      <c r="H349" s="255">
        <v>4</v>
      </c>
      <c r="I349" s="256"/>
      <c r="J349" s="251"/>
      <c r="K349" s="251"/>
      <c r="L349" s="257"/>
      <c r="M349" s="258"/>
      <c r="N349" s="259"/>
      <c r="O349" s="259"/>
      <c r="P349" s="259"/>
      <c r="Q349" s="259"/>
      <c r="R349" s="259"/>
      <c r="S349" s="259"/>
      <c r="T349" s="260"/>
      <c r="AT349" s="261" t="s">
        <v>196</v>
      </c>
      <c r="AU349" s="261" t="s">
        <v>90</v>
      </c>
      <c r="AV349" s="12" t="s">
        <v>90</v>
      </c>
      <c r="AW349" s="12" t="s">
        <v>45</v>
      </c>
      <c r="AX349" s="12" t="s">
        <v>82</v>
      </c>
      <c r="AY349" s="261" t="s">
        <v>183</v>
      </c>
    </row>
    <row r="350" s="13" customFormat="1">
      <c r="B350" s="262"/>
      <c r="C350" s="263"/>
      <c r="D350" s="252" t="s">
        <v>196</v>
      </c>
      <c r="E350" s="264" t="s">
        <v>38</v>
      </c>
      <c r="F350" s="265" t="s">
        <v>198</v>
      </c>
      <c r="G350" s="263"/>
      <c r="H350" s="266">
        <v>4</v>
      </c>
      <c r="I350" s="267"/>
      <c r="J350" s="263"/>
      <c r="K350" s="263"/>
      <c r="L350" s="268"/>
      <c r="M350" s="269"/>
      <c r="N350" s="270"/>
      <c r="O350" s="270"/>
      <c r="P350" s="270"/>
      <c r="Q350" s="270"/>
      <c r="R350" s="270"/>
      <c r="S350" s="270"/>
      <c r="T350" s="271"/>
      <c r="AT350" s="272" t="s">
        <v>196</v>
      </c>
      <c r="AU350" s="272" t="s">
        <v>90</v>
      </c>
      <c r="AV350" s="13" t="s">
        <v>190</v>
      </c>
      <c r="AW350" s="13" t="s">
        <v>45</v>
      </c>
      <c r="AX350" s="13" t="s">
        <v>25</v>
      </c>
      <c r="AY350" s="272" t="s">
        <v>183</v>
      </c>
    </row>
    <row r="351" s="1" customFormat="1" ht="16.5" customHeight="1">
      <c r="B351" s="48"/>
      <c r="C351" s="285" t="s">
        <v>520</v>
      </c>
      <c r="D351" s="285" t="s">
        <v>272</v>
      </c>
      <c r="E351" s="286" t="s">
        <v>521</v>
      </c>
      <c r="F351" s="287" t="s">
        <v>522</v>
      </c>
      <c r="G351" s="288" t="s">
        <v>188</v>
      </c>
      <c r="H351" s="289">
        <v>1</v>
      </c>
      <c r="I351" s="290"/>
      <c r="J351" s="291">
        <f>ROUND(I351*H351,2)</f>
        <v>0</v>
      </c>
      <c r="K351" s="287" t="s">
        <v>38</v>
      </c>
      <c r="L351" s="292"/>
      <c r="M351" s="293" t="s">
        <v>38</v>
      </c>
      <c r="N351" s="294" t="s">
        <v>53</v>
      </c>
      <c r="O351" s="49"/>
      <c r="P351" s="247">
        <f>O351*H351</f>
        <v>0</v>
      </c>
      <c r="Q351" s="247">
        <v>0.01521</v>
      </c>
      <c r="R351" s="247">
        <f>Q351*H351</f>
        <v>0.01521</v>
      </c>
      <c r="S351" s="247">
        <v>0</v>
      </c>
      <c r="T351" s="248">
        <f>S351*H351</f>
        <v>0</v>
      </c>
      <c r="AR351" s="25" t="s">
        <v>231</v>
      </c>
      <c r="AT351" s="25" t="s">
        <v>272</v>
      </c>
      <c r="AU351" s="25" t="s">
        <v>90</v>
      </c>
      <c r="AY351" s="25" t="s">
        <v>183</v>
      </c>
      <c r="BE351" s="249">
        <f>IF(N351="základní",J351,0)</f>
        <v>0</v>
      </c>
      <c r="BF351" s="249">
        <f>IF(N351="snížená",J351,0)</f>
        <v>0</v>
      </c>
      <c r="BG351" s="249">
        <f>IF(N351="zákl. přenesená",J351,0)</f>
        <v>0</v>
      </c>
      <c r="BH351" s="249">
        <f>IF(N351="sníž. přenesená",J351,0)</f>
        <v>0</v>
      </c>
      <c r="BI351" s="249">
        <f>IF(N351="nulová",J351,0)</f>
        <v>0</v>
      </c>
      <c r="BJ351" s="25" t="s">
        <v>25</v>
      </c>
      <c r="BK351" s="249">
        <f>ROUND(I351*H351,2)</f>
        <v>0</v>
      </c>
      <c r="BL351" s="25" t="s">
        <v>190</v>
      </c>
      <c r="BM351" s="25" t="s">
        <v>523</v>
      </c>
    </row>
    <row r="352" s="1" customFormat="1" ht="38.25" customHeight="1">
      <c r="B352" s="48"/>
      <c r="C352" s="238" t="s">
        <v>524</v>
      </c>
      <c r="D352" s="238" t="s">
        <v>185</v>
      </c>
      <c r="E352" s="239" t="s">
        <v>525</v>
      </c>
      <c r="F352" s="240" t="s">
        <v>526</v>
      </c>
      <c r="G352" s="241" t="s">
        <v>188</v>
      </c>
      <c r="H352" s="242">
        <v>3</v>
      </c>
      <c r="I352" s="243"/>
      <c r="J352" s="244">
        <f>ROUND(I352*H352,2)</f>
        <v>0</v>
      </c>
      <c r="K352" s="240" t="s">
        <v>189</v>
      </c>
      <c r="L352" s="74"/>
      <c r="M352" s="245" t="s">
        <v>38</v>
      </c>
      <c r="N352" s="246" t="s">
        <v>53</v>
      </c>
      <c r="O352" s="49"/>
      <c r="P352" s="247">
        <f>O352*H352</f>
        <v>0</v>
      </c>
      <c r="Q352" s="247">
        <v>0.54769000000000001</v>
      </c>
      <c r="R352" s="247">
        <f>Q352*H352</f>
        <v>1.64307</v>
      </c>
      <c r="S352" s="247">
        <v>0</v>
      </c>
      <c r="T352" s="248">
        <f>S352*H352</f>
        <v>0</v>
      </c>
      <c r="AR352" s="25" t="s">
        <v>190</v>
      </c>
      <c r="AT352" s="25" t="s">
        <v>185</v>
      </c>
      <c r="AU352" s="25" t="s">
        <v>90</v>
      </c>
      <c r="AY352" s="25" t="s">
        <v>183</v>
      </c>
      <c r="BE352" s="249">
        <f>IF(N352="základní",J352,0)</f>
        <v>0</v>
      </c>
      <c r="BF352" s="249">
        <f>IF(N352="snížená",J352,0)</f>
        <v>0</v>
      </c>
      <c r="BG352" s="249">
        <f>IF(N352="zákl. přenesená",J352,0)</f>
        <v>0</v>
      </c>
      <c r="BH352" s="249">
        <f>IF(N352="sníž. přenesená",J352,0)</f>
        <v>0</v>
      </c>
      <c r="BI352" s="249">
        <f>IF(N352="nulová",J352,0)</f>
        <v>0</v>
      </c>
      <c r="BJ352" s="25" t="s">
        <v>25</v>
      </c>
      <c r="BK352" s="249">
        <f>ROUND(I352*H352,2)</f>
        <v>0</v>
      </c>
      <c r="BL352" s="25" t="s">
        <v>190</v>
      </c>
      <c r="BM352" s="25" t="s">
        <v>527</v>
      </c>
    </row>
    <row r="353" s="1" customFormat="1">
      <c r="B353" s="48"/>
      <c r="C353" s="76"/>
      <c r="D353" s="252" t="s">
        <v>217</v>
      </c>
      <c r="E353" s="76"/>
      <c r="F353" s="283" t="s">
        <v>518</v>
      </c>
      <c r="G353" s="76"/>
      <c r="H353" s="76"/>
      <c r="I353" s="206"/>
      <c r="J353" s="76"/>
      <c r="K353" s="76"/>
      <c r="L353" s="74"/>
      <c r="M353" s="284"/>
      <c r="N353" s="49"/>
      <c r="O353" s="49"/>
      <c r="P353" s="49"/>
      <c r="Q353" s="49"/>
      <c r="R353" s="49"/>
      <c r="S353" s="49"/>
      <c r="T353" s="97"/>
      <c r="AT353" s="25" t="s">
        <v>217</v>
      </c>
      <c r="AU353" s="25" t="s">
        <v>90</v>
      </c>
    </row>
    <row r="354" s="12" customFormat="1">
      <c r="B354" s="250"/>
      <c r="C354" s="251"/>
      <c r="D354" s="252" t="s">
        <v>196</v>
      </c>
      <c r="E354" s="253" t="s">
        <v>38</v>
      </c>
      <c r="F354" s="254" t="s">
        <v>528</v>
      </c>
      <c r="G354" s="251"/>
      <c r="H354" s="255">
        <v>3</v>
      </c>
      <c r="I354" s="256"/>
      <c r="J354" s="251"/>
      <c r="K354" s="251"/>
      <c r="L354" s="257"/>
      <c r="M354" s="258"/>
      <c r="N354" s="259"/>
      <c r="O354" s="259"/>
      <c r="P354" s="259"/>
      <c r="Q354" s="259"/>
      <c r="R354" s="259"/>
      <c r="S354" s="259"/>
      <c r="T354" s="260"/>
      <c r="AT354" s="261" t="s">
        <v>196</v>
      </c>
      <c r="AU354" s="261" t="s">
        <v>90</v>
      </c>
      <c r="AV354" s="12" t="s">
        <v>90</v>
      </c>
      <c r="AW354" s="12" t="s">
        <v>45</v>
      </c>
      <c r="AX354" s="12" t="s">
        <v>82</v>
      </c>
      <c r="AY354" s="261" t="s">
        <v>183</v>
      </c>
    </row>
    <row r="355" s="13" customFormat="1">
      <c r="B355" s="262"/>
      <c r="C355" s="263"/>
      <c r="D355" s="252" t="s">
        <v>196</v>
      </c>
      <c r="E355" s="264" t="s">
        <v>38</v>
      </c>
      <c r="F355" s="265" t="s">
        <v>198</v>
      </c>
      <c r="G355" s="263"/>
      <c r="H355" s="266">
        <v>3</v>
      </c>
      <c r="I355" s="267"/>
      <c r="J355" s="263"/>
      <c r="K355" s="263"/>
      <c r="L355" s="268"/>
      <c r="M355" s="269"/>
      <c r="N355" s="270"/>
      <c r="O355" s="270"/>
      <c r="P355" s="270"/>
      <c r="Q355" s="270"/>
      <c r="R355" s="270"/>
      <c r="S355" s="270"/>
      <c r="T355" s="271"/>
      <c r="AT355" s="272" t="s">
        <v>196</v>
      </c>
      <c r="AU355" s="272" t="s">
        <v>90</v>
      </c>
      <c r="AV355" s="13" t="s">
        <v>190</v>
      </c>
      <c r="AW355" s="13" t="s">
        <v>45</v>
      </c>
      <c r="AX355" s="13" t="s">
        <v>25</v>
      </c>
      <c r="AY355" s="272" t="s">
        <v>183</v>
      </c>
    </row>
    <row r="356" s="1" customFormat="1" ht="25.5" customHeight="1">
      <c r="B356" s="48"/>
      <c r="C356" s="238" t="s">
        <v>529</v>
      </c>
      <c r="D356" s="238" t="s">
        <v>185</v>
      </c>
      <c r="E356" s="239" t="s">
        <v>530</v>
      </c>
      <c r="F356" s="240" t="s">
        <v>531</v>
      </c>
      <c r="G356" s="241" t="s">
        <v>188</v>
      </c>
      <c r="H356" s="242">
        <v>1</v>
      </c>
      <c r="I356" s="243"/>
      <c r="J356" s="244">
        <f>ROUND(I356*H356,2)</f>
        <v>0</v>
      </c>
      <c r="K356" s="240" t="s">
        <v>189</v>
      </c>
      <c r="L356" s="74"/>
      <c r="M356" s="245" t="s">
        <v>38</v>
      </c>
      <c r="N356" s="246" t="s">
        <v>53</v>
      </c>
      <c r="O356" s="49"/>
      <c r="P356" s="247">
        <f>O356*H356</f>
        <v>0</v>
      </c>
      <c r="Q356" s="247">
        <v>0.053620000000000001</v>
      </c>
      <c r="R356" s="247">
        <f>Q356*H356</f>
        <v>0.053620000000000001</v>
      </c>
      <c r="S356" s="247">
        <v>0</v>
      </c>
      <c r="T356" s="248">
        <f>S356*H356</f>
        <v>0</v>
      </c>
      <c r="AR356" s="25" t="s">
        <v>190</v>
      </c>
      <c r="AT356" s="25" t="s">
        <v>185</v>
      </c>
      <c r="AU356" s="25" t="s">
        <v>90</v>
      </c>
      <c r="AY356" s="25" t="s">
        <v>183</v>
      </c>
      <c r="BE356" s="249">
        <f>IF(N356="základní",J356,0)</f>
        <v>0</v>
      </c>
      <c r="BF356" s="249">
        <f>IF(N356="snížená",J356,0)</f>
        <v>0</v>
      </c>
      <c r="BG356" s="249">
        <f>IF(N356="zákl. přenesená",J356,0)</f>
        <v>0</v>
      </c>
      <c r="BH356" s="249">
        <f>IF(N356="sníž. přenesená",J356,0)</f>
        <v>0</v>
      </c>
      <c r="BI356" s="249">
        <f>IF(N356="nulová",J356,0)</f>
        <v>0</v>
      </c>
      <c r="BJ356" s="25" t="s">
        <v>25</v>
      </c>
      <c r="BK356" s="249">
        <f>ROUND(I356*H356,2)</f>
        <v>0</v>
      </c>
      <c r="BL356" s="25" t="s">
        <v>190</v>
      </c>
      <c r="BM356" s="25" t="s">
        <v>532</v>
      </c>
    </row>
    <row r="357" s="1" customFormat="1">
      <c r="B357" s="48"/>
      <c r="C357" s="76"/>
      <c r="D357" s="252" t="s">
        <v>217</v>
      </c>
      <c r="E357" s="76"/>
      <c r="F357" s="283" t="s">
        <v>533</v>
      </c>
      <c r="G357" s="76"/>
      <c r="H357" s="76"/>
      <c r="I357" s="206"/>
      <c r="J357" s="76"/>
      <c r="K357" s="76"/>
      <c r="L357" s="74"/>
      <c r="M357" s="284"/>
      <c r="N357" s="49"/>
      <c r="O357" s="49"/>
      <c r="P357" s="49"/>
      <c r="Q357" s="49"/>
      <c r="R357" s="49"/>
      <c r="S357" s="49"/>
      <c r="T357" s="97"/>
      <c r="AT357" s="25" t="s">
        <v>217</v>
      </c>
      <c r="AU357" s="25" t="s">
        <v>90</v>
      </c>
    </row>
    <row r="358" s="1" customFormat="1" ht="38.25" customHeight="1">
      <c r="B358" s="48"/>
      <c r="C358" s="285" t="s">
        <v>534</v>
      </c>
      <c r="D358" s="285" t="s">
        <v>272</v>
      </c>
      <c r="E358" s="286" t="s">
        <v>535</v>
      </c>
      <c r="F358" s="287" t="s">
        <v>536</v>
      </c>
      <c r="G358" s="288" t="s">
        <v>188</v>
      </c>
      <c r="H358" s="289">
        <v>1</v>
      </c>
      <c r="I358" s="290"/>
      <c r="J358" s="291">
        <f>ROUND(I358*H358,2)</f>
        <v>0</v>
      </c>
      <c r="K358" s="287" t="s">
        <v>189</v>
      </c>
      <c r="L358" s="292"/>
      <c r="M358" s="293" t="s">
        <v>38</v>
      </c>
      <c r="N358" s="294" t="s">
        <v>53</v>
      </c>
      <c r="O358" s="49"/>
      <c r="P358" s="247">
        <f>O358*H358</f>
        <v>0</v>
      </c>
      <c r="Q358" s="247">
        <v>0.088999999999999996</v>
      </c>
      <c r="R358" s="247">
        <f>Q358*H358</f>
        <v>0.088999999999999996</v>
      </c>
      <c r="S358" s="247">
        <v>0</v>
      </c>
      <c r="T358" s="248">
        <f>S358*H358</f>
        <v>0</v>
      </c>
      <c r="AR358" s="25" t="s">
        <v>231</v>
      </c>
      <c r="AT358" s="25" t="s">
        <v>272</v>
      </c>
      <c r="AU358" s="25" t="s">
        <v>90</v>
      </c>
      <c r="AY358" s="25" t="s">
        <v>183</v>
      </c>
      <c r="BE358" s="249">
        <f>IF(N358="základní",J358,0)</f>
        <v>0</v>
      </c>
      <c r="BF358" s="249">
        <f>IF(N358="snížená",J358,0)</f>
        <v>0</v>
      </c>
      <c r="BG358" s="249">
        <f>IF(N358="zákl. přenesená",J358,0)</f>
        <v>0</v>
      </c>
      <c r="BH358" s="249">
        <f>IF(N358="sníž. přenesená",J358,0)</f>
        <v>0</v>
      </c>
      <c r="BI358" s="249">
        <f>IF(N358="nulová",J358,0)</f>
        <v>0</v>
      </c>
      <c r="BJ358" s="25" t="s">
        <v>25</v>
      </c>
      <c r="BK358" s="249">
        <f>ROUND(I358*H358,2)</f>
        <v>0</v>
      </c>
      <c r="BL358" s="25" t="s">
        <v>190</v>
      </c>
      <c r="BM358" s="25" t="s">
        <v>537</v>
      </c>
    </row>
    <row r="359" s="1" customFormat="1" ht="25.5" customHeight="1">
      <c r="B359" s="48"/>
      <c r="C359" s="238" t="s">
        <v>538</v>
      </c>
      <c r="D359" s="238" t="s">
        <v>185</v>
      </c>
      <c r="E359" s="239" t="s">
        <v>539</v>
      </c>
      <c r="F359" s="240" t="s">
        <v>540</v>
      </c>
      <c r="G359" s="241" t="s">
        <v>188</v>
      </c>
      <c r="H359" s="242">
        <v>5</v>
      </c>
      <c r="I359" s="243"/>
      <c r="J359" s="244">
        <f>ROUND(I359*H359,2)</f>
        <v>0</v>
      </c>
      <c r="K359" s="240" t="s">
        <v>189</v>
      </c>
      <c r="L359" s="74"/>
      <c r="M359" s="245" t="s">
        <v>38</v>
      </c>
      <c r="N359" s="246" t="s">
        <v>53</v>
      </c>
      <c r="O359" s="49"/>
      <c r="P359" s="247">
        <f>O359*H359</f>
        <v>0</v>
      </c>
      <c r="Q359" s="247">
        <v>0</v>
      </c>
      <c r="R359" s="247">
        <f>Q359*H359</f>
        <v>0</v>
      </c>
      <c r="S359" s="247">
        <v>0</v>
      </c>
      <c r="T359" s="248">
        <f>S359*H359</f>
        <v>0</v>
      </c>
      <c r="AR359" s="25" t="s">
        <v>190</v>
      </c>
      <c r="AT359" s="25" t="s">
        <v>185</v>
      </c>
      <c r="AU359" s="25" t="s">
        <v>90</v>
      </c>
      <c r="AY359" s="25" t="s">
        <v>183</v>
      </c>
      <c r="BE359" s="249">
        <f>IF(N359="základní",J359,0)</f>
        <v>0</v>
      </c>
      <c r="BF359" s="249">
        <f>IF(N359="snížená",J359,0)</f>
        <v>0</v>
      </c>
      <c r="BG359" s="249">
        <f>IF(N359="zákl. přenesená",J359,0)</f>
        <v>0</v>
      </c>
      <c r="BH359" s="249">
        <f>IF(N359="sníž. přenesená",J359,0)</f>
        <v>0</v>
      </c>
      <c r="BI359" s="249">
        <f>IF(N359="nulová",J359,0)</f>
        <v>0</v>
      </c>
      <c r="BJ359" s="25" t="s">
        <v>25</v>
      </c>
      <c r="BK359" s="249">
        <f>ROUND(I359*H359,2)</f>
        <v>0</v>
      </c>
      <c r="BL359" s="25" t="s">
        <v>190</v>
      </c>
      <c r="BM359" s="25" t="s">
        <v>541</v>
      </c>
    </row>
    <row r="360" s="1" customFormat="1">
      <c r="B360" s="48"/>
      <c r="C360" s="76"/>
      <c r="D360" s="252" t="s">
        <v>217</v>
      </c>
      <c r="E360" s="76"/>
      <c r="F360" s="283" t="s">
        <v>542</v>
      </c>
      <c r="G360" s="76"/>
      <c r="H360" s="76"/>
      <c r="I360" s="206"/>
      <c r="J360" s="76"/>
      <c r="K360" s="76"/>
      <c r="L360" s="74"/>
      <c r="M360" s="284"/>
      <c r="N360" s="49"/>
      <c r="O360" s="49"/>
      <c r="P360" s="49"/>
      <c r="Q360" s="49"/>
      <c r="R360" s="49"/>
      <c r="S360" s="49"/>
      <c r="T360" s="97"/>
      <c r="AT360" s="25" t="s">
        <v>217</v>
      </c>
      <c r="AU360" s="25" t="s">
        <v>90</v>
      </c>
    </row>
    <row r="361" s="1" customFormat="1" ht="25.5" customHeight="1">
      <c r="B361" s="48"/>
      <c r="C361" s="285" t="s">
        <v>543</v>
      </c>
      <c r="D361" s="285" t="s">
        <v>272</v>
      </c>
      <c r="E361" s="286" t="s">
        <v>544</v>
      </c>
      <c r="F361" s="287" t="s">
        <v>545</v>
      </c>
      <c r="G361" s="288" t="s">
        <v>188</v>
      </c>
      <c r="H361" s="289">
        <v>5</v>
      </c>
      <c r="I361" s="290"/>
      <c r="J361" s="291">
        <f>ROUND(I361*H361,2)</f>
        <v>0</v>
      </c>
      <c r="K361" s="287" t="s">
        <v>38</v>
      </c>
      <c r="L361" s="292"/>
      <c r="M361" s="293" t="s">
        <v>38</v>
      </c>
      <c r="N361" s="294" t="s">
        <v>53</v>
      </c>
      <c r="O361" s="49"/>
      <c r="P361" s="247">
        <f>O361*H361</f>
        <v>0</v>
      </c>
      <c r="Q361" s="247">
        <v>0.00046000000000000001</v>
      </c>
      <c r="R361" s="247">
        <f>Q361*H361</f>
        <v>0.0023</v>
      </c>
      <c r="S361" s="247">
        <v>0</v>
      </c>
      <c r="T361" s="248">
        <f>S361*H361</f>
        <v>0</v>
      </c>
      <c r="AR361" s="25" t="s">
        <v>231</v>
      </c>
      <c r="AT361" s="25" t="s">
        <v>272</v>
      </c>
      <c r="AU361" s="25" t="s">
        <v>90</v>
      </c>
      <c r="AY361" s="25" t="s">
        <v>183</v>
      </c>
      <c r="BE361" s="249">
        <f>IF(N361="základní",J361,0)</f>
        <v>0</v>
      </c>
      <c r="BF361" s="249">
        <f>IF(N361="snížená",J361,0)</f>
        <v>0</v>
      </c>
      <c r="BG361" s="249">
        <f>IF(N361="zákl. přenesená",J361,0)</f>
        <v>0</v>
      </c>
      <c r="BH361" s="249">
        <f>IF(N361="sníž. přenesená",J361,0)</f>
        <v>0</v>
      </c>
      <c r="BI361" s="249">
        <f>IF(N361="nulová",J361,0)</f>
        <v>0</v>
      </c>
      <c r="BJ361" s="25" t="s">
        <v>25</v>
      </c>
      <c r="BK361" s="249">
        <f>ROUND(I361*H361,2)</f>
        <v>0</v>
      </c>
      <c r="BL361" s="25" t="s">
        <v>190</v>
      </c>
      <c r="BM361" s="25" t="s">
        <v>546</v>
      </c>
    </row>
    <row r="362" s="1" customFormat="1" ht="25.5" customHeight="1">
      <c r="B362" s="48"/>
      <c r="C362" s="238" t="s">
        <v>547</v>
      </c>
      <c r="D362" s="238" t="s">
        <v>185</v>
      </c>
      <c r="E362" s="239" t="s">
        <v>548</v>
      </c>
      <c r="F362" s="240" t="s">
        <v>549</v>
      </c>
      <c r="G362" s="241" t="s">
        <v>313</v>
      </c>
      <c r="H362" s="242">
        <v>26.25</v>
      </c>
      <c r="I362" s="243"/>
      <c r="J362" s="244">
        <f>ROUND(I362*H362,2)</f>
        <v>0</v>
      </c>
      <c r="K362" s="240" t="s">
        <v>189</v>
      </c>
      <c r="L362" s="74"/>
      <c r="M362" s="245" t="s">
        <v>38</v>
      </c>
      <c r="N362" s="246" t="s">
        <v>53</v>
      </c>
      <c r="O362" s="49"/>
      <c r="P362" s="247">
        <f>O362*H362</f>
        <v>0</v>
      </c>
      <c r="Q362" s="247">
        <v>0.01115</v>
      </c>
      <c r="R362" s="247">
        <f>Q362*H362</f>
        <v>0.29268749999999999</v>
      </c>
      <c r="S362" s="247">
        <v>0</v>
      </c>
      <c r="T362" s="248">
        <f>S362*H362</f>
        <v>0</v>
      </c>
      <c r="AR362" s="25" t="s">
        <v>190</v>
      </c>
      <c r="AT362" s="25" t="s">
        <v>185</v>
      </c>
      <c r="AU362" s="25" t="s">
        <v>90</v>
      </c>
      <c r="AY362" s="25" t="s">
        <v>183</v>
      </c>
      <c r="BE362" s="249">
        <f>IF(N362="základní",J362,0)</f>
        <v>0</v>
      </c>
      <c r="BF362" s="249">
        <f>IF(N362="snížená",J362,0)</f>
        <v>0</v>
      </c>
      <c r="BG362" s="249">
        <f>IF(N362="zákl. přenesená",J362,0)</f>
        <v>0</v>
      </c>
      <c r="BH362" s="249">
        <f>IF(N362="sníž. přenesená",J362,0)</f>
        <v>0</v>
      </c>
      <c r="BI362" s="249">
        <f>IF(N362="nulová",J362,0)</f>
        <v>0</v>
      </c>
      <c r="BJ362" s="25" t="s">
        <v>25</v>
      </c>
      <c r="BK362" s="249">
        <f>ROUND(I362*H362,2)</f>
        <v>0</v>
      </c>
      <c r="BL362" s="25" t="s">
        <v>190</v>
      </c>
      <c r="BM362" s="25" t="s">
        <v>550</v>
      </c>
    </row>
    <row r="363" s="1" customFormat="1">
      <c r="B363" s="48"/>
      <c r="C363" s="76"/>
      <c r="D363" s="252" t="s">
        <v>217</v>
      </c>
      <c r="E363" s="76"/>
      <c r="F363" s="283" t="s">
        <v>551</v>
      </c>
      <c r="G363" s="76"/>
      <c r="H363" s="76"/>
      <c r="I363" s="206"/>
      <c r="J363" s="76"/>
      <c r="K363" s="76"/>
      <c r="L363" s="74"/>
      <c r="M363" s="284"/>
      <c r="N363" s="49"/>
      <c r="O363" s="49"/>
      <c r="P363" s="49"/>
      <c r="Q363" s="49"/>
      <c r="R363" s="49"/>
      <c r="S363" s="49"/>
      <c r="T363" s="97"/>
      <c r="AT363" s="25" t="s">
        <v>217</v>
      </c>
      <c r="AU363" s="25" t="s">
        <v>90</v>
      </c>
    </row>
    <row r="364" s="12" customFormat="1">
      <c r="B364" s="250"/>
      <c r="C364" s="251"/>
      <c r="D364" s="252" t="s">
        <v>196</v>
      </c>
      <c r="E364" s="253" t="s">
        <v>38</v>
      </c>
      <c r="F364" s="254" t="s">
        <v>552</v>
      </c>
      <c r="G364" s="251"/>
      <c r="H364" s="255">
        <v>26.25</v>
      </c>
      <c r="I364" s="256"/>
      <c r="J364" s="251"/>
      <c r="K364" s="251"/>
      <c r="L364" s="257"/>
      <c r="M364" s="258"/>
      <c r="N364" s="259"/>
      <c r="O364" s="259"/>
      <c r="P364" s="259"/>
      <c r="Q364" s="259"/>
      <c r="R364" s="259"/>
      <c r="S364" s="259"/>
      <c r="T364" s="260"/>
      <c r="AT364" s="261" t="s">
        <v>196</v>
      </c>
      <c r="AU364" s="261" t="s">
        <v>90</v>
      </c>
      <c r="AV364" s="12" t="s">
        <v>90</v>
      </c>
      <c r="AW364" s="12" t="s">
        <v>45</v>
      </c>
      <c r="AX364" s="12" t="s">
        <v>82</v>
      </c>
      <c r="AY364" s="261" t="s">
        <v>183</v>
      </c>
    </row>
    <row r="365" s="13" customFormat="1">
      <c r="B365" s="262"/>
      <c r="C365" s="263"/>
      <c r="D365" s="252" t="s">
        <v>196</v>
      </c>
      <c r="E365" s="264" t="s">
        <v>38</v>
      </c>
      <c r="F365" s="265" t="s">
        <v>198</v>
      </c>
      <c r="G365" s="263"/>
      <c r="H365" s="266">
        <v>26.25</v>
      </c>
      <c r="I365" s="267"/>
      <c r="J365" s="263"/>
      <c r="K365" s="263"/>
      <c r="L365" s="268"/>
      <c r="M365" s="269"/>
      <c r="N365" s="270"/>
      <c r="O365" s="270"/>
      <c r="P365" s="270"/>
      <c r="Q365" s="270"/>
      <c r="R365" s="270"/>
      <c r="S365" s="270"/>
      <c r="T365" s="271"/>
      <c r="AT365" s="272" t="s">
        <v>196</v>
      </c>
      <c r="AU365" s="272" t="s">
        <v>90</v>
      </c>
      <c r="AV365" s="13" t="s">
        <v>190</v>
      </c>
      <c r="AW365" s="13" t="s">
        <v>45</v>
      </c>
      <c r="AX365" s="13" t="s">
        <v>25</v>
      </c>
      <c r="AY365" s="272" t="s">
        <v>183</v>
      </c>
    </row>
    <row r="366" s="1" customFormat="1" ht="16.5" customHeight="1">
      <c r="B366" s="48"/>
      <c r="C366" s="285" t="s">
        <v>553</v>
      </c>
      <c r="D366" s="285" t="s">
        <v>272</v>
      </c>
      <c r="E366" s="286" t="s">
        <v>554</v>
      </c>
      <c r="F366" s="287" t="s">
        <v>555</v>
      </c>
      <c r="G366" s="288" t="s">
        <v>490</v>
      </c>
      <c r="H366" s="289">
        <v>6</v>
      </c>
      <c r="I366" s="290"/>
      <c r="J366" s="291">
        <f>ROUND(I366*H366,2)</f>
        <v>0</v>
      </c>
      <c r="K366" s="287" t="s">
        <v>38</v>
      </c>
      <c r="L366" s="292"/>
      <c r="M366" s="293" t="s">
        <v>38</v>
      </c>
      <c r="N366" s="294" t="s">
        <v>53</v>
      </c>
      <c r="O366" s="49"/>
      <c r="P366" s="247">
        <f>O366*H366</f>
        <v>0</v>
      </c>
      <c r="Q366" s="247">
        <v>0</v>
      </c>
      <c r="R366" s="247">
        <f>Q366*H366</f>
        <v>0</v>
      </c>
      <c r="S366" s="247">
        <v>0</v>
      </c>
      <c r="T366" s="248">
        <f>S366*H366</f>
        <v>0</v>
      </c>
      <c r="AR366" s="25" t="s">
        <v>231</v>
      </c>
      <c r="AT366" s="25" t="s">
        <v>272</v>
      </c>
      <c r="AU366" s="25" t="s">
        <v>90</v>
      </c>
      <c r="AY366" s="25" t="s">
        <v>183</v>
      </c>
      <c r="BE366" s="249">
        <f>IF(N366="základní",J366,0)</f>
        <v>0</v>
      </c>
      <c r="BF366" s="249">
        <f>IF(N366="snížená",J366,0)</f>
        <v>0</v>
      </c>
      <c r="BG366" s="249">
        <f>IF(N366="zákl. přenesená",J366,0)</f>
        <v>0</v>
      </c>
      <c r="BH366" s="249">
        <f>IF(N366="sníž. přenesená",J366,0)</f>
        <v>0</v>
      </c>
      <c r="BI366" s="249">
        <f>IF(N366="nulová",J366,0)</f>
        <v>0</v>
      </c>
      <c r="BJ366" s="25" t="s">
        <v>25</v>
      </c>
      <c r="BK366" s="249">
        <f>ROUND(I366*H366,2)</f>
        <v>0</v>
      </c>
      <c r="BL366" s="25" t="s">
        <v>190</v>
      </c>
      <c r="BM366" s="25" t="s">
        <v>556</v>
      </c>
    </row>
    <row r="367" s="1" customFormat="1" ht="16.5" customHeight="1">
      <c r="B367" s="48"/>
      <c r="C367" s="285" t="s">
        <v>557</v>
      </c>
      <c r="D367" s="285" t="s">
        <v>272</v>
      </c>
      <c r="E367" s="286" t="s">
        <v>558</v>
      </c>
      <c r="F367" s="287" t="s">
        <v>559</v>
      </c>
      <c r="G367" s="288" t="s">
        <v>490</v>
      </c>
      <c r="H367" s="289">
        <v>6</v>
      </c>
      <c r="I367" s="290"/>
      <c r="J367" s="291">
        <f>ROUND(I367*H367,2)</f>
        <v>0</v>
      </c>
      <c r="K367" s="287" t="s">
        <v>38</v>
      </c>
      <c r="L367" s="292"/>
      <c r="M367" s="293" t="s">
        <v>38</v>
      </c>
      <c r="N367" s="294" t="s">
        <v>53</v>
      </c>
      <c r="O367" s="49"/>
      <c r="P367" s="247">
        <f>O367*H367</f>
        <v>0</v>
      </c>
      <c r="Q367" s="247">
        <v>0</v>
      </c>
      <c r="R367" s="247">
        <f>Q367*H367</f>
        <v>0</v>
      </c>
      <c r="S367" s="247">
        <v>0</v>
      </c>
      <c r="T367" s="248">
        <f>S367*H367</f>
        <v>0</v>
      </c>
      <c r="AR367" s="25" t="s">
        <v>231</v>
      </c>
      <c r="AT367" s="25" t="s">
        <v>272</v>
      </c>
      <c r="AU367" s="25" t="s">
        <v>90</v>
      </c>
      <c r="AY367" s="25" t="s">
        <v>183</v>
      </c>
      <c r="BE367" s="249">
        <f>IF(N367="základní",J367,0)</f>
        <v>0</v>
      </c>
      <c r="BF367" s="249">
        <f>IF(N367="snížená",J367,0)</f>
        <v>0</v>
      </c>
      <c r="BG367" s="249">
        <f>IF(N367="zákl. přenesená",J367,0)</f>
        <v>0</v>
      </c>
      <c r="BH367" s="249">
        <f>IF(N367="sníž. přenesená",J367,0)</f>
        <v>0</v>
      </c>
      <c r="BI367" s="249">
        <f>IF(N367="nulová",J367,0)</f>
        <v>0</v>
      </c>
      <c r="BJ367" s="25" t="s">
        <v>25</v>
      </c>
      <c r="BK367" s="249">
        <f>ROUND(I367*H367,2)</f>
        <v>0</v>
      </c>
      <c r="BL367" s="25" t="s">
        <v>190</v>
      </c>
      <c r="BM367" s="25" t="s">
        <v>560</v>
      </c>
    </row>
    <row r="368" s="1" customFormat="1" ht="16.5" customHeight="1">
      <c r="B368" s="48"/>
      <c r="C368" s="285" t="s">
        <v>561</v>
      </c>
      <c r="D368" s="285" t="s">
        <v>272</v>
      </c>
      <c r="E368" s="286" t="s">
        <v>562</v>
      </c>
      <c r="F368" s="287" t="s">
        <v>563</v>
      </c>
      <c r="G368" s="288" t="s">
        <v>490</v>
      </c>
      <c r="H368" s="289">
        <v>1</v>
      </c>
      <c r="I368" s="290"/>
      <c r="J368" s="291">
        <f>ROUND(I368*H368,2)</f>
        <v>0</v>
      </c>
      <c r="K368" s="287" t="s">
        <v>38</v>
      </c>
      <c r="L368" s="292"/>
      <c r="M368" s="293" t="s">
        <v>38</v>
      </c>
      <c r="N368" s="294" t="s">
        <v>53</v>
      </c>
      <c r="O368" s="49"/>
      <c r="P368" s="247">
        <f>O368*H368</f>
        <v>0</v>
      </c>
      <c r="Q368" s="247">
        <v>0</v>
      </c>
      <c r="R368" s="247">
        <f>Q368*H368</f>
        <v>0</v>
      </c>
      <c r="S368" s="247">
        <v>0</v>
      </c>
      <c r="T368" s="248">
        <f>S368*H368</f>
        <v>0</v>
      </c>
      <c r="AR368" s="25" t="s">
        <v>231</v>
      </c>
      <c r="AT368" s="25" t="s">
        <v>272</v>
      </c>
      <c r="AU368" s="25" t="s">
        <v>90</v>
      </c>
      <c r="AY368" s="25" t="s">
        <v>183</v>
      </c>
      <c r="BE368" s="249">
        <f>IF(N368="základní",J368,0)</f>
        <v>0</v>
      </c>
      <c r="BF368" s="249">
        <f>IF(N368="snížená",J368,0)</f>
        <v>0</v>
      </c>
      <c r="BG368" s="249">
        <f>IF(N368="zákl. přenesená",J368,0)</f>
        <v>0</v>
      </c>
      <c r="BH368" s="249">
        <f>IF(N368="sníž. přenesená",J368,0)</f>
        <v>0</v>
      </c>
      <c r="BI368" s="249">
        <f>IF(N368="nulová",J368,0)</f>
        <v>0</v>
      </c>
      <c r="BJ368" s="25" t="s">
        <v>25</v>
      </c>
      <c r="BK368" s="249">
        <f>ROUND(I368*H368,2)</f>
        <v>0</v>
      </c>
      <c r="BL368" s="25" t="s">
        <v>190</v>
      </c>
      <c r="BM368" s="25" t="s">
        <v>564</v>
      </c>
    </row>
    <row r="369" s="11" customFormat="1" ht="29.88" customHeight="1">
      <c r="B369" s="222"/>
      <c r="C369" s="223"/>
      <c r="D369" s="224" t="s">
        <v>81</v>
      </c>
      <c r="E369" s="236" t="s">
        <v>236</v>
      </c>
      <c r="F369" s="236" t="s">
        <v>565</v>
      </c>
      <c r="G369" s="223"/>
      <c r="H369" s="223"/>
      <c r="I369" s="226"/>
      <c r="J369" s="237">
        <f>BK369</f>
        <v>0</v>
      </c>
      <c r="K369" s="223"/>
      <c r="L369" s="228"/>
      <c r="M369" s="229"/>
      <c r="N369" s="230"/>
      <c r="O369" s="230"/>
      <c r="P369" s="231">
        <f>SUM(P370:P567)</f>
        <v>0</v>
      </c>
      <c r="Q369" s="230"/>
      <c r="R369" s="231">
        <f>SUM(R370:R567)</f>
        <v>0.41649847999999995</v>
      </c>
      <c r="S369" s="230"/>
      <c r="T369" s="232">
        <f>SUM(T370:T567)</f>
        <v>213.95444800000001</v>
      </c>
      <c r="AR369" s="233" t="s">
        <v>25</v>
      </c>
      <c r="AT369" s="234" t="s">
        <v>81</v>
      </c>
      <c r="AU369" s="234" t="s">
        <v>25</v>
      </c>
      <c r="AY369" s="233" t="s">
        <v>183</v>
      </c>
      <c r="BK369" s="235">
        <f>SUM(BK370:BK567)</f>
        <v>0</v>
      </c>
    </row>
    <row r="370" s="1" customFormat="1" ht="25.5" customHeight="1">
      <c r="B370" s="48"/>
      <c r="C370" s="238" t="s">
        <v>566</v>
      </c>
      <c r="D370" s="238" t="s">
        <v>185</v>
      </c>
      <c r="E370" s="239" t="s">
        <v>567</v>
      </c>
      <c r="F370" s="240" t="s">
        <v>568</v>
      </c>
      <c r="G370" s="241" t="s">
        <v>215</v>
      </c>
      <c r="H370" s="242">
        <v>521.83000000000004</v>
      </c>
      <c r="I370" s="243"/>
      <c r="J370" s="244">
        <f>ROUND(I370*H370,2)</f>
        <v>0</v>
      </c>
      <c r="K370" s="240" t="s">
        <v>189</v>
      </c>
      <c r="L370" s="74"/>
      <c r="M370" s="245" t="s">
        <v>38</v>
      </c>
      <c r="N370" s="246" t="s">
        <v>53</v>
      </c>
      <c r="O370" s="49"/>
      <c r="P370" s="247">
        <f>O370*H370</f>
        <v>0</v>
      </c>
      <c r="Q370" s="247">
        <v>0.00012999999999999999</v>
      </c>
      <c r="R370" s="247">
        <f>Q370*H370</f>
        <v>0.067837899999999993</v>
      </c>
      <c r="S370" s="247">
        <v>0</v>
      </c>
      <c r="T370" s="248">
        <f>S370*H370</f>
        <v>0</v>
      </c>
      <c r="AR370" s="25" t="s">
        <v>190</v>
      </c>
      <c r="AT370" s="25" t="s">
        <v>185</v>
      </c>
      <c r="AU370" s="25" t="s">
        <v>90</v>
      </c>
      <c r="AY370" s="25" t="s">
        <v>183</v>
      </c>
      <c r="BE370" s="249">
        <f>IF(N370="základní",J370,0)</f>
        <v>0</v>
      </c>
      <c r="BF370" s="249">
        <f>IF(N370="snížená",J370,0)</f>
        <v>0</v>
      </c>
      <c r="BG370" s="249">
        <f>IF(N370="zákl. přenesená",J370,0)</f>
        <v>0</v>
      </c>
      <c r="BH370" s="249">
        <f>IF(N370="sníž. přenesená",J370,0)</f>
        <v>0</v>
      </c>
      <c r="BI370" s="249">
        <f>IF(N370="nulová",J370,0)</f>
        <v>0</v>
      </c>
      <c r="BJ370" s="25" t="s">
        <v>25</v>
      </c>
      <c r="BK370" s="249">
        <f>ROUND(I370*H370,2)</f>
        <v>0</v>
      </c>
      <c r="BL370" s="25" t="s">
        <v>190</v>
      </c>
      <c r="BM370" s="25" t="s">
        <v>569</v>
      </c>
    </row>
    <row r="371" s="1" customFormat="1">
      <c r="B371" s="48"/>
      <c r="C371" s="76"/>
      <c r="D371" s="252" t="s">
        <v>217</v>
      </c>
      <c r="E371" s="76"/>
      <c r="F371" s="283" t="s">
        <v>570</v>
      </c>
      <c r="G371" s="76"/>
      <c r="H371" s="76"/>
      <c r="I371" s="206"/>
      <c r="J371" s="76"/>
      <c r="K371" s="76"/>
      <c r="L371" s="74"/>
      <c r="M371" s="284"/>
      <c r="N371" s="49"/>
      <c r="O371" s="49"/>
      <c r="P371" s="49"/>
      <c r="Q371" s="49"/>
      <c r="R371" s="49"/>
      <c r="S371" s="49"/>
      <c r="T371" s="97"/>
      <c r="AT371" s="25" t="s">
        <v>217</v>
      </c>
      <c r="AU371" s="25" t="s">
        <v>90</v>
      </c>
    </row>
    <row r="372" s="12" customFormat="1">
      <c r="B372" s="250"/>
      <c r="C372" s="251"/>
      <c r="D372" s="252" t="s">
        <v>196</v>
      </c>
      <c r="E372" s="253" t="s">
        <v>38</v>
      </c>
      <c r="F372" s="254" t="s">
        <v>571</v>
      </c>
      <c r="G372" s="251"/>
      <c r="H372" s="255">
        <v>521.83000000000004</v>
      </c>
      <c r="I372" s="256"/>
      <c r="J372" s="251"/>
      <c r="K372" s="251"/>
      <c r="L372" s="257"/>
      <c r="M372" s="258"/>
      <c r="N372" s="259"/>
      <c r="O372" s="259"/>
      <c r="P372" s="259"/>
      <c r="Q372" s="259"/>
      <c r="R372" s="259"/>
      <c r="S372" s="259"/>
      <c r="T372" s="260"/>
      <c r="AT372" s="261" t="s">
        <v>196</v>
      </c>
      <c r="AU372" s="261" t="s">
        <v>90</v>
      </c>
      <c r="AV372" s="12" t="s">
        <v>90</v>
      </c>
      <c r="AW372" s="12" t="s">
        <v>45</v>
      </c>
      <c r="AX372" s="12" t="s">
        <v>82</v>
      </c>
      <c r="AY372" s="261" t="s">
        <v>183</v>
      </c>
    </row>
    <row r="373" s="13" customFormat="1">
      <c r="B373" s="262"/>
      <c r="C373" s="263"/>
      <c r="D373" s="252" t="s">
        <v>196</v>
      </c>
      <c r="E373" s="264" t="s">
        <v>38</v>
      </c>
      <c r="F373" s="265" t="s">
        <v>198</v>
      </c>
      <c r="G373" s="263"/>
      <c r="H373" s="266">
        <v>521.83000000000004</v>
      </c>
      <c r="I373" s="267"/>
      <c r="J373" s="263"/>
      <c r="K373" s="263"/>
      <c r="L373" s="268"/>
      <c r="M373" s="269"/>
      <c r="N373" s="270"/>
      <c r="O373" s="270"/>
      <c r="P373" s="270"/>
      <c r="Q373" s="270"/>
      <c r="R373" s="270"/>
      <c r="S373" s="270"/>
      <c r="T373" s="271"/>
      <c r="AT373" s="272" t="s">
        <v>196</v>
      </c>
      <c r="AU373" s="272" t="s">
        <v>90</v>
      </c>
      <c r="AV373" s="13" t="s">
        <v>190</v>
      </c>
      <c r="AW373" s="13" t="s">
        <v>45</v>
      </c>
      <c r="AX373" s="13" t="s">
        <v>25</v>
      </c>
      <c r="AY373" s="272" t="s">
        <v>183</v>
      </c>
    </row>
    <row r="374" s="1" customFormat="1" ht="63.75" customHeight="1">
      <c r="B374" s="48"/>
      <c r="C374" s="238" t="s">
        <v>572</v>
      </c>
      <c r="D374" s="238" t="s">
        <v>185</v>
      </c>
      <c r="E374" s="239" t="s">
        <v>573</v>
      </c>
      <c r="F374" s="240" t="s">
        <v>574</v>
      </c>
      <c r="G374" s="241" t="s">
        <v>215</v>
      </c>
      <c r="H374" s="242">
        <v>604.79999999999995</v>
      </c>
      <c r="I374" s="243"/>
      <c r="J374" s="244">
        <f>ROUND(I374*H374,2)</f>
        <v>0</v>
      </c>
      <c r="K374" s="240" t="s">
        <v>189</v>
      </c>
      <c r="L374" s="74"/>
      <c r="M374" s="245" t="s">
        <v>38</v>
      </c>
      <c r="N374" s="246" t="s">
        <v>53</v>
      </c>
      <c r="O374" s="49"/>
      <c r="P374" s="247">
        <f>O374*H374</f>
        <v>0</v>
      </c>
      <c r="Q374" s="247">
        <v>4.0000000000000003E-05</v>
      </c>
      <c r="R374" s="247">
        <f>Q374*H374</f>
        <v>0.024192000000000002</v>
      </c>
      <c r="S374" s="247">
        <v>0</v>
      </c>
      <c r="T374" s="248">
        <f>S374*H374</f>
        <v>0</v>
      </c>
      <c r="AR374" s="25" t="s">
        <v>190</v>
      </c>
      <c r="AT374" s="25" t="s">
        <v>185</v>
      </c>
      <c r="AU374" s="25" t="s">
        <v>90</v>
      </c>
      <c r="AY374" s="25" t="s">
        <v>183</v>
      </c>
      <c r="BE374" s="249">
        <f>IF(N374="základní",J374,0)</f>
        <v>0</v>
      </c>
      <c r="BF374" s="249">
        <f>IF(N374="snížená",J374,0)</f>
        <v>0</v>
      </c>
      <c r="BG374" s="249">
        <f>IF(N374="zákl. přenesená",J374,0)</f>
        <v>0</v>
      </c>
      <c r="BH374" s="249">
        <f>IF(N374="sníž. přenesená",J374,0)</f>
        <v>0</v>
      </c>
      <c r="BI374" s="249">
        <f>IF(N374="nulová",J374,0)</f>
        <v>0</v>
      </c>
      <c r="BJ374" s="25" t="s">
        <v>25</v>
      </c>
      <c r="BK374" s="249">
        <f>ROUND(I374*H374,2)</f>
        <v>0</v>
      </c>
      <c r="BL374" s="25" t="s">
        <v>190</v>
      </c>
      <c r="BM374" s="25" t="s">
        <v>575</v>
      </c>
    </row>
    <row r="375" s="1" customFormat="1">
      <c r="B375" s="48"/>
      <c r="C375" s="76"/>
      <c r="D375" s="252" t="s">
        <v>217</v>
      </c>
      <c r="E375" s="76"/>
      <c r="F375" s="283" t="s">
        <v>576</v>
      </c>
      <c r="G375" s="76"/>
      <c r="H375" s="76"/>
      <c r="I375" s="206"/>
      <c r="J375" s="76"/>
      <c r="K375" s="76"/>
      <c r="L375" s="74"/>
      <c r="M375" s="284"/>
      <c r="N375" s="49"/>
      <c r="O375" s="49"/>
      <c r="P375" s="49"/>
      <c r="Q375" s="49"/>
      <c r="R375" s="49"/>
      <c r="S375" s="49"/>
      <c r="T375" s="97"/>
      <c r="AT375" s="25" t="s">
        <v>217</v>
      </c>
      <c r="AU375" s="25" t="s">
        <v>90</v>
      </c>
    </row>
    <row r="376" s="12" customFormat="1">
      <c r="B376" s="250"/>
      <c r="C376" s="251"/>
      <c r="D376" s="252" t="s">
        <v>196</v>
      </c>
      <c r="E376" s="253" t="s">
        <v>38</v>
      </c>
      <c r="F376" s="254" t="s">
        <v>577</v>
      </c>
      <c r="G376" s="251"/>
      <c r="H376" s="255">
        <v>604.79999999999995</v>
      </c>
      <c r="I376" s="256"/>
      <c r="J376" s="251"/>
      <c r="K376" s="251"/>
      <c r="L376" s="257"/>
      <c r="M376" s="258"/>
      <c r="N376" s="259"/>
      <c r="O376" s="259"/>
      <c r="P376" s="259"/>
      <c r="Q376" s="259"/>
      <c r="R376" s="259"/>
      <c r="S376" s="259"/>
      <c r="T376" s="260"/>
      <c r="AT376" s="261" t="s">
        <v>196</v>
      </c>
      <c r="AU376" s="261" t="s">
        <v>90</v>
      </c>
      <c r="AV376" s="12" t="s">
        <v>90</v>
      </c>
      <c r="AW376" s="12" t="s">
        <v>45</v>
      </c>
      <c r="AX376" s="12" t="s">
        <v>82</v>
      </c>
      <c r="AY376" s="261" t="s">
        <v>183</v>
      </c>
    </row>
    <row r="377" s="13" customFormat="1">
      <c r="B377" s="262"/>
      <c r="C377" s="263"/>
      <c r="D377" s="252" t="s">
        <v>196</v>
      </c>
      <c r="E377" s="264" t="s">
        <v>38</v>
      </c>
      <c r="F377" s="265" t="s">
        <v>198</v>
      </c>
      <c r="G377" s="263"/>
      <c r="H377" s="266">
        <v>604.79999999999995</v>
      </c>
      <c r="I377" s="267"/>
      <c r="J377" s="263"/>
      <c r="K377" s="263"/>
      <c r="L377" s="268"/>
      <c r="M377" s="269"/>
      <c r="N377" s="270"/>
      <c r="O377" s="270"/>
      <c r="P377" s="270"/>
      <c r="Q377" s="270"/>
      <c r="R377" s="270"/>
      <c r="S377" s="270"/>
      <c r="T377" s="271"/>
      <c r="AT377" s="272" t="s">
        <v>196</v>
      </c>
      <c r="AU377" s="272" t="s">
        <v>90</v>
      </c>
      <c r="AV377" s="13" t="s">
        <v>190</v>
      </c>
      <c r="AW377" s="13" t="s">
        <v>45</v>
      </c>
      <c r="AX377" s="13" t="s">
        <v>25</v>
      </c>
      <c r="AY377" s="272" t="s">
        <v>183</v>
      </c>
    </row>
    <row r="378" s="1" customFormat="1" ht="38.25" customHeight="1">
      <c r="B378" s="48"/>
      <c r="C378" s="238" t="s">
        <v>578</v>
      </c>
      <c r="D378" s="238" t="s">
        <v>185</v>
      </c>
      <c r="E378" s="239" t="s">
        <v>579</v>
      </c>
      <c r="F378" s="240" t="s">
        <v>580</v>
      </c>
      <c r="G378" s="241" t="s">
        <v>188</v>
      </c>
      <c r="H378" s="242">
        <v>8</v>
      </c>
      <c r="I378" s="243"/>
      <c r="J378" s="244">
        <f>ROUND(I378*H378,2)</f>
        <v>0</v>
      </c>
      <c r="K378" s="240" t="s">
        <v>189</v>
      </c>
      <c r="L378" s="74"/>
      <c r="M378" s="245" t="s">
        <v>38</v>
      </c>
      <c r="N378" s="246" t="s">
        <v>53</v>
      </c>
      <c r="O378" s="49"/>
      <c r="P378" s="247">
        <f>O378*H378</f>
        <v>0</v>
      </c>
      <c r="Q378" s="247">
        <v>0.0023400000000000001</v>
      </c>
      <c r="R378" s="247">
        <f>Q378*H378</f>
        <v>0.018720000000000001</v>
      </c>
      <c r="S378" s="247">
        <v>0</v>
      </c>
      <c r="T378" s="248">
        <f>S378*H378</f>
        <v>0</v>
      </c>
      <c r="AR378" s="25" t="s">
        <v>190</v>
      </c>
      <c r="AT378" s="25" t="s">
        <v>185</v>
      </c>
      <c r="AU378" s="25" t="s">
        <v>90</v>
      </c>
      <c r="AY378" s="25" t="s">
        <v>183</v>
      </c>
      <c r="BE378" s="249">
        <f>IF(N378="základní",J378,0)</f>
        <v>0</v>
      </c>
      <c r="BF378" s="249">
        <f>IF(N378="snížená",J378,0)</f>
        <v>0</v>
      </c>
      <c r="BG378" s="249">
        <f>IF(N378="zákl. přenesená",J378,0)</f>
        <v>0</v>
      </c>
      <c r="BH378" s="249">
        <f>IF(N378="sníž. přenesená",J378,0)</f>
        <v>0</v>
      </c>
      <c r="BI378" s="249">
        <f>IF(N378="nulová",J378,0)</f>
        <v>0</v>
      </c>
      <c r="BJ378" s="25" t="s">
        <v>25</v>
      </c>
      <c r="BK378" s="249">
        <f>ROUND(I378*H378,2)</f>
        <v>0</v>
      </c>
      <c r="BL378" s="25" t="s">
        <v>190</v>
      </c>
      <c r="BM378" s="25" t="s">
        <v>581</v>
      </c>
    </row>
    <row r="379" s="1" customFormat="1">
      <c r="B379" s="48"/>
      <c r="C379" s="76"/>
      <c r="D379" s="252" t="s">
        <v>217</v>
      </c>
      <c r="E379" s="76"/>
      <c r="F379" s="283" t="s">
        <v>582</v>
      </c>
      <c r="G379" s="76"/>
      <c r="H379" s="76"/>
      <c r="I379" s="206"/>
      <c r="J379" s="76"/>
      <c r="K379" s="76"/>
      <c r="L379" s="74"/>
      <c r="M379" s="284"/>
      <c r="N379" s="49"/>
      <c r="O379" s="49"/>
      <c r="P379" s="49"/>
      <c r="Q379" s="49"/>
      <c r="R379" s="49"/>
      <c r="S379" s="49"/>
      <c r="T379" s="97"/>
      <c r="AT379" s="25" t="s">
        <v>217</v>
      </c>
      <c r="AU379" s="25" t="s">
        <v>90</v>
      </c>
    </row>
    <row r="380" s="12" customFormat="1">
      <c r="B380" s="250"/>
      <c r="C380" s="251"/>
      <c r="D380" s="252" t="s">
        <v>196</v>
      </c>
      <c r="E380" s="253" t="s">
        <v>38</v>
      </c>
      <c r="F380" s="254" t="s">
        <v>583</v>
      </c>
      <c r="G380" s="251"/>
      <c r="H380" s="255">
        <v>8</v>
      </c>
      <c r="I380" s="256"/>
      <c r="J380" s="251"/>
      <c r="K380" s="251"/>
      <c r="L380" s="257"/>
      <c r="M380" s="258"/>
      <c r="N380" s="259"/>
      <c r="O380" s="259"/>
      <c r="P380" s="259"/>
      <c r="Q380" s="259"/>
      <c r="R380" s="259"/>
      <c r="S380" s="259"/>
      <c r="T380" s="260"/>
      <c r="AT380" s="261" t="s">
        <v>196</v>
      </c>
      <c r="AU380" s="261" t="s">
        <v>90</v>
      </c>
      <c r="AV380" s="12" t="s">
        <v>90</v>
      </c>
      <c r="AW380" s="12" t="s">
        <v>45</v>
      </c>
      <c r="AX380" s="12" t="s">
        <v>82</v>
      </c>
      <c r="AY380" s="261" t="s">
        <v>183</v>
      </c>
    </row>
    <row r="381" s="13" customFormat="1">
      <c r="B381" s="262"/>
      <c r="C381" s="263"/>
      <c r="D381" s="252" t="s">
        <v>196</v>
      </c>
      <c r="E381" s="264" t="s">
        <v>38</v>
      </c>
      <c r="F381" s="265" t="s">
        <v>198</v>
      </c>
      <c r="G381" s="263"/>
      <c r="H381" s="266">
        <v>8</v>
      </c>
      <c r="I381" s="267"/>
      <c r="J381" s="263"/>
      <c r="K381" s="263"/>
      <c r="L381" s="268"/>
      <c r="M381" s="269"/>
      <c r="N381" s="270"/>
      <c r="O381" s="270"/>
      <c r="P381" s="270"/>
      <c r="Q381" s="270"/>
      <c r="R381" s="270"/>
      <c r="S381" s="270"/>
      <c r="T381" s="271"/>
      <c r="AT381" s="272" t="s">
        <v>196</v>
      </c>
      <c r="AU381" s="272" t="s">
        <v>90</v>
      </c>
      <c r="AV381" s="13" t="s">
        <v>190</v>
      </c>
      <c r="AW381" s="13" t="s">
        <v>45</v>
      </c>
      <c r="AX381" s="13" t="s">
        <v>25</v>
      </c>
      <c r="AY381" s="272" t="s">
        <v>183</v>
      </c>
    </row>
    <row r="382" s="1" customFormat="1" ht="38.25" customHeight="1">
      <c r="B382" s="48"/>
      <c r="C382" s="238" t="s">
        <v>584</v>
      </c>
      <c r="D382" s="238" t="s">
        <v>185</v>
      </c>
      <c r="E382" s="239" t="s">
        <v>585</v>
      </c>
      <c r="F382" s="240" t="s">
        <v>586</v>
      </c>
      <c r="G382" s="241" t="s">
        <v>188</v>
      </c>
      <c r="H382" s="242">
        <v>25</v>
      </c>
      <c r="I382" s="243"/>
      <c r="J382" s="244">
        <f>ROUND(I382*H382,2)</f>
        <v>0</v>
      </c>
      <c r="K382" s="240" t="s">
        <v>189</v>
      </c>
      <c r="L382" s="74"/>
      <c r="M382" s="245" t="s">
        <v>38</v>
      </c>
      <c r="N382" s="246" t="s">
        <v>53</v>
      </c>
      <c r="O382" s="49"/>
      <c r="P382" s="247">
        <f>O382*H382</f>
        <v>0</v>
      </c>
      <c r="Q382" s="247">
        <v>0.0117</v>
      </c>
      <c r="R382" s="247">
        <f>Q382*H382</f>
        <v>0.29249999999999998</v>
      </c>
      <c r="S382" s="247">
        <v>0</v>
      </c>
      <c r="T382" s="248">
        <f>S382*H382</f>
        <v>0</v>
      </c>
      <c r="AR382" s="25" t="s">
        <v>190</v>
      </c>
      <c r="AT382" s="25" t="s">
        <v>185</v>
      </c>
      <c r="AU382" s="25" t="s">
        <v>90</v>
      </c>
      <c r="AY382" s="25" t="s">
        <v>183</v>
      </c>
      <c r="BE382" s="249">
        <f>IF(N382="základní",J382,0)</f>
        <v>0</v>
      </c>
      <c r="BF382" s="249">
        <f>IF(N382="snížená",J382,0)</f>
        <v>0</v>
      </c>
      <c r="BG382" s="249">
        <f>IF(N382="zákl. přenesená",J382,0)</f>
        <v>0</v>
      </c>
      <c r="BH382" s="249">
        <f>IF(N382="sníž. přenesená",J382,0)</f>
        <v>0</v>
      </c>
      <c r="BI382" s="249">
        <f>IF(N382="nulová",J382,0)</f>
        <v>0</v>
      </c>
      <c r="BJ382" s="25" t="s">
        <v>25</v>
      </c>
      <c r="BK382" s="249">
        <f>ROUND(I382*H382,2)</f>
        <v>0</v>
      </c>
      <c r="BL382" s="25" t="s">
        <v>190</v>
      </c>
      <c r="BM382" s="25" t="s">
        <v>587</v>
      </c>
    </row>
    <row r="383" s="1" customFormat="1">
      <c r="B383" s="48"/>
      <c r="C383" s="76"/>
      <c r="D383" s="252" t="s">
        <v>217</v>
      </c>
      <c r="E383" s="76"/>
      <c r="F383" s="283" t="s">
        <v>582</v>
      </c>
      <c r="G383" s="76"/>
      <c r="H383" s="76"/>
      <c r="I383" s="206"/>
      <c r="J383" s="76"/>
      <c r="K383" s="76"/>
      <c r="L383" s="74"/>
      <c r="M383" s="284"/>
      <c r="N383" s="49"/>
      <c r="O383" s="49"/>
      <c r="P383" s="49"/>
      <c r="Q383" s="49"/>
      <c r="R383" s="49"/>
      <c r="S383" s="49"/>
      <c r="T383" s="97"/>
      <c r="AT383" s="25" t="s">
        <v>217</v>
      </c>
      <c r="AU383" s="25" t="s">
        <v>90</v>
      </c>
    </row>
    <row r="384" s="12" customFormat="1">
      <c r="B384" s="250"/>
      <c r="C384" s="251"/>
      <c r="D384" s="252" t="s">
        <v>196</v>
      </c>
      <c r="E384" s="253" t="s">
        <v>38</v>
      </c>
      <c r="F384" s="254" t="s">
        <v>588</v>
      </c>
      <c r="G384" s="251"/>
      <c r="H384" s="255">
        <v>25</v>
      </c>
      <c r="I384" s="256"/>
      <c r="J384" s="251"/>
      <c r="K384" s="251"/>
      <c r="L384" s="257"/>
      <c r="M384" s="258"/>
      <c r="N384" s="259"/>
      <c r="O384" s="259"/>
      <c r="P384" s="259"/>
      <c r="Q384" s="259"/>
      <c r="R384" s="259"/>
      <c r="S384" s="259"/>
      <c r="T384" s="260"/>
      <c r="AT384" s="261" t="s">
        <v>196</v>
      </c>
      <c r="AU384" s="261" t="s">
        <v>90</v>
      </c>
      <c r="AV384" s="12" t="s">
        <v>90</v>
      </c>
      <c r="AW384" s="12" t="s">
        <v>45</v>
      </c>
      <c r="AX384" s="12" t="s">
        <v>82</v>
      </c>
      <c r="AY384" s="261" t="s">
        <v>183</v>
      </c>
    </row>
    <row r="385" s="13" customFormat="1">
      <c r="B385" s="262"/>
      <c r="C385" s="263"/>
      <c r="D385" s="252" t="s">
        <v>196</v>
      </c>
      <c r="E385" s="264" t="s">
        <v>38</v>
      </c>
      <c r="F385" s="265" t="s">
        <v>198</v>
      </c>
      <c r="G385" s="263"/>
      <c r="H385" s="266">
        <v>25</v>
      </c>
      <c r="I385" s="267"/>
      <c r="J385" s="263"/>
      <c r="K385" s="263"/>
      <c r="L385" s="268"/>
      <c r="M385" s="269"/>
      <c r="N385" s="270"/>
      <c r="O385" s="270"/>
      <c r="P385" s="270"/>
      <c r="Q385" s="270"/>
      <c r="R385" s="270"/>
      <c r="S385" s="270"/>
      <c r="T385" s="271"/>
      <c r="AT385" s="272" t="s">
        <v>196</v>
      </c>
      <c r="AU385" s="272" t="s">
        <v>90</v>
      </c>
      <c r="AV385" s="13" t="s">
        <v>190</v>
      </c>
      <c r="AW385" s="13" t="s">
        <v>45</v>
      </c>
      <c r="AX385" s="13" t="s">
        <v>25</v>
      </c>
      <c r="AY385" s="272" t="s">
        <v>183</v>
      </c>
    </row>
    <row r="386" s="1" customFormat="1" ht="25.5" customHeight="1">
      <c r="B386" s="48"/>
      <c r="C386" s="285" t="s">
        <v>589</v>
      </c>
      <c r="D386" s="285" t="s">
        <v>272</v>
      </c>
      <c r="E386" s="286" t="s">
        <v>590</v>
      </c>
      <c r="F386" s="287" t="s">
        <v>591</v>
      </c>
      <c r="G386" s="288" t="s">
        <v>268</v>
      </c>
      <c r="H386" s="289">
        <v>0.002</v>
      </c>
      <c r="I386" s="290"/>
      <c r="J386" s="291">
        <f>ROUND(I386*H386,2)</f>
        <v>0</v>
      </c>
      <c r="K386" s="287" t="s">
        <v>189</v>
      </c>
      <c r="L386" s="292"/>
      <c r="M386" s="293" t="s">
        <v>38</v>
      </c>
      <c r="N386" s="294" t="s">
        <v>53</v>
      </c>
      <c r="O386" s="49"/>
      <c r="P386" s="247">
        <f>O386*H386</f>
        <v>0</v>
      </c>
      <c r="Q386" s="247">
        <v>1</v>
      </c>
      <c r="R386" s="247">
        <f>Q386*H386</f>
        <v>0.002</v>
      </c>
      <c r="S386" s="247">
        <v>0</v>
      </c>
      <c r="T386" s="248">
        <f>S386*H386</f>
        <v>0</v>
      </c>
      <c r="AR386" s="25" t="s">
        <v>231</v>
      </c>
      <c r="AT386" s="25" t="s">
        <v>272</v>
      </c>
      <c r="AU386" s="25" t="s">
        <v>90</v>
      </c>
      <c r="AY386" s="25" t="s">
        <v>183</v>
      </c>
      <c r="BE386" s="249">
        <f>IF(N386="základní",J386,0)</f>
        <v>0</v>
      </c>
      <c r="BF386" s="249">
        <f>IF(N386="snížená",J386,0)</f>
        <v>0</v>
      </c>
      <c r="BG386" s="249">
        <f>IF(N386="zákl. přenesená",J386,0)</f>
        <v>0</v>
      </c>
      <c r="BH386" s="249">
        <f>IF(N386="sníž. přenesená",J386,0)</f>
        <v>0</v>
      </c>
      <c r="BI386" s="249">
        <f>IF(N386="nulová",J386,0)</f>
        <v>0</v>
      </c>
      <c r="BJ386" s="25" t="s">
        <v>25</v>
      </c>
      <c r="BK386" s="249">
        <f>ROUND(I386*H386,2)</f>
        <v>0</v>
      </c>
      <c r="BL386" s="25" t="s">
        <v>190</v>
      </c>
      <c r="BM386" s="25" t="s">
        <v>592</v>
      </c>
    </row>
    <row r="387" s="1" customFormat="1">
      <c r="B387" s="48"/>
      <c r="C387" s="76"/>
      <c r="D387" s="252" t="s">
        <v>276</v>
      </c>
      <c r="E387" s="76"/>
      <c r="F387" s="283" t="s">
        <v>593</v>
      </c>
      <c r="G387" s="76"/>
      <c r="H387" s="76"/>
      <c r="I387" s="206"/>
      <c r="J387" s="76"/>
      <c r="K387" s="76"/>
      <c r="L387" s="74"/>
      <c r="M387" s="284"/>
      <c r="N387" s="49"/>
      <c r="O387" s="49"/>
      <c r="P387" s="49"/>
      <c r="Q387" s="49"/>
      <c r="R387" s="49"/>
      <c r="S387" s="49"/>
      <c r="T387" s="97"/>
      <c r="AT387" s="25" t="s">
        <v>276</v>
      </c>
      <c r="AU387" s="25" t="s">
        <v>90</v>
      </c>
    </row>
    <row r="388" s="12" customFormat="1">
      <c r="B388" s="250"/>
      <c r="C388" s="251"/>
      <c r="D388" s="252" t="s">
        <v>196</v>
      </c>
      <c r="E388" s="253" t="s">
        <v>38</v>
      </c>
      <c r="F388" s="254" t="s">
        <v>594</v>
      </c>
      <c r="G388" s="251"/>
      <c r="H388" s="255">
        <v>0.002</v>
      </c>
      <c r="I388" s="256"/>
      <c r="J388" s="251"/>
      <c r="K388" s="251"/>
      <c r="L388" s="257"/>
      <c r="M388" s="258"/>
      <c r="N388" s="259"/>
      <c r="O388" s="259"/>
      <c r="P388" s="259"/>
      <c r="Q388" s="259"/>
      <c r="R388" s="259"/>
      <c r="S388" s="259"/>
      <c r="T388" s="260"/>
      <c r="AT388" s="261" t="s">
        <v>196</v>
      </c>
      <c r="AU388" s="261" t="s">
        <v>90</v>
      </c>
      <c r="AV388" s="12" t="s">
        <v>90</v>
      </c>
      <c r="AW388" s="12" t="s">
        <v>45</v>
      </c>
      <c r="AX388" s="12" t="s">
        <v>82</v>
      </c>
      <c r="AY388" s="261" t="s">
        <v>183</v>
      </c>
    </row>
    <row r="389" s="13" customFormat="1">
      <c r="B389" s="262"/>
      <c r="C389" s="263"/>
      <c r="D389" s="252" t="s">
        <v>196</v>
      </c>
      <c r="E389" s="264" t="s">
        <v>38</v>
      </c>
      <c r="F389" s="265" t="s">
        <v>198</v>
      </c>
      <c r="G389" s="263"/>
      <c r="H389" s="266">
        <v>0.002</v>
      </c>
      <c r="I389" s="267"/>
      <c r="J389" s="263"/>
      <c r="K389" s="263"/>
      <c r="L389" s="268"/>
      <c r="M389" s="269"/>
      <c r="N389" s="270"/>
      <c r="O389" s="270"/>
      <c r="P389" s="270"/>
      <c r="Q389" s="270"/>
      <c r="R389" s="270"/>
      <c r="S389" s="270"/>
      <c r="T389" s="271"/>
      <c r="AT389" s="272" t="s">
        <v>196</v>
      </c>
      <c r="AU389" s="272" t="s">
        <v>90</v>
      </c>
      <c r="AV389" s="13" t="s">
        <v>190</v>
      </c>
      <c r="AW389" s="13" t="s">
        <v>45</v>
      </c>
      <c r="AX389" s="13" t="s">
        <v>25</v>
      </c>
      <c r="AY389" s="272" t="s">
        <v>183</v>
      </c>
    </row>
    <row r="390" s="1" customFormat="1" ht="38.25" customHeight="1">
      <c r="B390" s="48"/>
      <c r="C390" s="238" t="s">
        <v>595</v>
      </c>
      <c r="D390" s="238" t="s">
        <v>185</v>
      </c>
      <c r="E390" s="239" t="s">
        <v>596</v>
      </c>
      <c r="F390" s="240" t="s">
        <v>597</v>
      </c>
      <c r="G390" s="241" t="s">
        <v>188</v>
      </c>
      <c r="H390" s="242">
        <v>2</v>
      </c>
      <c r="I390" s="243"/>
      <c r="J390" s="244">
        <f>ROUND(I390*H390,2)</f>
        <v>0</v>
      </c>
      <c r="K390" s="240" t="s">
        <v>189</v>
      </c>
      <c r="L390" s="74"/>
      <c r="M390" s="245" t="s">
        <v>38</v>
      </c>
      <c r="N390" s="246" t="s">
        <v>53</v>
      </c>
      <c r="O390" s="49"/>
      <c r="P390" s="247">
        <f>O390*H390</f>
        <v>0</v>
      </c>
      <c r="Q390" s="247">
        <v>0.00025000000000000001</v>
      </c>
      <c r="R390" s="247">
        <f>Q390*H390</f>
        <v>0.00050000000000000001</v>
      </c>
      <c r="S390" s="247">
        <v>0</v>
      </c>
      <c r="T390" s="248">
        <f>S390*H390</f>
        <v>0</v>
      </c>
      <c r="AR390" s="25" t="s">
        <v>190</v>
      </c>
      <c r="AT390" s="25" t="s">
        <v>185</v>
      </c>
      <c r="AU390" s="25" t="s">
        <v>90</v>
      </c>
      <c r="AY390" s="25" t="s">
        <v>183</v>
      </c>
      <c r="BE390" s="249">
        <f>IF(N390="základní",J390,0)</f>
        <v>0</v>
      </c>
      <c r="BF390" s="249">
        <f>IF(N390="snížená",J390,0)</f>
        <v>0</v>
      </c>
      <c r="BG390" s="249">
        <f>IF(N390="zákl. přenesená",J390,0)</f>
        <v>0</v>
      </c>
      <c r="BH390" s="249">
        <f>IF(N390="sníž. přenesená",J390,0)</f>
        <v>0</v>
      </c>
      <c r="BI390" s="249">
        <f>IF(N390="nulová",J390,0)</f>
        <v>0</v>
      </c>
      <c r="BJ390" s="25" t="s">
        <v>25</v>
      </c>
      <c r="BK390" s="249">
        <f>ROUND(I390*H390,2)</f>
        <v>0</v>
      </c>
      <c r="BL390" s="25" t="s">
        <v>190</v>
      </c>
      <c r="BM390" s="25" t="s">
        <v>598</v>
      </c>
    </row>
    <row r="391" s="1" customFormat="1">
      <c r="B391" s="48"/>
      <c r="C391" s="76"/>
      <c r="D391" s="252" t="s">
        <v>217</v>
      </c>
      <c r="E391" s="76"/>
      <c r="F391" s="283" t="s">
        <v>582</v>
      </c>
      <c r="G391" s="76"/>
      <c r="H391" s="76"/>
      <c r="I391" s="206"/>
      <c r="J391" s="76"/>
      <c r="K391" s="76"/>
      <c r="L391" s="74"/>
      <c r="M391" s="284"/>
      <c r="N391" s="49"/>
      <c r="O391" s="49"/>
      <c r="P391" s="49"/>
      <c r="Q391" s="49"/>
      <c r="R391" s="49"/>
      <c r="S391" s="49"/>
      <c r="T391" s="97"/>
      <c r="AT391" s="25" t="s">
        <v>217</v>
      </c>
      <c r="AU391" s="25" t="s">
        <v>90</v>
      </c>
    </row>
    <row r="392" s="1" customFormat="1" ht="25.5" customHeight="1">
      <c r="B392" s="48"/>
      <c r="C392" s="238" t="s">
        <v>599</v>
      </c>
      <c r="D392" s="238" t="s">
        <v>185</v>
      </c>
      <c r="E392" s="239" t="s">
        <v>600</v>
      </c>
      <c r="F392" s="240" t="s">
        <v>601</v>
      </c>
      <c r="G392" s="241" t="s">
        <v>215</v>
      </c>
      <c r="H392" s="242">
        <v>12.486000000000001</v>
      </c>
      <c r="I392" s="243"/>
      <c r="J392" s="244">
        <f>ROUND(I392*H392,2)</f>
        <v>0</v>
      </c>
      <c r="K392" s="240" t="s">
        <v>189</v>
      </c>
      <c r="L392" s="74"/>
      <c r="M392" s="245" t="s">
        <v>38</v>
      </c>
      <c r="N392" s="246" t="s">
        <v>53</v>
      </c>
      <c r="O392" s="49"/>
      <c r="P392" s="247">
        <f>O392*H392</f>
        <v>0</v>
      </c>
      <c r="Q392" s="247">
        <v>0</v>
      </c>
      <c r="R392" s="247">
        <f>Q392*H392</f>
        <v>0</v>
      </c>
      <c r="S392" s="247">
        <v>0.13100000000000001</v>
      </c>
      <c r="T392" s="248">
        <f>S392*H392</f>
        <v>1.6356660000000001</v>
      </c>
      <c r="AR392" s="25" t="s">
        <v>190</v>
      </c>
      <c r="AT392" s="25" t="s">
        <v>185</v>
      </c>
      <c r="AU392" s="25" t="s">
        <v>90</v>
      </c>
      <c r="AY392" s="25" t="s">
        <v>183</v>
      </c>
      <c r="BE392" s="249">
        <f>IF(N392="základní",J392,0)</f>
        <v>0</v>
      </c>
      <c r="BF392" s="249">
        <f>IF(N392="snížená",J392,0)</f>
        <v>0</v>
      </c>
      <c r="BG392" s="249">
        <f>IF(N392="zákl. přenesená",J392,0)</f>
        <v>0</v>
      </c>
      <c r="BH392" s="249">
        <f>IF(N392="sníž. přenesená",J392,0)</f>
        <v>0</v>
      </c>
      <c r="BI392" s="249">
        <f>IF(N392="nulová",J392,0)</f>
        <v>0</v>
      </c>
      <c r="BJ392" s="25" t="s">
        <v>25</v>
      </c>
      <c r="BK392" s="249">
        <f>ROUND(I392*H392,2)</f>
        <v>0</v>
      </c>
      <c r="BL392" s="25" t="s">
        <v>190</v>
      </c>
      <c r="BM392" s="25" t="s">
        <v>602</v>
      </c>
    </row>
    <row r="393" s="14" customFormat="1">
      <c r="B393" s="273"/>
      <c r="C393" s="274"/>
      <c r="D393" s="252" t="s">
        <v>196</v>
      </c>
      <c r="E393" s="275" t="s">
        <v>38</v>
      </c>
      <c r="F393" s="276" t="s">
        <v>202</v>
      </c>
      <c r="G393" s="274"/>
      <c r="H393" s="275" t="s">
        <v>38</v>
      </c>
      <c r="I393" s="277"/>
      <c r="J393" s="274"/>
      <c r="K393" s="274"/>
      <c r="L393" s="278"/>
      <c r="M393" s="279"/>
      <c r="N393" s="280"/>
      <c r="O393" s="280"/>
      <c r="P393" s="280"/>
      <c r="Q393" s="280"/>
      <c r="R393" s="280"/>
      <c r="S393" s="280"/>
      <c r="T393" s="281"/>
      <c r="AT393" s="282" t="s">
        <v>196</v>
      </c>
      <c r="AU393" s="282" t="s">
        <v>90</v>
      </c>
      <c r="AV393" s="14" t="s">
        <v>25</v>
      </c>
      <c r="AW393" s="14" t="s">
        <v>45</v>
      </c>
      <c r="AX393" s="14" t="s">
        <v>82</v>
      </c>
      <c r="AY393" s="282" t="s">
        <v>183</v>
      </c>
    </row>
    <row r="394" s="12" customFormat="1">
      <c r="B394" s="250"/>
      <c r="C394" s="251"/>
      <c r="D394" s="252" t="s">
        <v>196</v>
      </c>
      <c r="E394" s="253" t="s">
        <v>38</v>
      </c>
      <c r="F394" s="254" t="s">
        <v>603</v>
      </c>
      <c r="G394" s="251"/>
      <c r="H394" s="255">
        <v>9.2279999999999998</v>
      </c>
      <c r="I394" s="256"/>
      <c r="J394" s="251"/>
      <c r="K394" s="251"/>
      <c r="L394" s="257"/>
      <c r="M394" s="258"/>
      <c r="N394" s="259"/>
      <c r="O394" s="259"/>
      <c r="P394" s="259"/>
      <c r="Q394" s="259"/>
      <c r="R394" s="259"/>
      <c r="S394" s="259"/>
      <c r="T394" s="260"/>
      <c r="AT394" s="261" t="s">
        <v>196</v>
      </c>
      <c r="AU394" s="261" t="s">
        <v>90</v>
      </c>
      <c r="AV394" s="12" t="s">
        <v>90</v>
      </c>
      <c r="AW394" s="12" t="s">
        <v>45</v>
      </c>
      <c r="AX394" s="12" t="s">
        <v>82</v>
      </c>
      <c r="AY394" s="261" t="s">
        <v>183</v>
      </c>
    </row>
    <row r="395" s="12" customFormat="1">
      <c r="B395" s="250"/>
      <c r="C395" s="251"/>
      <c r="D395" s="252" t="s">
        <v>196</v>
      </c>
      <c r="E395" s="253" t="s">
        <v>38</v>
      </c>
      <c r="F395" s="254" t="s">
        <v>604</v>
      </c>
      <c r="G395" s="251"/>
      <c r="H395" s="255">
        <v>3.258</v>
      </c>
      <c r="I395" s="256"/>
      <c r="J395" s="251"/>
      <c r="K395" s="251"/>
      <c r="L395" s="257"/>
      <c r="M395" s="258"/>
      <c r="N395" s="259"/>
      <c r="O395" s="259"/>
      <c r="P395" s="259"/>
      <c r="Q395" s="259"/>
      <c r="R395" s="259"/>
      <c r="S395" s="259"/>
      <c r="T395" s="260"/>
      <c r="AT395" s="261" t="s">
        <v>196</v>
      </c>
      <c r="AU395" s="261" t="s">
        <v>90</v>
      </c>
      <c r="AV395" s="12" t="s">
        <v>90</v>
      </c>
      <c r="AW395" s="12" t="s">
        <v>45</v>
      </c>
      <c r="AX395" s="12" t="s">
        <v>82</v>
      </c>
      <c r="AY395" s="261" t="s">
        <v>183</v>
      </c>
    </row>
    <row r="396" s="13" customFormat="1">
      <c r="B396" s="262"/>
      <c r="C396" s="263"/>
      <c r="D396" s="252" t="s">
        <v>196</v>
      </c>
      <c r="E396" s="264" t="s">
        <v>38</v>
      </c>
      <c r="F396" s="265" t="s">
        <v>198</v>
      </c>
      <c r="G396" s="263"/>
      <c r="H396" s="266">
        <v>12.486000000000001</v>
      </c>
      <c r="I396" s="267"/>
      <c r="J396" s="263"/>
      <c r="K396" s="263"/>
      <c r="L396" s="268"/>
      <c r="M396" s="269"/>
      <c r="N396" s="270"/>
      <c r="O396" s="270"/>
      <c r="P396" s="270"/>
      <c r="Q396" s="270"/>
      <c r="R396" s="270"/>
      <c r="S396" s="270"/>
      <c r="T396" s="271"/>
      <c r="AT396" s="272" t="s">
        <v>196</v>
      </c>
      <c r="AU396" s="272" t="s">
        <v>90</v>
      </c>
      <c r="AV396" s="13" t="s">
        <v>190</v>
      </c>
      <c r="AW396" s="13" t="s">
        <v>45</v>
      </c>
      <c r="AX396" s="13" t="s">
        <v>25</v>
      </c>
      <c r="AY396" s="272" t="s">
        <v>183</v>
      </c>
    </row>
    <row r="397" s="1" customFormat="1" ht="25.5" customHeight="1">
      <c r="B397" s="48"/>
      <c r="C397" s="238" t="s">
        <v>605</v>
      </c>
      <c r="D397" s="238" t="s">
        <v>185</v>
      </c>
      <c r="E397" s="239" t="s">
        <v>606</v>
      </c>
      <c r="F397" s="240" t="s">
        <v>607</v>
      </c>
      <c r="G397" s="241" t="s">
        <v>215</v>
      </c>
      <c r="H397" s="242">
        <v>49.796999999999997</v>
      </c>
      <c r="I397" s="243"/>
      <c r="J397" s="244">
        <f>ROUND(I397*H397,2)</f>
        <v>0</v>
      </c>
      <c r="K397" s="240" t="s">
        <v>189</v>
      </c>
      <c r="L397" s="74"/>
      <c r="M397" s="245" t="s">
        <v>38</v>
      </c>
      <c r="N397" s="246" t="s">
        <v>53</v>
      </c>
      <c r="O397" s="49"/>
      <c r="P397" s="247">
        <f>O397*H397</f>
        <v>0</v>
      </c>
      <c r="Q397" s="247">
        <v>0</v>
      </c>
      <c r="R397" s="247">
        <f>Q397*H397</f>
        <v>0</v>
      </c>
      <c r="S397" s="247">
        <v>0.26100000000000001</v>
      </c>
      <c r="T397" s="248">
        <f>S397*H397</f>
        <v>12.997017</v>
      </c>
      <c r="AR397" s="25" t="s">
        <v>190</v>
      </c>
      <c r="AT397" s="25" t="s">
        <v>185</v>
      </c>
      <c r="AU397" s="25" t="s">
        <v>90</v>
      </c>
      <c r="AY397" s="25" t="s">
        <v>183</v>
      </c>
      <c r="BE397" s="249">
        <f>IF(N397="základní",J397,0)</f>
        <v>0</v>
      </c>
      <c r="BF397" s="249">
        <f>IF(N397="snížená",J397,0)</f>
        <v>0</v>
      </c>
      <c r="BG397" s="249">
        <f>IF(N397="zákl. přenesená",J397,0)</f>
        <v>0</v>
      </c>
      <c r="BH397" s="249">
        <f>IF(N397="sníž. přenesená",J397,0)</f>
        <v>0</v>
      </c>
      <c r="BI397" s="249">
        <f>IF(N397="nulová",J397,0)</f>
        <v>0</v>
      </c>
      <c r="BJ397" s="25" t="s">
        <v>25</v>
      </c>
      <c r="BK397" s="249">
        <f>ROUND(I397*H397,2)</f>
        <v>0</v>
      </c>
      <c r="BL397" s="25" t="s">
        <v>190</v>
      </c>
      <c r="BM397" s="25" t="s">
        <v>608</v>
      </c>
    </row>
    <row r="398" s="14" customFormat="1">
      <c r="B398" s="273"/>
      <c r="C398" s="274"/>
      <c r="D398" s="252" t="s">
        <v>196</v>
      </c>
      <c r="E398" s="275" t="s">
        <v>38</v>
      </c>
      <c r="F398" s="276" t="s">
        <v>219</v>
      </c>
      <c r="G398" s="274"/>
      <c r="H398" s="275" t="s">
        <v>38</v>
      </c>
      <c r="I398" s="277"/>
      <c r="J398" s="274"/>
      <c r="K398" s="274"/>
      <c r="L398" s="278"/>
      <c r="M398" s="279"/>
      <c r="N398" s="280"/>
      <c r="O398" s="280"/>
      <c r="P398" s="280"/>
      <c r="Q398" s="280"/>
      <c r="R398" s="280"/>
      <c r="S398" s="280"/>
      <c r="T398" s="281"/>
      <c r="AT398" s="282" t="s">
        <v>196</v>
      </c>
      <c r="AU398" s="282" t="s">
        <v>90</v>
      </c>
      <c r="AV398" s="14" t="s">
        <v>25</v>
      </c>
      <c r="AW398" s="14" t="s">
        <v>45</v>
      </c>
      <c r="AX398" s="14" t="s">
        <v>82</v>
      </c>
      <c r="AY398" s="282" t="s">
        <v>183</v>
      </c>
    </row>
    <row r="399" s="12" customFormat="1">
      <c r="B399" s="250"/>
      <c r="C399" s="251"/>
      <c r="D399" s="252" t="s">
        <v>196</v>
      </c>
      <c r="E399" s="253" t="s">
        <v>38</v>
      </c>
      <c r="F399" s="254" t="s">
        <v>609</v>
      </c>
      <c r="G399" s="251"/>
      <c r="H399" s="255">
        <v>49.796999999999997</v>
      </c>
      <c r="I399" s="256"/>
      <c r="J399" s="251"/>
      <c r="K399" s="251"/>
      <c r="L399" s="257"/>
      <c r="M399" s="258"/>
      <c r="N399" s="259"/>
      <c r="O399" s="259"/>
      <c r="P399" s="259"/>
      <c r="Q399" s="259"/>
      <c r="R399" s="259"/>
      <c r="S399" s="259"/>
      <c r="T399" s="260"/>
      <c r="AT399" s="261" t="s">
        <v>196</v>
      </c>
      <c r="AU399" s="261" t="s">
        <v>90</v>
      </c>
      <c r="AV399" s="12" t="s">
        <v>90</v>
      </c>
      <c r="AW399" s="12" t="s">
        <v>45</v>
      </c>
      <c r="AX399" s="12" t="s">
        <v>82</v>
      </c>
      <c r="AY399" s="261" t="s">
        <v>183</v>
      </c>
    </row>
    <row r="400" s="13" customFormat="1">
      <c r="B400" s="262"/>
      <c r="C400" s="263"/>
      <c r="D400" s="252" t="s">
        <v>196</v>
      </c>
      <c r="E400" s="264" t="s">
        <v>38</v>
      </c>
      <c r="F400" s="265" t="s">
        <v>198</v>
      </c>
      <c r="G400" s="263"/>
      <c r="H400" s="266">
        <v>49.796999999999997</v>
      </c>
      <c r="I400" s="267"/>
      <c r="J400" s="263"/>
      <c r="K400" s="263"/>
      <c r="L400" s="268"/>
      <c r="M400" s="269"/>
      <c r="N400" s="270"/>
      <c r="O400" s="270"/>
      <c r="P400" s="270"/>
      <c r="Q400" s="270"/>
      <c r="R400" s="270"/>
      <c r="S400" s="270"/>
      <c r="T400" s="271"/>
      <c r="AT400" s="272" t="s">
        <v>196</v>
      </c>
      <c r="AU400" s="272" t="s">
        <v>90</v>
      </c>
      <c r="AV400" s="13" t="s">
        <v>190</v>
      </c>
      <c r="AW400" s="13" t="s">
        <v>45</v>
      </c>
      <c r="AX400" s="13" t="s">
        <v>25</v>
      </c>
      <c r="AY400" s="272" t="s">
        <v>183</v>
      </c>
    </row>
    <row r="401" s="1" customFormat="1" ht="38.25" customHeight="1">
      <c r="B401" s="48"/>
      <c r="C401" s="238" t="s">
        <v>610</v>
      </c>
      <c r="D401" s="238" t="s">
        <v>185</v>
      </c>
      <c r="E401" s="239" t="s">
        <v>611</v>
      </c>
      <c r="F401" s="240" t="s">
        <v>612</v>
      </c>
      <c r="G401" s="241" t="s">
        <v>194</v>
      </c>
      <c r="H401" s="242">
        <v>56.844000000000001</v>
      </c>
      <c r="I401" s="243"/>
      <c r="J401" s="244">
        <f>ROUND(I401*H401,2)</f>
        <v>0</v>
      </c>
      <c r="K401" s="240" t="s">
        <v>189</v>
      </c>
      <c r="L401" s="74"/>
      <c r="M401" s="245" t="s">
        <v>38</v>
      </c>
      <c r="N401" s="246" t="s">
        <v>53</v>
      </c>
      <c r="O401" s="49"/>
      <c r="P401" s="247">
        <f>O401*H401</f>
        <v>0</v>
      </c>
      <c r="Q401" s="247">
        <v>0</v>
      </c>
      <c r="R401" s="247">
        <f>Q401*H401</f>
        <v>0</v>
      </c>
      <c r="S401" s="247">
        <v>1.8</v>
      </c>
      <c r="T401" s="248">
        <f>S401*H401</f>
        <v>102.31920000000001</v>
      </c>
      <c r="AR401" s="25" t="s">
        <v>190</v>
      </c>
      <c r="AT401" s="25" t="s">
        <v>185</v>
      </c>
      <c r="AU401" s="25" t="s">
        <v>90</v>
      </c>
      <c r="AY401" s="25" t="s">
        <v>183</v>
      </c>
      <c r="BE401" s="249">
        <f>IF(N401="základní",J401,0)</f>
        <v>0</v>
      </c>
      <c r="BF401" s="249">
        <f>IF(N401="snížená",J401,0)</f>
        <v>0</v>
      </c>
      <c r="BG401" s="249">
        <f>IF(N401="zákl. přenesená",J401,0)</f>
        <v>0</v>
      </c>
      <c r="BH401" s="249">
        <f>IF(N401="sníž. přenesená",J401,0)</f>
        <v>0</v>
      </c>
      <c r="BI401" s="249">
        <f>IF(N401="nulová",J401,0)</f>
        <v>0</v>
      </c>
      <c r="BJ401" s="25" t="s">
        <v>25</v>
      </c>
      <c r="BK401" s="249">
        <f>ROUND(I401*H401,2)</f>
        <v>0</v>
      </c>
      <c r="BL401" s="25" t="s">
        <v>190</v>
      </c>
      <c r="BM401" s="25" t="s">
        <v>613</v>
      </c>
    </row>
    <row r="402" s="1" customFormat="1">
      <c r="B402" s="48"/>
      <c r="C402" s="76"/>
      <c r="D402" s="252" t="s">
        <v>217</v>
      </c>
      <c r="E402" s="76"/>
      <c r="F402" s="283" t="s">
        <v>614</v>
      </c>
      <c r="G402" s="76"/>
      <c r="H402" s="76"/>
      <c r="I402" s="206"/>
      <c r="J402" s="76"/>
      <c r="K402" s="76"/>
      <c r="L402" s="74"/>
      <c r="M402" s="284"/>
      <c r="N402" s="49"/>
      <c r="O402" s="49"/>
      <c r="P402" s="49"/>
      <c r="Q402" s="49"/>
      <c r="R402" s="49"/>
      <c r="S402" s="49"/>
      <c r="T402" s="97"/>
      <c r="AT402" s="25" t="s">
        <v>217</v>
      </c>
      <c r="AU402" s="25" t="s">
        <v>90</v>
      </c>
    </row>
    <row r="403" s="14" customFormat="1">
      <c r="B403" s="273"/>
      <c r="C403" s="274"/>
      <c r="D403" s="252" t="s">
        <v>196</v>
      </c>
      <c r="E403" s="275" t="s">
        <v>38</v>
      </c>
      <c r="F403" s="276" t="s">
        <v>202</v>
      </c>
      <c r="G403" s="274"/>
      <c r="H403" s="275" t="s">
        <v>38</v>
      </c>
      <c r="I403" s="277"/>
      <c r="J403" s="274"/>
      <c r="K403" s="274"/>
      <c r="L403" s="278"/>
      <c r="M403" s="279"/>
      <c r="N403" s="280"/>
      <c r="O403" s="280"/>
      <c r="P403" s="280"/>
      <c r="Q403" s="280"/>
      <c r="R403" s="280"/>
      <c r="S403" s="280"/>
      <c r="T403" s="281"/>
      <c r="AT403" s="282" t="s">
        <v>196</v>
      </c>
      <c r="AU403" s="282" t="s">
        <v>90</v>
      </c>
      <c r="AV403" s="14" t="s">
        <v>25</v>
      </c>
      <c r="AW403" s="14" t="s">
        <v>45</v>
      </c>
      <c r="AX403" s="14" t="s">
        <v>82</v>
      </c>
      <c r="AY403" s="282" t="s">
        <v>183</v>
      </c>
    </row>
    <row r="404" s="12" customFormat="1">
      <c r="B404" s="250"/>
      <c r="C404" s="251"/>
      <c r="D404" s="252" t="s">
        <v>196</v>
      </c>
      <c r="E404" s="253" t="s">
        <v>38</v>
      </c>
      <c r="F404" s="254" t="s">
        <v>615</v>
      </c>
      <c r="G404" s="251"/>
      <c r="H404" s="255">
        <v>6.0069999999999997</v>
      </c>
      <c r="I404" s="256"/>
      <c r="J404" s="251"/>
      <c r="K404" s="251"/>
      <c r="L404" s="257"/>
      <c r="M404" s="258"/>
      <c r="N404" s="259"/>
      <c r="O404" s="259"/>
      <c r="P404" s="259"/>
      <c r="Q404" s="259"/>
      <c r="R404" s="259"/>
      <c r="S404" s="259"/>
      <c r="T404" s="260"/>
      <c r="AT404" s="261" t="s">
        <v>196</v>
      </c>
      <c r="AU404" s="261" t="s">
        <v>90</v>
      </c>
      <c r="AV404" s="12" t="s">
        <v>90</v>
      </c>
      <c r="AW404" s="12" t="s">
        <v>45</v>
      </c>
      <c r="AX404" s="12" t="s">
        <v>82</v>
      </c>
      <c r="AY404" s="261" t="s">
        <v>183</v>
      </c>
    </row>
    <row r="405" s="12" customFormat="1">
      <c r="B405" s="250"/>
      <c r="C405" s="251"/>
      <c r="D405" s="252" t="s">
        <v>196</v>
      </c>
      <c r="E405" s="253" t="s">
        <v>38</v>
      </c>
      <c r="F405" s="254" t="s">
        <v>616</v>
      </c>
      <c r="G405" s="251"/>
      <c r="H405" s="255">
        <v>3.5720000000000001</v>
      </c>
      <c r="I405" s="256"/>
      <c r="J405" s="251"/>
      <c r="K405" s="251"/>
      <c r="L405" s="257"/>
      <c r="M405" s="258"/>
      <c r="N405" s="259"/>
      <c r="O405" s="259"/>
      <c r="P405" s="259"/>
      <c r="Q405" s="259"/>
      <c r="R405" s="259"/>
      <c r="S405" s="259"/>
      <c r="T405" s="260"/>
      <c r="AT405" s="261" t="s">
        <v>196</v>
      </c>
      <c r="AU405" s="261" t="s">
        <v>90</v>
      </c>
      <c r="AV405" s="12" t="s">
        <v>90</v>
      </c>
      <c r="AW405" s="12" t="s">
        <v>45</v>
      </c>
      <c r="AX405" s="12" t="s">
        <v>82</v>
      </c>
      <c r="AY405" s="261" t="s">
        <v>183</v>
      </c>
    </row>
    <row r="406" s="12" customFormat="1">
      <c r="B406" s="250"/>
      <c r="C406" s="251"/>
      <c r="D406" s="252" t="s">
        <v>196</v>
      </c>
      <c r="E406" s="253" t="s">
        <v>38</v>
      </c>
      <c r="F406" s="254" t="s">
        <v>617</v>
      </c>
      <c r="G406" s="251"/>
      <c r="H406" s="255">
        <v>0.98599999999999999</v>
      </c>
      <c r="I406" s="256"/>
      <c r="J406" s="251"/>
      <c r="K406" s="251"/>
      <c r="L406" s="257"/>
      <c r="M406" s="258"/>
      <c r="N406" s="259"/>
      <c r="O406" s="259"/>
      <c r="P406" s="259"/>
      <c r="Q406" s="259"/>
      <c r="R406" s="259"/>
      <c r="S406" s="259"/>
      <c r="T406" s="260"/>
      <c r="AT406" s="261" t="s">
        <v>196</v>
      </c>
      <c r="AU406" s="261" t="s">
        <v>90</v>
      </c>
      <c r="AV406" s="12" t="s">
        <v>90</v>
      </c>
      <c r="AW406" s="12" t="s">
        <v>45</v>
      </c>
      <c r="AX406" s="12" t="s">
        <v>82</v>
      </c>
      <c r="AY406" s="261" t="s">
        <v>183</v>
      </c>
    </row>
    <row r="407" s="12" customFormat="1">
      <c r="B407" s="250"/>
      <c r="C407" s="251"/>
      <c r="D407" s="252" t="s">
        <v>196</v>
      </c>
      <c r="E407" s="253" t="s">
        <v>38</v>
      </c>
      <c r="F407" s="254" t="s">
        <v>618</v>
      </c>
      <c r="G407" s="251"/>
      <c r="H407" s="255">
        <v>5.1340000000000003</v>
      </c>
      <c r="I407" s="256"/>
      <c r="J407" s="251"/>
      <c r="K407" s="251"/>
      <c r="L407" s="257"/>
      <c r="M407" s="258"/>
      <c r="N407" s="259"/>
      <c r="O407" s="259"/>
      <c r="P407" s="259"/>
      <c r="Q407" s="259"/>
      <c r="R407" s="259"/>
      <c r="S407" s="259"/>
      <c r="T407" s="260"/>
      <c r="AT407" s="261" t="s">
        <v>196</v>
      </c>
      <c r="AU407" s="261" t="s">
        <v>90</v>
      </c>
      <c r="AV407" s="12" t="s">
        <v>90</v>
      </c>
      <c r="AW407" s="12" t="s">
        <v>45</v>
      </c>
      <c r="AX407" s="12" t="s">
        <v>82</v>
      </c>
      <c r="AY407" s="261" t="s">
        <v>183</v>
      </c>
    </row>
    <row r="408" s="12" customFormat="1">
      <c r="B408" s="250"/>
      <c r="C408" s="251"/>
      <c r="D408" s="252" t="s">
        <v>196</v>
      </c>
      <c r="E408" s="253" t="s">
        <v>38</v>
      </c>
      <c r="F408" s="254" t="s">
        <v>619</v>
      </c>
      <c r="G408" s="251"/>
      <c r="H408" s="255">
        <v>4.7729999999999997</v>
      </c>
      <c r="I408" s="256"/>
      <c r="J408" s="251"/>
      <c r="K408" s="251"/>
      <c r="L408" s="257"/>
      <c r="M408" s="258"/>
      <c r="N408" s="259"/>
      <c r="O408" s="259"/>
      <c r="P408" s="259"/>
      <c r="Q408" s="259"/>
      <c r="R408" s="259"/>
      <c r="S408" s="259"/>
      <c r="T408" s="260"/>
      <c r="AT408" s="261" t="s">
        <v>196</v>
      </c>
      <c r="AU408" s="261" t="s">
        <v>90</v>
      </c>
      <c r="AV408" s="12" t="s">
        <v>90</v>
      </c>
      <c r="AW408" s="12" t="s">
        <v>45</v>
      </c>
      <c r="AX408" s="12" t="s">
        <v>82</v>
      </c>
      <c r="AY408" s="261" t="s">
        <v>183</v>
      </c>
    </row>
    <row r="409" s="12" customFormat="1">
      <c r="B409" s="250"/>
      <c r="C409" s="251"/>
      <c r="D409" s="252" t="s">
        <v>196</v>
      </c>
      <c r="E409" s="253" t="s">
        <v>38</v>
      </c>
      <c r="F409" s="254" t="s">
        <v>620</v>
      </c>
      <c r="G409" s="251"/>
      <c r="H409" s="255">
        <v>4.6369999999999996</v>
      </c>
      <c r="I409" s="256"/>
      <c r="J409" s="251"/>
      <c r="K409" s="251"/>
      <c r="L409" s="257"/>
      <c r="M409" s="258"/>
      <c r="N409" s="259"/>
      <c r="O409" s="259"/>
      <c r="P409" s="259"/>
      <c r="Q409" s="259"/>
      <c r="R409" s="259"/>
      <c r="S409" s="259"/>
      <c r="T409" s="260"/>
      <c r="AT409" s="261" t="s">
        <v>196</v>
      </c>
      <c r="AU409" s="261" t="s">
        <v>90</v>
      </c>
      <c r="AV409" s="12" t="s">
        <v>90</v>
      </c>
      <c r="AW409" s="12" t="s">
        <v>45</v>
      </c>
      <c r="AX409" s="12" t="s">
        <v>82</v>
      </c>
      <c r="AY409" s="261" t="s">
        <v>183</v>
      </c>
    </row>
    <row r="410" s="12" customFormat="1">
      <c r="B410" s="250"/>
      <c r="C410" s="251"/>
      <c r="D410" s="252" t="s">
        <v>196</v>
      </c>
      <c r="E410" s="253" t="s">
        <v>38</v>
      </c>
      <c r="F410" s="254" t="s">
        <v>621</v>
      </c>
      <c r="G410" s="251"/>
      <c r="H410" s="255">
        <v>1.8720000000000001</v>
      </c>
      <c r="I410" s="256"/>
      <c r="J410" s="251"/>
      <c r="K410" s="251"/>
      <c r="L410" s="257"/>
      <c r="M410" s="258"/>
      <c r="N410" s="259"/>
      <c r="O410" s="259"/>
      <c r="P410" s="259"/>
      <c r="Q410" s="259"/>
      <c r="R410" s="259"/>
      <c r="S410" s="259"/>
      <c r="T410" s="260"/>
      <c r="AT410" s="261" t="s">
        <v>196</v>
      </c>
      <c r="AU410" s="261" t="s">
        <v>90</v>
      </c>
      <c r="AV410" s="12" t="s">
        <v>90</v>
      </c>
      <c r="AW410" s="12" t="s">
        <v>45</v>
      </c>
      <c r="AX410" s="12" t="s">
        <v>82</v>
      </c>
      <c r="AY410" s="261" t="s">
        <v>183</v>
      </c>
    </row>
    <row r="411" s="12" customFormat="1">
      <c r="B411" s="250"/>
      <c r="C411" s="251"/>
      <c r="D411" s="252" t="s">
        <v>196</v>
      </c>
      <c r="E411" s="253" t="s">
        <v>38</v>
      </c>
      <c r="F411" s="254" t="s">
        <v>622</v>
      </c>
      <c r="G411" s="251"/>
      <c r="H411" s="255">
        <v>2.2400000000000002</v>
      </c>
      <c r="I411" s="256"/>
      <c r="J411" s="251"/>
      <c r="K411" s="251"/>
      <c r="L411" s="257"/>
      <c r="M411" s="258"/>
      <c r="N411" s="259"/>
      <c r="O411" s="259"/>
      <c r="P411" s="259"/>
      <c r="Q411" s="259"/>
      <c r="R411" s="259"/>
      <c r="S411" s="259"/>
      <c r="T411" s="260"/>
      <c r="AT411" s="261" t="s">
        <v>196</v>
      </c>
      <c r="AU411" s="261" t="s">
        <v>90</v>
      </c>
      <c r="AV411" s="12" t="s">
        <v>90</v>
      </c>
      <c r="AW411" s="12" t="s">
        <v>45</v>
      </c>
      <c r="AX411" s="12" t="s">
        <v>82</v>
      </c>
      <c r="AY411" s="261" t="s">
        <v>183</v>
      </c>
    </row>
    <row r="412" s="12" customFormat="1">
      <c r="B412" s="250"/>
      <c r="C412" s="251"/>
      <c r="D412" s="252" t="s">
        <v>196</v>
      </c>
      <c r="E412" s="253" t="s">
        <v>38</v>
      </c>
      <c r="F412" s="254" t="s">
        <v>623</v>
      </c>
      <c r="G412" s="251"/>
      <c r="H412" s="255">
        <v>15.167</v>
      </c>
      <c r="I412" s="256"/>
      <c r="J412" s="251"/>
      <c r="K412" s="251"/>
      <c r="L412" s="257"/>
      <c r="M412" s="258"/>
      <c r="N412" s="259"/>
      <c r="O412" s="259"/>
      <c r="P412" s="259"/>
      <c r="Q412" s="259"/>
      <c r="R412" s="259"/>
      <c r="S412" s="259"/>
      <c r="T412" s="260"/>
      <c r="AT412" s="261" t="s">
        <v>196</v>
      </c>
      <c r="AU412" s="261" t="s">
        <v>90</v>
      </c>
      <c r="AV412" s="12" t="s">
        <v>90</v>
      </c>
      <c r="AW412" s="12" t="s">
        <v>45</v>
      </c>
      <c r="AX412" s="12" t="s">
        <v>82</v>
      </c>
      <c r="AY412" s="261" t="s">
        <v>183</v>
      </c>
    </row>
    <row r="413" s="12" customFormat="1">
      <c r="B413" s="250"/>
      <c r="C413" s="251"/>
      <c r="D413" s="252" t="s">
        <v>196</v>
      </c>
      <c r="E413" s="253" t="s">
        <v>38</v>
      </c>
      <c r="F413" s="254" t="s">
        <v>624</v>
      </c>
      <c r="G413" s="251"/>
      <c r="H413" s="255">
        <v>-2.6859999999999999</v>
      </c>
      <c r="I413" s="256"/>
      <c r="J413" s="251"/>
      <c r="K413" s="251"/>
      <c r="L413" s="257"/>
      <c r="M413" s="258"/>
      <c r="N413" s="259"/>
      <c r="O413" s="259"/>
      <c r="P413" s="259"/>
      <c r="Q413" s="259"/>
      <c r="R413" s="259"/>
      <c r="S413" s="259"/>
      <c r="T413" s="260"/>
      <c r="AT413" s="261" t="s">
        <v>196</v>
      </c>
      <c r="AU413" s="261" t="s">
        <v>90</v>
      </c>
      <c r="AV413" s="12" t="s">
        <v>90</v>
      </c>
      <c r="AW413" s="12" t="s">
        <v>45</v>
      </c>
      <c r="AX413" s="12" t="s">
        <v>82</v>
      </c>
      <c r="AY413" s="261" t="s">
        <v>183</v>
      </c>
    </row>
    <row r="414" s="12" customFormat="1">
      <c r="B414" s="250"/>
      <c r="C414" s="251"/>
      <c r="D414" s="252" t="s">
        <v>196</v>
      </c>
      <c r="E414" s="253" t="s">
        <v>38</v>
      </c>
      <c r="F414" s="254" t="s">
        <v>625</v>
      </c>
      <c r="G414" s="251"/>
      <c r="H414" s="255">
        <v>6.3289999999999997</v>
      </c>
      <c r="I414" s="256"/>
      <c r="J414" s="251"/>
      <c r="K414" s="251"/>
      <c r="L414" s="257"/>
      <c r="M414" s="258"/>
      <c r="N414" s="259"/>
      <c r="O414" s="259"/>
      <c r="P414" s="259"/>
      <c r="Q414" s="259"/>
      <c r="R414" s="259"/>
      <c r="S414" s="259"/>
      <c r="T414" s="260"/>
      <c r="AT414" s="261" t="s">
        <v>196</v>
      </c>
      <c r="AU414" s="261" t="s">
        <v>90</v>
      </c>
      <c r="AV414" s="12" t="s">
        <v>90</v>
      </c>
      <c r="AW414" s="12" t="s">
        <v>45</v>
      </c>
      <c r="AX414" s="12" t="s">
        <v>82</v>
      </c>
      <c r="AY414" s="261" t="s">
        <v>183</v>
      </c>
    </row>
    <row r="415" s="12" customFormat="1">
      <c r="B415" s="250"/>
      <c r="C415" s="251"/>
      <c r="D415" s="252" t="s">
        <v>196</v>
      </c>
      <c r="E415" s="253" t="s">
        <v>38</v>
      </c>
      <c r="F415" s="254" t="s">
        <v>626</v>
      </c>
      <c r="G415" s="251"/>
      <c r="H415" s="255">
        <v>2.3650000000000002</v>
      </c>
      <c r="I415" s="256"/>
      <c r="J415" s="251"/>
      <c r="K415" s="251"/>
      <c r="L415" s="257"/>
      <c r="M415" s="258"/>
      <c r="N415" s="259"/>
      <c r="O415" s="259"/>
      <c r="P415" s="259"/>
      <c r="Q415" s="259"/>
      <c r="R415" s="259"/>
      <c r="S415" s="259"/>
      <c r="T415" s="260"/>
      <c r="AT415" s="261" t="s">
        <v>196</v>
      </c>
      <c r="AU415" s="261" t="s">
        <v>90</v>
      </c>
      <c r="AV415" s="12" t="s">
        <v>90</v>
      </c>
      <c r="AW415" s="12" t="s">
        <v>45</v>
      </c>
      <c r="AX415" s="12" t="s">
        <v>82</v>
      </c>
      <c r="AY415" s="261" t="s">
        <v>183</v>
      </c>
    </row>
    <row r="416" s="12" customFormat="1">
      <c r="B416" s="250"/>
      <c r="C416" s="251"/>
      <c r="D416" s="252" t="s">
        <v>196</v>
      </c>
      <c r="E416" s="253" t="s">
        <v>38</v>
      </c>
      <c r="F416" s="254" t="s">
        <v>627</v>
      </c>
      <c r="G416" s="251"/>
      <c r="H416" s="255">
        <v>4.0949999999999998</v>
      </c>
      <c r="I416" s="256"/>
      <c r="J416" s="251"/>
      <c r="K416" s="251"/>
      <c r="L416" s="257"/>
      <c r="M416" s="258"/>
      <c r="N416" s="259"/>
      <c r="O416" s="259"/>
      <c r="P416" s="259"/>
      <c r="Q416" s="259"/>
      <c r="R416" s="259"/>
      <c r="S416" s="259"/>
      <c r="T416" s="260"/>
      <c r="AT416" s="261" t="s">
        <v>196</v>
      </c>
      <c r="AU416" s="261" t="s">
        <v>90</v>
      </c>
      <c r="AV416" s="12" t="s">
        <v>90</v>
      </c>
      <c r="AW416" s="12" t="s">
        <v>45</v>
      </c>
      <c r="AX416" s="12" t="s">
        <v>82</v>
      </c>
      <c r="AY416" s="261" t="s">
        <v>183</v>
      </c>
    </row>
    <row r="417" s="12" customFormat="1">
      <c r="B417" s="250"/>
      <c r="C417" s="251"/>
      <c r="D417" s="252" t="s">
        <v>196</v>
      </c>
      <c r="E417" s="253" t="s">
        <v>38</v>
      </c>
      <c r="F417" s="254" t="s">
        <v>628</v>
      </c>
      <c r="G417" s="251"/>
      <c r="H417" s="255">
        <v>2.3530000000000002</v>
      </c>
      <c r="I417" s="256"/>
      <c r="J417" s="251"/>
      <c r="K417" s="251"/>
      <c r="L417" s="257"/>
      <c r="M417" s="258"/>
      <c r="N417" s="259"/>
      <c r="O417" s="259"/>
      <c r="P417" s="259"/>
      <c r="Q417" s="259"/>
      <c r="R417" s="259"/>
      <c r="S417" s="259"/>
      <c r="T417" s="260"/>
      <c r="AT417" s="261" t="s">
        <v>196</v>
      </c>
      <c r="AU417" s="261" t="s">
        <v>90</v>
      </c>
      <c r="AV417" s="12" t="s">
        <v>90</v>
      </c>
      <c r="AW417" s="12" t="s">
        <v>45</v>
      </c>
      <c r="AX417" s="12" t="s">
        <v>82</v>
      </c>
      <c r="AY417" s="261" t="s">
        <v>183</v>
      </c>
    </row>
    <row r="418" s="13" customFormat="1">
      <c r="B418" s="262"/>
      <c r="C418" s="263"/>
      <c r="D418" s="252" t="s">
        <v>196</v>
      </c>
      <c r="E418" s="264" t="s">
        <v>38</v>
      </c>
      <c r="F418" s="265" t="s">
        <v>198</v>
      </c>
      <c r="G418" s="263"/>
      <c r="H418" s="266">
        <v>56.844000000000001</v>
      </c>
      <c r="I418" s="267"/>
      <c r="J418" s="263"/>
      <c r="K418" s="263"/>
      <c r="L418" s="268"/>
      <c r="M418" s="269"/>
      <c r="N418" s="270"/>
      <c r="O418" s="270"/>
      <c r="P418" s="270"/>
      <c r="Q418" s="270"/>
      <c r="R418" s="270"/>
      <c r="S418" s="270"/>
      <c r="T418" s="271"/>
      <c r="AT418" s="272" t="s">
        <v>196</v>
      </c>
      <c r="AU418" s="272" t="s">
        <v>90</v>
      </c>
      <c r="AV418" s="13" t="s">
        <v>190</v>
      </c>
      <c r="AW418" s="13" t="s">
        <v>45</v>
      </c>
      <c r="AX418" s="13" t="s">
        <v>25</v>
      </c>
      <c r="AY418" s="272" t="s">
        <v>183</v>
      </c>
    </row>
    <row r="419" s="1" customFormat="1" ht="25.5" customHeight="1">
      <c r="B419" s="48"/>
      <c r="C419" s="238" t="s">
        <v>629</v>
      </c>
      <c r="D419" s="238" t="s">
        <v>185</v>
      </c>
      <c r="E419" s="239" t="s">
        <v>630</v>
      </c>
      <c r="F419" s="240" t="s">
        <v>631</v>
      </c>
      <c r="G419" s="241" t="s">
        <v>194</v>
      </c>
      <c r="H419" s="242">
        <v>20.286000000000001</v>
      </c>
      <c r="I419" s="243"/>
      <c r="J419" s="244">
        <f>ROUND(I419*H419,2)</f>
        <v>0</v>
      </c>
      <c r="K419" s="240" t="s">
        <v>189</v>
      </c>
      <c r="L419" s="74"/>
      <c r="M419" s="245" t="s">
        <v>38</v>
      </c>
      <c r="N419" s="246" t="s">
        <v>53</v>
      </c>
      <c r="O419" s="49"/>
      <c r="P419" s="247">
        <f>O419*H419</f>
        <v>0</v>
      </c>
      <c r="Q419" s="247">
        <v>0</v>
      </c>
      <c r="R419" s="247">
        <f>Q419*H419</f>
        <v>0</v>
      </c>
      <c r="S419" s="247">
        <v>2.2000000000000002</v>
      </c>
      <c r="T419" s="248">
        <f>S419*H419</f>
        <v>44.629200000000004</v>
      </c>
      <c r="AR419" s="25" t="s">
        <v>190</v>
      </c>
      <c r="AT419" s="25" t="s">
        <v>185</v>
      </c>
      <c r="AU419" s="25" t="s">
        <v>90</v>
      </c>
      <c r="AY419" s="25" t="s">
        <v>183</v>
      </c>
      <c r="BE419" s="249">
        <f>IF(N419="základní",J419,0)</f>
        <v>0</v>
      </c>
      <c r="BF419" s="249">
        <f>IF(N419="snížená",J419,0)</f>
        <v>0</v>
      </c>
      <c r="BG419" s="249">
        <f>IF(N419="zákl. přenesená",J419,0)</f>
        <v>0</v>
      </c>
      <c r="BH419" s="249">
        <f>IF(N419="sníž. přenesená",J419,0)</f>
        <v>0</v>
      </c>
      <c r="BI419" s="249">
        <f>IF(N419="nulová",J419,0)</f>
        <v>0</v>
      </c>
      <c r="BJ419" s="25" t="s">
        <v>25</v>
      </c>
      <c r="BK419" s="249">
        <f>ROUND(I419*H419,2)</f>
        <v>0</v>
      </c>
      <c r="BL419" s="25" t="s">
        <v>190</v>
      </c>
      <c r="BM419" s="25" t="s">
        <v>632</v>
      </c>
    </row>
    <row r="420" s="14" customFormat="1">
      <c r="B420" s="273"/>
      <c r="C420" s="274"/>
      <c r="D420" s="252" t="s">
        <v>196</v>
      </c>
      <c r="E420" s="275" t="s">
        <v>38</v>
      </c>
      <c r="F420" s="276" t="s">
        <v>633</v>
      </c>
      <c r="G420" s="274"/>
      <c r="H420" s="275" t="s">
        <v>38</v>
      </c>
      <c r="I420" s="277"/>
      <c r="J420" s="274"/>
      <c r="K420" s="274"/>
      <c r="L420" s="278"/>
      <c r="M420" s="279"/>
      <c r="N420" s="280"/>
      <c r="O420" s="280"/>
      <c r="P420" s="280"/>
      <c r="Q420" s="280"/>
      <c r="R420" s="280"/>
      <c r="S420" s="280"/>
      <c r="T420" s="281"/>
      <c r="AT420" s="282" t="s">
        <v>196</v>
      </c>
      <c r="AU420" s="282" t="s">
        <v>90</v>
      </c>
      <c r="AV420" s="14" t="s">
        <v>25</v>
      </c>
      <c r="AW420" s="14" t="s">
        <v>45</v>
      </c>
      <c r="AX420" s="14" t="s">
        <v>82</v>
      </c>
      <c r="AY420" s="282" t="s">
        <v>183</v>
      </c>
    </row>
    <row r="421" s="12" customFormat="1">
      <c r="B421" s="250"/>
      <c r="C421" s="251"/>
      <c r="D421" s="252" t="s">
        <v>196</v>
      </c>
      <c r="E421" s="253" t="s">
        <v>38</v>
      </c>
      <c r="F421" s="254" t="s">
        <v>634</v>
      </c>
      <c r="G421" s="251"/>
      <c r="H421" s="255">
        <v>20.286000000000001</v>
      </c>
      <c r="I421" s="256"/>
      <c r="J421" s="251"/>
      <c r="K421" s="251"/>
      <c r="L421" s="257"/>
      <c r="M421" s="258"/>
      <c r="N421" s="259"/>
      <c r="O421" s="259"/>
      <c r="P421" s="259"/>
      <c r="Q421" s="259"/>
      <c r="R421" s="259"/>
      <c r="S421" s="259"/>
      <c r="T421" s="260"/>
      <c r="AT421" s="261" t="s">
        <v>196</v>
      </c>
      <c r="AU421" s="261" t="s">
        <v>90</v>
      </c>
      <c r="AV421" s="12" t="s">
        <v>90</v>
      </c>
      <c r="AW421" s="12" t="s">
        <v>45</v>
      </c>
      <c r="AX421" s="12" t="s">
        <v>82</v>
      </c>
      <c r="AY421" s="261" t="s">
        <v>183</v>
      </c>
    </row>
    <row r="422" s="13" customFormat="1">
      <c r="B422" s="262"/>
      <c r="C422" s="263"/>
      <c r="D422" s="252" t="s">
        <v>196</v>
      </c>
      <c r="E422" s="264" t="s">
        <v>38</v>
      </c>
      <c r="F422" s="265" t="s">
        <v>198</v>
      </c>
      <c r="G422" s="263"/>
      <c r="H422" s="266">
        <v>20.286000000000001</v>
      </c>
      <c r="I422" s="267"/>
      <c r="J422" s="263"/>
      <c r="K422" s="263"/>
      <c r="L422" s="268"/>
      <c r="M422" s="269"/>
      <c r="N422" s="270"/>
      <c r="O422" s="270"/>
      <c r="P422" s="270"/>
      <c r="Q422" s="270"/>
      <c r="R422" s="270"/>
      <c r="S422" s="270"/>
      <c r="T422" s="271"/>
      <c r="AT422" s="272" t="s">
        <v>196</v>
      </c>
      <c r="AU422" s="272" t="s">
        <v>90</v>
      </c>
      <c r="AV422" s="13" t="s">
        <v>190</v>
      </c>
      <c r="AW422" s="13" t="s">
        <v>45</v>
      </c>
      <c r="AX422" s="13" t="s">
        <v>25</v>
      </c>
      <c r="AY422" s="272" t="s">
        <v>183</v>
      </c>
    </row>
    <row r="423" s="1" customFormat="1" ht="38.25" customHeight="1">
      <c r="B423" s="48"/>
      <c r="C423" s="238" t="s">
        <v>635</v>
      </c>
      <c r="D423" s="238" t="s">
        <v>185</v>
      </c>
      <c r="E423" s="239" t="s">
        <v>636</v>
      </c>
      <c r="F423" s="240" t="s">
        <v>637</v>
      </c>
      <c r="G423" s="241" t="s">
        <v>194</v>
      </c>
      <c r="H423" s="242">
        <v>20.286000000000001</v>
      </c>
      <c r="I423" s="243"/>
      <c r="J423" s="244">
        <f>ROUND(I423*H423,2)</f>
        <v>0</v>
      </c>
      <c r="K423" s="240" t="s">
        <v>189</v>
      </c>
      <c r="L423" s="74"/>
      <c r="M423" s="245" t="s">
        <v>38</v>
      </c>
      <c r="N423" s="246" t="s">
        <v>53</v>
      </c>
      <c r="O423" s="49"/>
      <c r="P423" s="247">
        <f>O423*H423</f>
        <v>0</v>
      </c>
      <c r="Q423" s="247">
        <v>0</v>
      </c>
      <c r="R423" s="247">
        <f>Q423*H423</f>
        <v>0</v>
      </c>
      <c r="S423" s="247">
        <v>0.043999999999999997</v>
      </c>
      <c r="T423" s="248">
        <f>S423*H423</f>
        <v>0.89258400000000004</v>
      </c>
      <c r="AR423" s="25" t="s">
        <v>190</v>
      </c>
      <c r="AT423" s="25" t="s">
        <v>185</v>
      </c>
      <c r="AU423" s="25" t="s">
        <v>90</v>
      </c>
      <c r="AY423" s="25" t="s">
        <v>183</v>
      </c>
      <c r="BE423" s="249">
        <f>IF(N423="základní",J423,0)</f>
        <v>0</v>
      </c>
      <c r="BF423" s="249">
        <f>IF(N423="snížená",J423,0)</f>
        <v>0</v>
      </c>
      <c r="BG423" s="249">
        <f>IF(N423="zákl. přenesená",J423,0)</f>
        <v>0</v>
      </c>
      <c r="BH423" s="249">
        <f>IF(N423="sníž. přenesená",J423,0)</f>
        <v>0</v>
      </c>
      <c r="BI423" s="249">
        <f>IF(N423="nulová",J423,0)</f>
        <v>0</v>
      </c>
      <c r="BJ423" s="25" t="s">
        <v>25</v>
      </c>
      <c r="BK423" s="249">
        <f>ROUND(I423*H423,2)</f>
        <v>0</v>
      </c>
      <c r="BL423" s="25" t="s">
        <v>190</v>
      </c>
      <c r="BM423" s="25" t="s">
        <v>638</v>
      </c>
    </row>
    <row r="424" s="14" customFormat="1">
      <c r="B424" s="273"/>
      <c r="C424" s="274"/>
      <c r="D424" s="252" t="s">
        <v>196</v>
      </c>
      <c r="E424" s="275" t="s">
        <v>38</v>
      </c>
      <c r="F424" s="276" t="s">
        <v>633</v>
      </c>
      <c r="G424" s="274"/>
      <c r="H424" s="275" t="s">
        <v>38</v>
      </c>
      <c r="I424" s="277"/>
      <c r="J424" s="274"/>
      <c r="K424" s="274"/>
      <c r="L424" s="278"/>
      <c r="M424" s="279"/>
      <c r="N424" s="280"/>
      <c r="O424" s="280"/>
      <c r="P424" s="280"/>
      <c r="Q424" s="280"/>
      <c r="R424" s="280"/>
      <c r="S424" s="280"/>
      <c r="T424" s="281"/>
      <c r="AT424" s="282" t="s">
        <v>196</v>
      </c>
      <c r="AU424" s="282" t="s">
        <v>90</v>
      </c>
      <c r="AV424" s="14" t="s">
        <v>25</v>
      </c>
      <c r="AW424" s="14" t="s">
        <v>45</v>
      </c>
      <c r="AX424" s="14" t="s">
        <v>82</v>
      </c>
      <c r="AY424" s="282" t="s">
        <v>183</v>
      </c>
    </row>
    <row r="425" s="12" customFormat="1">
      <c r="B425" s="250"/>
      <c r="C425" s="251"/>
      <c r="D425" s="252" t="s">
        <v>196</v>
      </c>
      <c r="E425" s="253" t="s">
        <v>38</v>
      </c>
      <c r="F425" s="254" t="s">
        <v>634</v>
      </c>
      <c r="G425" s="251"/>
      <c r="H425" s="255">
        <v>20.286000000000001</v>
      </c>
      <c r="I425" s="256"/>
      <c r="J425" s="251"/>
      <c r="K425" s="251"/>
      <c r="L425" s="257"/>
      <c r="M425" s="258"/>
      <c r="N425" s="259"/>
      <c r="O425" s="259"/>
      <c r="P425" s="259"/>
      <c r="Q425" s="259"/>
      <c r="R425" s="259"/>
      <c r="S425" s="259"/>
      <c r="T425" s="260"/>
      <c r="AT425" s="261" t="s">
        <v>196</v>
      </c>
      <c r="AU425" s="261" t="s">
        <v>90</v>
      </c>
      <c r="AV425" s="12" t="s">
        <v>90</v>
      </c>
      <c r="AW425" s="12" t="s">
        <v>45</v>
      </c>
      <c r="AX425" s="12" t="s">
        <v>82</v>
      </c>
      <c r="AY425" s="261" t="s">
        <v>183</v>
      </c>
    </row>
    <row r="426" s="13" customFormat="1">
      <c r="B426" s="262"/>
      <c r="C426" s="263"/>
      <c r="D426" s="252" t="s">
        <v>196</v>
      </c>
      <c r="E426" s="264" t="s">
        <v>38</v>
      </c>
      <c r="F426" s="265" t="s">
        <v>198</v>
      </c>
      <c r="G426" s="263"/>
      <c r="H426" s="266">
        <v>20.286000000000001</v>
      </c>
      <c r="I426" s="267"/>
      <c r="J426" s="263"/>
      <c r="K426" s="263"/>
      <c r="L426" s="268"/>
      <c r="M426" s="269"/>
      <c r="N426" s="270"/>
      <c r="O426" s="270"/>
      <c r="P426" s="270"/>
      <c r="Q426" s="270"/>
      <c r="R426" s="270"/>
      <c r="S426" s="270"/>
      <c r="T426" s="271"/>
      <c r="AT426" s="272" t="s">
        <v>196</v>
      </c>
      <c r="AU426" s="272" t="s">
        <v>90</v>
      </c>
      <c r="AV426" s="13" t="s">
        <v>190</v>
      </c>
      <c r="AW426" s="13" t="s">
        <v>45</v>
      </c>
      <c r="AX426" s="13" t="s">
        <v>25</v>
      </c>
      <c r="AY426" s="272" t="s">
        <v>183</v>
      </c>
    </row>
    <row r="427" s="1" customFormat="1" ht="38.25" customHeight="1">
      <c r="B427" s="48"/>
      <c r="C427" s="238" t="s">
        <v>639</v>
      </c>
      <c r="D427" s="238" t="s">
        <v>185</v>
      </c>
      <c r="E427" s="239" t="s">
        <v>640</v>
      </c>
      <c r="F427" s="240" t="s">
        <v>641</v>
      </c>
      <c r="G427" s="241" t="s">
        <v>215</v>
      </c>
      <c r="H427" s="242">
        <v>19.748999999999999</v>
      </c>
      <c r="I427" s="243"/>
      <c r="J427" s="244">
        <f>ROUND(I427*H427,2)</f>
        <v>0</v>
      </c>
      <c r="K427" s="240" t="s">
        <v>189</v>
      </c>
      <c r="L427" s="74"/>
      <c r="M427" s="245" t="s">
        <v>38</v>
      </c>
      <c r="N427" s="246" t="s">
        <v>53</v>
      </c>
      <c r="O427" s="49"/>
      <c r="P427" s="247">
        <f>O427*H427</f>
        <v>0</v>
      </c>
      <c r="Q427" s="247">
        <v>0</v>
      </c>
      <c r="R427" s="247">
        <f>Q427*H427</f>
        <v>0</v>
      </c>
      <c r="S427" s="247">
        <v>0.055</v>
      </c>
      <c r="T427" s="248">
        <f>S427*H427</f>
        <v>1.086195</v>
      </c>
      <c r="AR427" s="25" t="s">
        <v>190</v>
      </c>
      <c r="AT427" s="25" t="s">
        <v>185</v>
      </c>
      <c r="AU427" s="25" t="s">
        <v>90</v>
      </c>
      <c r="AY427" s="25" t="s">
        <v>183</v>
      </c>
      <c r="BE427" s="249">
        <f>IF(N427="základní",J427,0)</f>
        <v>0</v>
      </c>
      <c r="BF427" s="249">
        <f>IF(N427="snížená",J427,0)</f>
        <v>0</v>
      </c>
      <c r="BG427" s="249">
        <f>IF(N427="zákl. přenesená",J427,0)</f>
        <v>0</v>
      </c>
      <c r="BH427" s="249">
        <f>IF(N427="sníž. přenesená",J427,0)</f>
        <v>0</v>
      </c>
      <c r="BI427" s="249">
        <f>IF(N427="nulová",J427,0)</f>
        <v>0</v>
      </c>
      <c r="BJ427" s="25" t="s">
        <v>25</v>
      </c>
      <c r="BK427" s="249">
        <f>ROUND(I427*H427,2)</f>
        <v>0</v>
      </c>
      <c r="BL427" s="25" t="s">
        <v>190</v>
      </c>
      <c r="BM427" s="25" t="s">
        <v>642</v>
      </c>
    </row>
    <row r="428" s="14" customFormat="1">
      <c r="B428" s="273"/>
      <c r="C428" s="274"/>
      <c r="D428" s="252" t="s">
        <v>196</v>
      </c>
      <c r="E428" s="275" t="s">
        <v>38</v>
      </c>
      <c r="F428" s="276" t="s">
        <v>202</v>
      </c>
      <c r="G428" s="274"/>
      <c r="H428" s="275" t="s">
        <v>38</v>
      </c>
      <c r="I428" s="277"/>
      <c r="J428" s="274"/>
      <c r="K428" s="274"/>
      <c r="L428" s="278"/>
      <c r="M428" s="279"/>
      <c r="N428" s="280"/>
      <c r="O428" s="280"/>
      <c r="P428" s="280"/>
      <c r="Q428" s="280"/>
      <c r="R428" s="280"/>
      <c r="S428" s="280"/>
      <c r="T428" s="281"/>
      <c r="AT428" s="282" t="s">
        <v>196</v>
      </c>
      <c r="AU428" s="282" t="s">
        <v>90</v>
      </c>
      <c r="AV428" s="14" t="s">
        <v>25</v>
      </c>
      <c r="AW428" s="14" t="s">
        <v>45</v>
      </c>
      <c r="AX428" s="14" t="s">
        <v>82</v>
      </c>
      <c r="AY428" s="282" t="s">
        <v>183</v>
      </c>
    </row>
    <row r="429" s="12" customFormat="1">
      <c r="B429" s="250"/>
      <c r="C429" s="251"/>
      <c r="D429" s="252" t="s">
        <v>196</v>
      </c>
      <c r="E429" s="253" t="s">
        <v>38</v>
      </c>
      <c r="F429" s="254" t="s">
        <v>643</v>
      </c>
      <c r="G429" s="251"/>
      <c r="H429" s="255">
        <v>1.345</v>
      </c>
      <c r="I429" s="256"/>
      <c r="J429" s="251"/>
      <c r="K429" s="251"/>
      <c r="L429" s="257"/>
      <c r="M429" s="258"/>
      <c r="N429" s="259"/>
      <c r="O429" s="259"/>
      <c r="P429" s="259"/>
      <c r="Q429" s="259"/>
      <c r="R429" s="259"/>
      <c r="S429" s="259"/>
      <c r="T429" s="260"/>
      <c r="AT429" s="261" t="s">
        <v>196</v>
      </c>
      <c r="AU429" s="261" t="s">
        <v>90</v>
      </c>
      <c r="AV429" s="12" t="s">
        <v>90</v>
      </c>
      <c r="AW429" s="12" t="s">
        <v>45</v>
      </c>
      <c r="AX429" s="12" t="s">
        <v>82</v>
      </c>
      <c r="AY429" s="261" t="s">
        <v>183</v>
      </c>
    </row>
    <row r="430" s="12" customFormat="1">
      <c r="B430" s="250"/>
      <c r="C430" s="251"/>
      <c r="D430" s="252" t="s">
        <v>196</v>
      </c>
      <c r="E430" s="253" t="s">
        <v>38</v>
      </c>
      <c r="F430" s="254" t="s">
        <v>644</v>
      </c>
      <c r="G430" s="251"/>
      <c r="H430" s="255">
        <v>2.2679999999999998</v>
      </c>
      <c r="I430" s="256"/>
      <c r="J430" s="251"/>
      <c r="K430" s="251"/>
      <c r="L430" s="257"/>
      <c r="M430" s="258"/>
      <c r="N430" s="259"/>
      <c r="O430" s="259"/>
      <c r="P430" s="259"/>
      <c r="Q430" s="259"/>
      <c r="R430" s="259"/>
      <c r="S430" s="259"/>
      <c r="T430" s="260"/>
      <c r="AT430" s="261" t="s">
        <v>196</v>
      </c>
      <c r="AU430" s="261" t="s">
        <v>90</v>
      </c>
      <c r="AV430" s="12" t="s">
        <v>90</v>
      </c>
      <c r="AW430" s="12" t="s">
        <v>45</v>
      </c>
      <c r="AX430" s="12" t="s">
        <v>82</v>
      </c>
      <c r="AY430" s="261" t="s">
        <v>183</v>
      </c>
    </row>
    <row r="431" s="12" customFormat="1">
      <c r="B431" s="250"/>
      <c r="C431" s="251"/>
      <c r="D431" s="252" t="s">
        <v>196</v>
      </c>
      <c r="E431" s="253" t="s">
        <v>38</v>
      </c>
      <c r="F431" s="254" t="s">
        <v>645</v>
      </c>
      <c r="G431" s="251"/>
      <c r="H431" s="255">
        <v>1.8080000000000001</v>
      </c>
      <c r="I431" s="256"/>
      <c r="J431" s="251"/>
      <c r="K431" s="251"/>
      <c r="L431" s="257"/>
      <c r="M431" s="258"/>
      <c r="N431" s="259"/>
      <c r="O431" s="259"/>
      <c r="P431" s="259"/>
      <c r="Q431" s="259"/>
      <c r="R431" s="259"/>
      <c r="S431" s="259"/>
      <c r="T431" s="260"/>
      <c r="AT431" s="261" t="s">
        <v>196</v>
      </c>
      <c r="AU431" s="261" t="s">
        <v>90</v>
      </c>
      <c r="AV431" s="12" t="s">
        <v>90</v>
      </c>
      <c r="AW431" s="12" t="s">
        <v>45</v>
      </c>
      <c r="AX431" s="12" t="s">
        <v>82</v>
      </c>
      <c r="AY431" s="261" t="s">
        <v>183</v>
      </c>
    </row>
    <row r="432" s="12" customFormat="1">
      <c r="B432" s="250"/>
      <c r="C432" s="251"/>
      <c r="D432" s="252" t="s">
        <v>196</v>
      </c>
      <c r="E432" s="253" t="s">
        <v>38</v>
      </c>
      <c r="F432" s="254" t="s">
        <v>646</v>
      </c>
      <c r="G432" s="251"/>
      <c r="H432" s="255">
        <v>5.4000000000000004</v>
      </c>
      <c r="I432" s="256"/>
      <c r="J432" s="251"/>
      <c r="K432" s="251"/>
      <c r="L432" s="257"/>
      <c r="M432" s="258"/>
      <c r="N432" s="259"/>
      <c r="O432" s="259"/>
      <c r="P432" s="259"/>
      <c r="Q432" s="259"/>
      <c r="R432" s="259"/>
      <c r="S432" s="259"/>
      <c r="T432" s="260"/>
      <c r="AT432" s="261" t="s">
        <v>196</v>
      </c>
      <c r="AU432" s="261" t="s">
        <v>90</v>
      </c>
      <c r="AV432" s="12" t="s">
        <v>90</v>
      </c>
      <c r="AW432" s="12" t="s">
        <v>45</v>
      </c>
      <c r="AX432" s="12" t="s">
        <v>82</v>
      </c>
      <c r="AY432" s="261" t="s">
        <v>183</v>
      </c>
    </row>
    <row r="433" s="12" customFormat="1">
      <c r="B433" s="250"/>
      <c r="C433" s="251"/>
      <c r="D433" s="252" t="s">
        <v>196</v>
      </c>
      <c r="E433" s="253" t="s">
        <v>38</v>
      </c>
      <c r="F433" s="254" t="s">
        <v>647</v>
      </c>
      <c r="G433" s="251"/>
      <c r="H433" s="255">
        <v>2.1840000000000002</v>
      </c>
      <c r="I433" s="256"/>
      <c r="J433" s="251"/>
      <c r="K433" s="251"/>
      <c r="L433" s="257"/>
      <c r="M433" s="258"/>
      <c r="N433" s="259"/>
      <c r="O433" s="259"/>
      <c r="P433" s="259"/>
      <c r="Q433" s="259"/>
      <c r="R433" s="259"/>
      <c r="S433" s="259"/>
      <c r="T433" s="260"/>
      <c r="AT433" s="261" t="s">
        <v>196</v>
      </c>
      <c r="AU433" s="261" t="s">
        <v>90</v>
      </c>
      <c r="AV433" s="12" t="s">
        <v>90</v>
      </c>
      <c r="AW433" s="12" t="s">
        <v>45</v>
      </c>
      <c r="AX433" s="12" t="s">
        <v>82</v>
      </c>
      <c r="AY433" s="261" t="s">
        <v>183</v>
      </c>
    </row>
    <row r="434" s="12" customFormat="1">
      <c r="B434" s="250"/>
      <c r="C434" s="251"/>
      <c r="D434" s="252" t="s">
        <v>196</v>
      </c>
      <c r="E434" s="253" t="s">
        <v>38</v>
      </c>
      <c r="F434" s="254" t="s">
        <v>648</v>
      </c>
      <c r="G434" s="251"/>
      <c r="H434" s="255">
        <v>5.399</v>
      </c>
      <c r="I434" s="256"/>
      <c r="J434" s="251"/>
      <c r="K434" s="251"/>
      <c r="L434" s="257"/>
      <c r="M434" s="258"/>
      <c r="N434" s="259"/>
      <c r="O434" s="259"/>
      <c r="P434" s="259"/>
      <c r="Q434" s="259"/>
      <c r="R434" s="259"/>
      <c r="S434" s="259"/>
      <c r="T434" s="260"/>
      <c r="AT434" s="261" t="s">
        <v>196</v>
      </c>
      <c r="AU434" s="261" t="s">
        <v>90</v>
      </c>
      <c r="AV434" s="12" t="s">
        <v>90</v>
      </c>
      <c r="AW434" s="12" t="s">
        <v>45</v>
      </c>
      <c r="AX434" s="12" t="s">
        <v>82</v>
      </c>
      <c r="AY434" s="261" t="s">
        <v>183</v>
      </c>
    </row>
    <row r="435" s="12" customFormat="1">
      <c r="B435" s="250"/>
      <c r="C435" s="251"/>
      <c r="D435" s="252" t="s">
        <v>196</v>
      </c>
      <c r="E435" s="253" t="s">
        <v>38</v>
      </c>
      <c r="F435" s="254" t="s">
        <v>649</v>
      </c>
      <c r="G435" s="251"/>
      <c r="H435" s="255">
        <v>1.345</v>
      </c>
      <c r="I435" s="256"/>
      <c r="J435" s="251"/>
      <c r="K435" s="251"/>
      <c r="L435" s="257"/>
      <c r="M435" s="258"/>
      <c r="N435" s="259"/>
      <c r="O435" s="259"/>
      <c r="P435" s="259"/>
      <c r="Q435" s="259"/>
      <c r="R435" s="259"/>
      <c r="S435" s="259"/>
      <c r="T435" s="260"/>
      <c r="AT435" s="261" t="s">
        <v>196</v>
      </c>
      <c r="AU435" s="261" t="s">
        <v>90</v>
      </c>
      <c r="AV435" s="12" t="s">
        <v>90</v>
      </c>
      <c r="AW435" s="12" t="s">
        <v>45</v>
      </c>
      <c r="AX435" s="12" t="s">
        <v>82</v>
      </c>
      <c r="AY435" s="261" t="s">
        <v>183</v>
      </c>
    </row>
    <row r="436" s="13" customFormat="1">
      <c r="B436" s="262"/>
      <c r="C436" s="263"/>
      <c r="D436" s="252" t="s">
        <v>196</v>
      </c>
      <c r="E436" s="264" t="s">
        <v>38</v>
      </c>
      <c r="F436" s="265" t="s">
        <v>198</v>
      </c>
      <c r="G436" s="263"/>
      <c r="H436" s="266">
        <v>19.748999999999999</v>
      </c>
      <c r="I436" s="267"/>
      <c r="J436" s="263"/>
      <c r="K436" s="263"/>
      <c r="L436" s="268"/>
      <c r="M436" s="269"/>
      <c r="N436" s="270"/>
      <c r="O436" s="270"/>
      <c r="P436" s="270"/>
      <c r="Q436" s="270"/>
      <c r="R436" s="270"/>
      <c r="S436" s="270"/>
      <c r="T436" s="271"/>
      <c r="AT436" s="272" t="s">
        <v>196</v>
      </c>
      <c r="AU436" s="272" t="s">
        <v>90</v>
      </c>
      <c r="AV436" s="13" t="s">
        <v>190</v>
      </c>
      <c r="AW436" s="13" t="s">
        <v>45</v>
      </c>
      <c r="AX436" s="13" t="s">
        <v>25</v>
      </c>
      <c r="AY436" s="272" t="s">
        <v>183</v>
      </c>
    </row>
    <row r="437" s="1" customFormat="1" ht="25.5" customHeight="1">
      <c r="B437" s="48"/>
      <c r="C437" s="238" t="s">
        <v>650</v>
      </c>
      <c r="D437" s="238" t="s">
        <v>185</v>
      </c>
      <c r="E437" s="239" t="s">
        <v>651</v>
      </c>
      <c r="F437" s="240" t="s">
        <v>652</v>
      </c>
      <c r="G437" s="241" t="s">
        <v>215</v>
      </c>
      <c r="H437" s="242">
        <v>1.278</v>
      </c>
      <c r="I437" s="243"/>
      <c r="J437" s="244">
        <f>ROUND(I437*H437,2)</f>
        <v>0</v>
      </c>
      <c r="K437" s="240" t="s">
        <v>189</v>
      </c>
      <c r="L437" s="74"/>
      <c r="M437" s="245" t="s">
        <v>38</v>
      </c>
      <c r="N437" s="246" t="s">
        <v>53</v>
      </c>
      <c r="O437" s="49"/>
      <c r="P437" s="247">
        <f>O437*H437</f>
        <v>0</v>
      </c>
      <c r="Q437" s="247">
        <v>0</v>
      </c>
      <c r="R437" s="247">
        <f>Q437*H437</f>
        <v>0</v>
      </c>
      <c r="S437" s="247">
        <v>0.037999999999999999</v>
      </c>
      <c r="T437" s="248">
        <f>S437*H437</f>
        <v>0.048564000000000003</v>
      </c>
      <c r="AR437" s="25" t="s">
        <v>190</v>
      </c>
      <c r="AT437" s="25" t="s">
        <v>185</v>
      </c>
      <c r="AU437" s="25" t="s">
        <v>90</v>
      </c>
      <c r="AY437" s="25" t="s">
        <v>183</v>
      </c>
      <c r="BE437" s="249">
        <f>IF(N437="základní",J437,0)</f>
        <v>0</v>
      </c>
      <c r="BF437" s="249">
        <f>IF(N437="snížená",J437,0)</f>
        <v>0</v>
      </c>
      <c r="BG437" s="249">
        <f>IF(N437="zákl. přenesená",J437,0)</f>
        <v>0</v>
      </c>
      <c r="BH437" s="249">
        <f>IF(N437="sníž. přenesená",J437,0)</f>
        <v>0</v>
      </c>
      <c r="BI437" s="249">
        <f>IF(N437="nulová",J437,0)</f>
        <v>0</v>
      </c>
      <c r="BJ437" s="25" t="s">
        <v>25</v>
      </c>
      <c r="BK437" s="249">
        <f>ROUND(I437*H437,2)</f>
        <v>0</v>
      </c>
      <c r="BL437" s="25" t="s">
        <v>190</v>
      </c>
      <c r="BM437" s="25" t="s">
        <v>653</v>
      </c>
    </row>
    <row r="438" s="1" customFormat="1">
      <c r="B438" s="48"/>
      <c r="C438" s="76"/>
      <c r="D438" s="252" t="s">
        <v>217</v>
      </c>
      <c r="E438" s="76"/>
      <c r="F438" s="283" t="s">
        <v>654</v>
      </c>
      <c r="G438" s="76"/>
      <c r="H438" s="76"/>
      <c r="I438" s="206"/>
      <c r="J438" s="76"/>
      <c r="K438" s="76"/>
      <c r="L438" s="74"/>
      <c r="M438" s="284"/>
      <c r="N438" s="49"/>
      <c r="O438" s="49"/>
      <c r="P438" s="49"/>
      <c r="Q438" s="49"/>
      <c r="R438" s="49"/>
      <c r="S438" s="49"/>
      <c r="T438" s="97"/>
      <c r="AT438" s="25" t="s">
        <v>217</v>
      </c>
      <c r="AU438" s="25" t="s">
        <v>90</v>
      </c>
    </row>
    <row r="439" s="14" customFormat="1">
      <c r="B439" s="273"/>
      <c r="C439" s="274"/>
      <c r="D439" s="252" t="s">
        <v>196</v>
      </c>
      <c r="E439" s="275" t="s">
        <v>38</v>
      </c>
      <c r="F439" s="276" t="s">
        <v>202</v>
      </c>
      <c r="G439" s="274"/>
      <c r="H439" s="275" t="s">
        <v>38</v>
      </c>
      <c r="I439" s="277"/>
      <c r="J439" s="274"/>
      <c r="K439" s="274"/>
      <c r="L439" s="278"/>
      <c r="M439" s="279"/>
      <c r="N439" s="280"/>
      <c r="O439" s="280"/>
      <c r="P439" s="280"/>
      <c r="Q439" s="280"/>
      <c r="R439" s="280"/>
      <c r="S439" s="280"/>
      <c r="T439" s="281"/>
      <c r="AT439" s="282" t="s">
        <v>196</v>
      </c>
      <c r="AU439" s="282" t="s">
        <v>90</v>
      </c>
      <c r="AV439" s="14" t="s">
        <v>25</v>
      </c>
      <c r="AW439" s="14" t="s">
        <v>45</v>
      </c>
      <c r="AX439" s="14" t="s">
        <v>82</v>
      </c>
      <c r="AY439" s="282" t="s">
        <v>183</v>
      </c>
    </row>
    <row r="440" s="12" customFormat="1">
      <c r="B440" s="250"/>
      <c r="C440" s="251"/>
      <c r="D440" s="252" t="s">
        <v>196</v>
      </c>
      <c r="E440" s="253" t="s">
        <v>38</v>
      </c>
      <c r="F440" s="254" t="s">
        <v>655</v>
      </c>
      <c r="G440" s="251"/>
      <c r="H440" s="255">
        <v>1.278</v>
      </c>
      <c r="I440" s="256"/>
      <c r="J440" s="251"/>
      <c r="K440" s="251"/>
      <c r="L440" s="257"/>
      <c r="M440" s="258"/>
      <c r="N440" s="259"/>
      <c r="O440" s="259"/>
      <c r="P440" s="259"/>
      <c r="Q440" s="259"/>
      <c r="R440" s="259"/>
      <c r="S440" s="259"/>
      <c r="T440" s="260"/>
      <c r="AT440" s="261" t="s">
        <v>196</v>
      </c>
      <c r="AU440" s="261" t="s">
        <v>90</v>
      </c>
      <c r="AV440" s="12" t="s">
        <v>90</v>
      </c>
      <c r="AW440" s="12" t="s">
        <v>45</v>
      </c>
      <c r="AX440" s="12" t="s">
        <v>82</v>
      </c>
      <c r="AY440" s="261" t="s">
        <v>183</v>
      </c>
    </row>
    <row r="441" s="13" customFormat="1">
      <c r="B441" s="262"/>
      <c r="C441" s="263"/>
      <c r="D441" s="252" t="s">
        <v>196</v>
      </c>
      <c r="E441" s="264" t="s">
        <v>38</v>
      </c>
      <c r="F441" s="265" t="s">
        <v>198</v>
      </c>
      <c r="G441" s="263"/>
      <c r="H441" s="266">
        <v>1.278</v>
      </c>
      <c r="I441" s="267"/>
      <c r="J441" s="263"/>
      <c r="K441" s="263"/>
      <c r="L441" s="268"/>
      <c r="M441" s="269"/>
      <c r="N441" s="270"/>
      <c r="O441" s="270"/>
      <c r="P441" s="270"/>
      <c r="Q441" s="270"/>
      <c r="R441" s="270"/>
      <c r="S441" s="270"/>
      <c r="T441" s="271"/>
      <c r="AT441" s="272" t="s">
        <v>196</v>
      </c>
      <c r="AU441" s="272" t="s">
        <v>90</v>
      </c>
      <c r="AV441" s="13" t="s">
        <v>190</v>
      </c>
      <c r="AW441" s="13" t="s">
        <v>45</v>
      </c>
      <c r="AX441" s="13" t="s">
        <v>25</v>
      </c>
      <c r="AY441" s="272" t="s">
        <v>183</v>
      </c>
    </row>
    <row r="442" s="1" customFormat="1" ht="38.25" customHeight="1">
      <c r="B442" s="48"/>
      <c r="C442" s="238" t="s">
        <v>656</v>
      </c>
      <c r="D442" s="238" t="s">
        <v>185</v>
      </c>
      <c r="E442" s="239" t="s">
        <v>657</v>
      </c>
      <c r="F442" s="240" t="s">
        <v>658</v>
      </c>
      <c r="G442" s="241" t="s">
        <v>188</v>
      </c>
      <c r="H442" s="242">
        <v>3</v>
      </c>
      <c r="I442" s="243"/>
      <c r="J442" s="244">
        <f>ROUND(I442*H442,2)</f>
        <v>0</v>
      </c>
      <c r="K442" s="240" t="s">
        <v>189</v>
      </c>
      <c r="L442" s="74"/>
      <c r="M442" s="245" t="s">
        <v>38</v>
      </c>
      <c r="N442" s="246" t="s">
        <v>53</v>
      </c>
      <c r="O442" s="49"/>
      <c r="P442" s="247">
        <f>O442*H442</f>
        <v>0</v>
      </c>
      <c r="Q442" s="247">
        <v>0</v>
      </c>
      <c r="R442" s="247">
        <f>Q442*H442</f>
        <v>0</v>
      </c>
      <c r="S442" s="247">
        <v>0.0040000000000000001</v>
      </c>
      <c r="T442" s="248">
        <f>S442*H442</f>
        <v>0.012</v>
      </c>
      <c r="AR442" s="25" t="s">
        <v>190</v>
      </c>
      <c r="AT442" s="25" t="s">
        <v>185</v>
      </c>
      <c r="AU442" s="25" t="s">
        <v>90</v>
      </c>
      <c r="AY442" s="25" t="s">
        <v>183</v>
      </c>
      <c r="BE442" s="249">
        <f>IF(N442="základní",J442,0)</f>
        <v>0</v>
      </c>
      <c r="BF442" s="249">
        <f>IF(N442="snížená",J442,0)</f>
        <v>0</v>
      </c>
      <c r="BG442" s="249">
        <f>IF(N442="zákl. přenesená",J442,0)</f>
        <v>0</v>
      </c>
      <c r="BH442" s="249">
        <f>IF(N442="sníž. přenesená",J442,0)</f>
        <v>0</v>
      </c>
      <c r="BI442" s="249">
        <f>IF(N442="nulová",J442,0)</f>
        <v>0</v>
      </c>
      <c r="BJ442" s="25" t="s">
        <v>25</v>
      </c>
      <c r="BK442" s="249">
        <f>ROUND(I442*H442,2)</f>
        <v>0</v>
      </c>
      <c r="BL442" s="25" t="s">
        <v>190</v>
      </c>
      <c r="BM442" s="25" t="s">
        <v>659</v>
      </c>
    </row>
    <row r="443" s="12" customFormat="1">
      <c r="B443" s="250"/>
      <c r="C443" s="251"/>
      <c r="D443" s="252" t="s">
        <v>196</v>
      </c>
      <c r="E443" s="253" t="s">
        <v>38</v>
      </c>
      <c r="F443" s="254" t="s">
        <v>107</v>
      </c>
      <c r="G443" s="251"/>
      <c r="H443" s="255">
        <v>3</v>
      </c>
      <c r="I443" s="256"/>
      <c r="J443" s="251"/>
      <c r="K443" s="251"/>
      <c r="L443" s="257"/>
      <c r="M443" s="258"/>
      <c r="N443" s="259"/>
      <c r="O443" s="259"/>
      <c r="P443" s="259"/>
      <c r="Q443" s="259"/>
      <c r="R443" s="259"/>
      <c r="S443" s="259"/>
      <c r="T443" s="260"/>
      <c r="AT443" s="261" t="s">
        <v>196</v>
      </c>
      <c r="AU443" s="261" t="s">
        <v>90</v>
      </c>
      <c r="AV443" s="12" t="s">
        <v>90</v>
      </c>
      <c r="AW443" s="12" t="s">
        <v>45</v>
      </c>
      <c r="AX443" s="12" t="s">
        <v>82</v>
      </c>
      <c r="AY443" s="261" t="s">
        <v>183</v>
      </c>
    </row>
    <row r="444" s="13" customFormat="1">
      <c r="B444" s="262"/>
      <c r="C444" s="263"/>
      <c r="D444" s="252" t="s">
        <v>196</v>
      </c>
      <c r="E444" s="264" t="s">
        <v>38</v>
      </c>
      <c r="F444" s="265" t="s">
        <v>198</v>
      </c>
      <c r="G444" s="263"/>
      <c r="H444" s="266">
        <v>3</v>
      </c>
      <c r="I444" s="267"/>
      <c r="J444" s="263"/>
      <c r="K444" s="263"/>
      <c r="L444" s="268"/>
      <c r="M444" s="269"/>
      <c r="N444" s="270"/>
      <c r="O444" s="270"/>
      <c r="P444" s="270"/>
      <c r="Q444" s="270"/>
      <c r="R444" s="270"/>
      <c r="S444" s="270"/>
      <c r="T444" s="271"/>
      <c r="AT444" s="272" t="s">
        <v>196</v>
      </c>
      <c r="AU444" s="272" t="s">
        <v>90</v>
      </c>
      <c r="AV444" s="13" t="s">
        <v>190</v>
      </c>
      <c r="AW444" s="13" t="s">
        <v>45</v>
      </c>
      <c r="AX444" s="13" t="s">
        <v>25</v>
      </c>
      <c r="AY444" s="272" t="s">
        <v>183</v>
      </c>
    </row>
    <row r="445" s="1" customFormat="1" ht="38.25" customHeight="1">
      <c r="B445" s="48"/>
      <c r="C445" s="238" t="s">
        <v>660</v>
      </c>
      <c r="D445" s="238" t="s">
        <v>185</v>
      </c>
      <c r="E445" s="239" t="s">
        <v>661</v>
      </c>
      <c r="F445" s="240" t="s">
        <v>662</v>
      </c>
      <c r="G445" s="241" t="s">
        <v>188</v>
      </c>
      <c r="H445" s="242">
        <v>2</v>
      </c>
      <c r="I445" s="243"/>
      <c r="J445" s="244">
        <f>ROUND(I445*H445,2)</f>
        <v>0</v>
      </c>
      <c r="K445" s="240" t="s">
        <v>189</v>
      </c>
      <c r="L445" s="74"/>
      <c r="M445" s="245" t="s">
        <v>38</v>
      </c>
      <c r="N445" s="246" t="s">
        <v>53</v>
      </c>
      <c r="O445" s="49"/>
      <c r="P445" s="247">
        <f>O445*H445</f>
        <v>0</v>
      </c>
      <c r="Q445" s="247">
        <v>0</v>
      </c>
      <c r="R445" s="247">
        <f>Q445*H445</f>
        <v>0</v>
      </c>
      <c r="S445" s="247">
        <v>0.0080000000000000002</v>
      </c>
      <c r="T445" s="248">
        <f>S445*H445</f>
        <v>0.016</v>
      </c>
      <c r="AR445" s="25" t="s">
        <v>190</v>
      </c>
      <c r="AT445" s="25" t="s">
        <v>185</v>
      </c>
      <c r="AU445" s="25" t="s">
        <v>90</v>
      </c>
      <c r="AY445" s="25" t="s">
        <v>183</v>
      </c>
      <c r="BE445" s="249">
        <f>IF(N445="základní",J445,0)</f>
        <v>0</v>
      </c>
      <c r="BF445" s="249">
        <f>IF(N445="snížená",J445,0)</f>
        <v>0</v>
      </c>
      <c r="BG445" s="249">
        <f>IF(N445="zákl. přenesená",J445,0)</f>
        <v>0</v>
      </c>
      <c r="BH445" s="249">
        <f>IF(N445="sníž. přenesená",J445,0)</f>
        <v>0</v>
      </c>
      <c r="BI445" s="249">
        <f>IF(N445="nulová",J445,0)</f>
        <v>0</v>
      </c>
      <c r="BJ445" s="25" t="s">
        <v>25</v>
      </c>
      <c r="BK445" s="249">
        <f>ROUND(I445*H445,2)</f>
        <v>0</v>
      </c>
      <c r="BL445" s="25" t="s">
        <v>190</v>
      </c>
      <c r="BM445" s="25" t="s">
        <v>663</v>
      </c>
    </row>
    <row r="446" s="1" customFormat="1" ht="38.25" customHeight="1">
      <c r="B446" s="48"/>
      <c r="C446" s="238" t="s">
        <v>664</v>
      </c>
      <c r="D446" s="238" t="s">
        <v>185</v>
      </c>
      <c r="E446" s="239" t="s">
        <v>665</v>
      </c>
      <c r="F446" s="240" t="s">
        <v>666</v>
      </c>
      <c r="G446" s="241" t="s">
        <v>188</v>
      </c>
      <c r="H446" s="242">
        <v>2</v>
      </c>
      <c r="I446" s="243"/>
      <c r="J446" s="244">
        <f>ROUND(I446*H446,2)</f>
        <v>0</v>
      </c>
      <c r="K446" s="240" t="s">
        <v>189</v>
      </c>
      <c r="L446" s="74"/>
      <c r="M446" s="245" t="s">
        <v>38</v>
      </c>
      <c r="N446" s="246" t="s">
        <v>53</v>
      </c>
      <c r="O446" s="49"/>
      <c r="P446" s="247">
        <f>O446*H446</f>
        <v>0</v>
      </c>
      <c r="Q446" s="247">
        <v>0</v>
      </c>
      <c r="R446" s="247">
        <f>Q446*H446</f>
        <v>0</v>
      </c>
      <c r="S446" s="247">
        <v>0.073999999999999996</v>
      </c>
      <c r="T446" s="248">
        <f>S446*H446</f>
        <v>0.14799999999999999</v>
      </c>
      <c r="AR446" s="25" t="s">
        <v>190</v>
      </c>
      <c r="AT446" s="25" t="s">
        <v>185</v>
      </c>
      <c r="AU446" s="25" t="s">
        <v>90</v>
      </c>
      <c r="AY446" s="25" t="s">
        <v>183</v>
      </c>
      <c r="BE446" s="249">
        <f>IF(N446="základní",J446,0)</f>
        <v>0</v>
      </c>
      <c r="BF446" s="249">
        <f>IF(N446="snížená",J446,0)</f>
        <v>0</v>
      </c>
      <c r="BG446" s="249">
        <f>IF(N446="zákl. přenesená",J446,0)</f>
        <v>0</v>
      </c>
      <c r="BH446" s="249">
        <f>IF(N446="sníž. přenesená",J446,0)</f>
        <v>0</v>
      </c>
      <c r="BI446" s="249">
        <f>IF(N446="nulová",J446,0)</f>
        <v>0</v>
      </c>
      <c r="BJ446" s="25" t="s">
        <v>25</v>
      </c>
      <c r="BK446" s="249">
        <f>ROUND(I446*H446,2)</f>
        <v>0</v>
      </c>
      <c r="BL446" s="25" t="s">
        <v>190</v>
      </c>
      <c r="BM446" s="25" t="s">
        <v>667</v>
      </c>
    </row>
    <row r="447" s="1" customFormat="1" ht="38.25" customHeight="1">
      <c r="B447" s="48"/>
      <c r="C447" s="238" t="s">
        <v>668</v>
      </c>
      <c r="D447" s="238" t="s">
        <v>185</v>
      </c>
      <c r="E447" s="239" t="s">
        <v>669</v>
      </c>
      <c r="F447" s="240" t="s">
        <v>670</v>
      </c>
      <c r="G447" s="241" t="s">
        <v>188</v>
      </c>
      <c r="H447" s="242">
        <v>1</v>
      </c>
      <c r="I447" s="243"/>
      <c r="J447" s="244">
        <f>ROUND(I447*H447,2)</f>
        <v>0</v>
      </c>
      <c r="K447" s="240" t="s">
        <v>189</v>
      </c>
      <c r="L447" s="74"/>
      <c r="M447" s="245" t="s">
        <v>38</v>
      </c>
      <c r="N447" s="246" t="s">
        <v>53</v>
      </c>
      <c r="O447" s="49"/>
      <c r="P447" s="247">
        <f>O447*H447</f>
        <v>0</v>
      </c>
      <c r="Q447" s="247">
        <v>0</v>
      </c>
      <c r="R447" s="247">
        <f>Q447*H447</f>
        <v>0</v>
      </c>
      <c r="S447" s="247">
        <v>0.20699999999999999</v>
      </c>
      <c r="T447" s="248">
        <f>S447*H447</f>
        <v>0.20699999999999999</v>
      </c>
      <c r="AR447" s="25" t="s">
        <v>190</v>
      </c>
      <c r="AT447" s="25" t="s">
        <v>185</v>
      </c>
      <c r="AU447" s="25" t="s">
        <v>90</v>
      </c>
      <c r="AY447" s="25" t="s">
        <v>183</v>
      </c>
      <c r="BE447" s="249">
        <f>IF(N447="základní",J447,0)</f>
        <v>0</v>
      </c>
      <c r="BF447" s="249">
        <f>IF(N447="snížená",J447,0)</f>
        <v>0</v>
      </c>
      <c r="BG447" s="249">
        <f>IF(N447="zákl. přenesená",J447,0)</f>
        <v>0</v>
      </c>
      <c r="BH447" s="249">
        <f>IF(N447="sníž. přenesená",J447,0)</f>
        <v>0</v>
      </c>
      <c r="BI447" s="249">
        <f>IF(N447="nulová",J447,0)</f>
        <v>0</v>
      </c>
      <c r="BJ447" s="25" t="s">
        <v>25</v>
      </c>
      <c r="BK447" s="249">
        <f>ROUND(I447*H447,2)</f>
        <v>0</v>
      </c>
      <c r="BL447" s="25" t="s">
        <v>190</v>
      </c>
      <c r="BM447" s="25" t="s">
        <v>671</v>
      </c>
    </row>
    <row r="448" s="1" customFormat="1" ht="38.25" customHeight="1">
      <c r="B448" s="48"/>
      <c r="C448" s="238" t="s">
        <v>672</v>
      </c>
      <c r="D448" s="238" t="s">
        <v>185</v>
      </c>
      <c r="E448" s="239" t="s">
        <v>673</v>
      </c>
      <c r="F448" s="240" t="s">
        <v>674</v>
      </c>
      <c r="G448" s="241" t="s">
        <v>194</v>
      </c>
      <c r="H448" s="242">
        <v>1.6419999999999999</v>
      </c>
      <c r="I448" s="243"/>
      <c r="J448" s="244">
        <f>ROUND(I448*H448,2)</f>
        <v>0</v>
      </c>
      <c r="K448" s="240" t="s">
        <v>189</v>
      </c>
      <c r="L448" s="74"/>
      <c r="M448" s="245" t="s">
        <v>38</v>
      </c>
      <c r="N448" s="246" t="s">
        <v>53</v>
      </c>
      <c r="O448" s="49"/>
      <c r="P448" s="247">
        <f>O448*H448</f>
        <v>0</v>
      </c>
      <c r="Q448" s="247">
        <v>0</v>
      </c>
      <c r="R448" s="247">
        <f>Q448*H448</f>
        <v>0</v>
      </c>
      <c r="S448" s="247">
        <v>1.8</v>
      </c>
      <c r="T448" s="248">
        <f>S448*H448</f>
        <v>2.9556</v>
      </c>
      <c r="AR448" s="25" t="s">
        <v>190</v>
      </c>
      <c r="AT448" s="25" t="s">
        <v>185</v>
      </c>
      <c r="AU448" s="25" t="s">
        <v>90</v>
      </c>
      <c r="AY448" s="25" t="s">
        <v>183</v>
      </c>
      <c r="BE448" s="249">
        <f>IF(N448="základní",J448,0)</f>
        <v>0</v>
      </c>
      <c r="BF448" s="249">
        <f>IF(N448="snížená",J448,0)</f>
        <v>0</v>
      </c>
      <c r="BG448" s="249">
        <f>IF(N448="zákl. přenesená",J448,0)</f>
        <v>0</v>
      </c>
      <c r="BH448" s="249">
        <f>IF(N448="sníž. přenesená",J448,0)</f>
        <v>0</v>
      </c>
      <c r="BI448" s="249">
        <f>IF(N448="nulová",J448,0)</f>
        <v>0</v>
      </c>
      <c r="BJ448" s="25" t="s">
        <v>25</v>
      </c>
      <c r="BK448" s="249">
        <f>ROUND(I448*H448,2)</f>
        <v>0</v>
      </c>
      <c r="BL448" s="25" t="s">
        <v>190</v>
      </c>
      <c r="BM448" s="25" t="s">
        <v>675</v>
      </c>
    </row>
    <row r="449" s="14" customFormat="1">
      <c r="B449" s="273"/>
      <c r="C449" s="274"/>
      <c r="D449" s="252" t="s">
        <v>196</v>
      </c>
      <c r="E449" s="275" t="s">
        <v>38</v>
      </c>
      <c r="F449" s="276" t="s">
        <v>676</v>
      </c>
      <c r="G449" s="274"/>
      <c r="H449" s="275" t="s">
        <v>38</v>
      </c>
      <c r="I449" s="277"/>
      <c r="J449" s="274"/>
      <c r="K449" s="274"/>
      <c r="L449" s="278"/>
      <c r="M449" s="279"/>
      <c r="N449" s="280"/>
      <c r="O449" s="280"/>
      <c r="P449" s="280"/>
      <c r="Q449" s="280"/>
      <c r="R449" s="280"/>
      <c r="S449" s="280"/>
      <c r="T449" s="281"/>
      <c r="AT449" s="282" t="s">
        <v>196</v>
      </c>
      <c r="AU449" s="282" t="s">
        <v>90</v>
      </c>
      <c r="AV449" s="14" t="s">
        <v>25</v>
      </c>
      <c r="AW449" s="14" t="s">
        <v>45</v>
      </c>
      <c r="AX449" s="14" t="s">
        <v>82</v>
      </c>
      <c r="AY449" s="282" t="s">
        <v>183</v>
      </c>
    </row>
    <row r="450" s="12" customFormat="1">
      <c r="B450" s="250"/>
      <c r="C450" s="251"/>
      <c r="D450" s="252" t="s">
        <v>196</v>
      </c>
      <c r="E450" s="253" t="s">
        <v>38</v>
      </c>
      <c r="F450" s="254" t="s">
        <v>677</v>
      </c>
      <c r="G450" s="251"/>
      <c r="H450" s="255">
        <v>1.5720000000000001</v>
      </c>
      <c r="I450" s="256"/>
      <c r="J450" s="251"/>
      <c r="K450" s="251"/>
      <c r="L450" s="257"/>
      <c r="M450" s="258"/>
      <c r="N450" s="259"/>
      <c r="O450" s="259"/>
      <c r="P450" s="259"/>
      <c r="Q450" s="259"/>
      <c r="R450" s="259"/>
      <c r="S450" s="259"/>
      <c r="T450" s="260"/>
      <c r="AT450" s="261" t="s">
        <v>196</v>
      </c>
      <c r="AU450" s="261" t="s">
        <v>90</v>
      </c>
      <c r="AV450" s="12" t="s">
        <v>90</v>
      </c>
      <c r="AW450" s="12" t="s">
        <v>45</v>
      </c>
      <c r="AX450" s="12" t="s">
        <v>82</v>
      </c>
      <c r="AY450" s="261" t="s">
        <v>183</v>
      </c>
    </row>
    <row r="451" s="12" customFormat="1">
      <c r="B451" s="250"/>
      <c r="C451" s="251"/>
      <c r="D451" s="252" t="s">
        <v>196</v>
      </c>
      <c r="E451" s="253" t="s">
        <v>38</v>
      </c>
      <c r="F451" s="254" t="s">
        <v>678</v>
      </c>
      <c r="G451" s="251"/>
      <c r="H451" s="255">
        <v>0.070000000000000007</v>
      </c>
      <c r="I451" s="256"/>
      <c r="J451" s="251"/>
      <c r="K451" s="251"/>
      <c r="L451" s="257"/>
      <c r="M451" s="258"/>
      <c r="N451" s="259"/>
      <c r="O451" s="259"/>
      <c r="P451" s="259"/>
      <c r="Q451" s="259"/>
      <c r="R451" s="259"/>
      <c r="S451" s="259"/>
      <c r="T451" s="260"/>
      <c r="AT451" s="261" t="s">
        <v>196</v>
      </c>
      <c r="AU451" s="261" t="s">
        <v>90</v>
      </c>
      <c r="AV451" s="12" t="s">
        <v>90</v>
      </c>
      <c r="AW451" s="12" t="s">
        <v>45</v>
      </c>
      <c r="AX451" s="12" t="s">
        <v>82</v>
      </c>
      <c r="AY451" s="261" t="s">
        <v>183</v>
      </c>
    </row>
    <row r="452" s="13" customFormat="1">
      <c r="B452" s="262"/>
      <c r="C452" s="263"/>
      <c r="D452" s="252" t="s">
        <v>196</v>
      </c>
      <c r="E452" s="264" t="s">
        <v>38</v>
      </c>
      <c r="F452" s="265" t="s">
        <v>198</v>
      </c>
      <c r="G452" s="263"/>
      <c r="H452" s="266">
        <v>1.6419999999999999</v>
      </c>
      <c r="I452" s="267"/>
      <c r="J452" s="263"/>
      <c r="K452" s="263"/>
      <c r="L452" s="268"/>
      <c r="M452" s="269"/>
      <c r="N452" s="270"/>
      <c r="O452" s="270"/>
      <c r="P452" s="270"/>
      <c r="Q452" s="270"/>
      <c r="R452" s="270"/>
      <c r="S452" s="270"/>
      <c r="T452" s="271"/>
      <c r="AT452" s="272" t="s">
        <v>196</v>
      </c>
      <c r="AU452" s="272" t="s">
        <v>90</v>
      </c>
      <c r="AV452" s="13" t="s">
        <v>190</v>
      </c>
      <c r="AW452" s="13" t="s">
        <v>45</v>
      </c>
      <c r="AX452" s="13" t="s">
        <v>25</v>
      </c>
      <c r="AY452" s="272" t="s">
        <v>183</v>
      </c>
    </row>
    <row r="453" s="1" customFormat="1" ht="25.5" customHeight="1">
      <c r="B453" s="48"/>
      <c r="C453" s="238" t="s">
        <v>679</v>
      </c>
      <c r="D453" s="238" t="s">
        <v>185</v>
      </c>
      <c r="E453" s="239" t="s">
        <v>680</v>
      </c>
      <c r="F453" s="240" t="s">
        <v>681</v>
      </c>
      <c r="G453" s="241" t="s">
        <v>188</v>
      </c>
      <c r="H453" s="242">
        <v>3</v>
      </c>
      <c r="I453" s="243"/>
      <c r="J453" s="244">
        <f>ROUND(I453*H453,2)</f>
        <v>0</v>
      </c>
      <c r="K453" s="240" t="s">
        <v>189</v>
      </c>
      <c r="L453" s="74"/>
      <c r="M453" s="245" t="s">
        <v>38</v>
      </c>
      <c r="N453" s="246" t="s">
        <v>53</v>
      </c>
      <c r="O453" s="49"/>
      <c r="P453" s="247">
        <f>O453*H453</f>
        <v>0</v>
      </c>
      <c r="Q453" s="247">
        <v>0</v>
      </c>
      <c r="R453" s="247">
        <f>Q453*H453</f>
        <v>0</v>
      </c>
      <c r="S453" s="247">
        <v>0.0080000000000000002</v>
      </c>
      <c r="T453" s="248">
        <f>S453*H453</f>
        <v>0.024</v>
      </c>
      <c r="AR453" s="25" t="s">
        <v>190</v>
      </c>
      <c r="AT453" s="25" t="s">
        <v>185</v>
      </c>
      <c r="AU453" s="25" t="s">
        <v>90</v>
      </c>
      <c r="AY453" s="25" t="s">
        <v>183</v>
      </c>
      <c r="BE453" s="249">
        <f>IF(N453="základní",J453,0)</f>
        <v>0</v>
      </c>
      <c r="BF453" s="249">
        <f>IF(N453="snížená",J453,0)</f>
        <v>0</v>
      </c>
      <c r="BG453" s="249">
        <f>IF(N453="zákl. přenesená",J453,0)</f>
        <v>0</v>
      </c>
      <c r="BH453" s="249">
        <f>IF(N453="sníž. přenesená",J453,0)</f>
        <v>0</v>
      </c>
      <c r="BI453" s="249">
        <f>IF(N453="nulová",J453,0)</f>
        <v>0</v>
      </c>
      <c r="BJ453" s="25" t="s">
        <v>25</v>
      </c>
      <c r="BK453" s="249">
        <f>ROUND(I453*H453,2)</f>
        <v>0</v>
      </c>
      <c r="BL453" s="25" t="s">
        <v>190</v>
      </c>
      <c r="BM453" s="25" t="s">
        <v>682</v>
      </c>
    </row>
    <row r="454" s="1" customFormat="1" ht="25.5" customHeight="1">
      <c r="B454" s="48"/>
      <c r="C454" s="238" t="s">
        <v>683</v>
      </c>
      <c r="D454" s="238" t="s">
        <v>185</v>
      </c>
      <c r="E454" s="239" t="s">
        <v>684</v>
      </c>
      <c r="F454" s="240" t="s">
        <v>685</v>
      </c>
      <c r="G454" s="241" t="s">
        <v>188</v>
      </c>
      <c r="H454" s="242">
        <v>1</v>
      </c>
      <c r="I454" s="243"/>
      <c r="J454" s="244">
        <f>ROUND(I454*H454,2)</f>
        <v>0</v>
      </c>
      <c r="K454" s="240" t="s">
        <v>189</v>
      </c>
      <c r="L454" s="74"/>
      <c r="M454" s="245" t="s">
        <v>38</v>
      </c>
      <c r="N454" s="246" t="s">
        <v>53</v>
      </c>
      <c r="O454" s="49"/>
      <c r="P454" s="247">
        <f>O454*H454</f>
        <v>0</v>
      </c>
      <c r="Q454" s="247">
        <v>0</v>
      </c>
      <c r="R454" s="247">
        <f>Q454*H454</f>
        <v>0</v>
      </c>
      <c r="S454" s="247">
        <v>0.089999999999999997</v>
      </c>
      <c r="T454" s="248">
        <f>S454*H454</f>
        <v>0.089999999999999997</v>
      </c>
      <c r="AR454" s="25" t="s">
        <v>190</v>
      </c>
      <c r="AT454" s="25" t="s">
        <v>185</v>
      </c>
      <c r="AU454" s="25" t="s">
        <v>90</v>
      </c>
      <c r="AY454" s="25" t="s">
        <v>183</v>
      </c>
      <c r="BE454" s="249">
        <f>IF(N454="základní",J454,0)</f>
        <v>0</v>
      </c>
      <c r="BF454" s="249">
        <f>IF(N454="snížená",J454,0)</f>
        <v>0</v>
      </c>
      <c r="BG454" s="249">
        <f>IF(N454="zákl. přenesená",J454,0)</f>
        <v>0</v>
      </c>
      <c r="BH454" s="249">
        <f>IF(N454="sníž. přenesená",J454,0)</f>
        <v>0</v>
      </c>
      <c r="BI454" s="249">
        <f>IF(N454="nulová",J454,0)</f>
        <v>0</v>
      </c>
      <c r="BJ454" s="25" t="s">
        <v>25</v>
      </c>
      <c r="BK454" s="249">
        <f>ROUND(I454*H454,2)</f>
        <v>0</v>
      </c>
      <c r="BL454" s="25" t="s">
        <v>190</v>
      </c>
      <c r="BM454" s="25" t="s">
        <v>686</v>
      </c>
    </row>
    <row r="455" s="1" customFormat="1" ht="25.5" customHeight="1">
      <c r="B455" s="48"/>
      <c r="C455" s="238" t="s">
        <v>687</v>
      </c>
      <c r="D455" s="238" t="s">
        <v>185</v>
      </c>
      <c r="E455" s="239" t="s">
        <v>688</v>
      </c>
      <c r="F455" s="240" t="s">
        <v>689</v>
      </c>
      <c r="G455" s="241" t="s">
        <v>188</v>
      </c>
      <c r="H455" s="242">
        <v>4</v>
      </c>
      <c r="I455" s="243"/>
      <c r="J455" s="244">
        <f>ROUND(I455*H455,2)</f>
        <v>0</v>
      </c>
      <c r="K455" s="240" t="s">
        <v>189</v>
      </c>
      <c r="L455" s="74"/>
      <c r="M455" s="245" t="s">
        <v>38</v>
      </c>
      <c r="N455" s="246" t="s">
        <v>53</v>
      </c>
      <c r="O455" s="49"/>
      <c r="P455" s="247">
        <f>O455*H455</f>
        <v>0</v>
      </c>
      <c r="Q455" s="247">
        <v>0</v>
      </c>
      <c r="R455" s="247">
        <f>Q455*H455</f>
        <v>0</v>
      </c>
      <c r="S455" s="247">
        <v>0.062</v>
      </c>
      <c r="T455" s="248">
        <f>S455*H455</f>
        <v>0.248</v>
      </c>
      <c r="AR455" s="25" t="s">
        <v>190</v>
      </c>
      <c r="AT455" s="25" t="s">
        <v>185</v>
      </c>
      <c r="AU455" s="25" t="s">
        <v>90</v>
      </c>
      <c r="AY455" s="25" t="s">
        <v>183</v>
      </c>
      <c r="BE455" s="249">
        <f>IF(N455="základní",J455,0)</f>
        <v>0</v>
      </c>
      <c r="BF455" s="249">
        <f>IF(N455="snížená",J455,0)</f>
        <v>0</v>
      </c>
      <c r="BG455" s="249">
        <f>IF(N455="zákl. přenesená",J455,0)</f>
        <v>0</v>
      </c>
      <c r="BH455" s="249">
        <f>IF(N455="sníž. přenesená",J455,0)</f>
        <v>0</v>
      </c>
      <c r="BI455" s="249">
        <f>IF(N455="nulová",J455,0)</f>
        <v>0</v>
      </c>
      <c r="BJ455" s="25" t="s">
        <v>25</v>
      </c>
      <c r="BK455" s="249">
        <f>ROUND(I455*H455,2)</f>
        <v>0</v>
      </c>
      <c r="BL455" s="25" t="s">
        <v>190</v>
      </c>
      <c r="BM455" s="25" t="s">
        <v>690</v>
      </c>
    </row>
    <row r="456" s="1" customFormat="1" ht="25.5" customHeight="1">
      <c r="B456" s="48"/>
      <c r="C456" s="238" t="s">
        <v>691</v>
      </c>
      <c r="D456" s="238" t="s">
        <v>185</v>
      </c>
      <c r="E456" s="239" t="s">
        <v>692</v>
      </c>
      <c r="F456" s="240" t="s">
        <v>693</v>
      </c>
      <c r="G456" s="241" t="s">
        <v>313</v>
      </c>
      <c r="H456" s="242">
        <v>0.80000000000000004</v>
      </c>
      <c r="I456" s="243"/>
      <c r="J456" s="244">
        <f>ROUND(I456*H456,2)</f>
        <v>0</v>
      </c>
      <c r="K456" s="240" t="s">
        <v>189</v>
      </c>
      <c r="L456" s="74"/>
      <c r="M456" s="245" t="s">
        <v>38</v>
      </c>
      <c r="N456" s="246" t="s">
        <v>53</v>
      </c>
      <c r="O456" s="49"/>
      <c r="P456" s="247">
        <f>O456*H456</f>
        <v>0</v>
      </c>
      <c r="Q456" s="247">
        <v>0.00034000000000000002</v>
      </c>
      <c r="R456" s="247">
        <f>Q456*H456</f>
        <v>0.00027200000000000005</v>
      </c>
      <c r="S456" s="247">
        <v>0.0040000000000000001</v>
      </c>
      <c r="T456" s="248">
        <f>S456*H456</f>
        <v>0.0032000000000000002</v>
      </c>
      <c r="AR456" s="25" t="s">
        <v>190</v>
      </c>
      <c r="AT456" s="25" t="s">
        <v>185</v>
      </c>
      <c r="AU456" s="25" t="s">
        <v>90</v>
      </c>
      <c r="AY456" s="25" t="s">
        <v>183</v>
      </c>
      <c r="BE456" s="249">
        <f>IF(N456="základní",J456,0)</f>
        <v>0</v>
      </c>
      <c r="BF456" s="249">
        <f>IF(N456="snížená",J456,0)</f>
        <v>0</v>
      </c>
      <c r="BG456" s="249">
        <f>IF(N456="zákl. přenesená",J456,0)</f>
        <v>0</v>
      </c>
      <c r="BH456" s="249">
        <f>IF(N456="sníž. přenesená",J456,0)</f>
        <v>0</v>
      </c>
      <c r="BI456" s="249">
        <f>IF(N456="nulová",J456,0)</f>
        <v>0</v>
      </c>
      <c r="BJ456" s="25" t="s">
        <v>25</v>
      </c>
      <c r="BK456" s="249">
        <f>ROUND(I456*H456,2)</f>
        <v>0</v>
      </c>
      <c r="BL456" s="25" t="s">
        <v>190</v>
      </c>
      <c r="BM456" s="25" t="s">
        <v>694</v>
      </c>
    </row>
    <row r="457" s="1" customFormat="1">
      <c r="B457" s="48"/>
      <c r="C457" s="76"/>
      <c r="D457" s="252" t="s">
        <v>217</v>
      </c>
      <c r="E457" s="76"/>
      <c r="F457" s="283" t="s">
        <v>695</v>
      </c>
      <c r="G457" s="76"/>
      <c r="H457" s="76"/>
      <c r="I457" s="206"/>
      <c r="J457" s="76"/>
      <c r="K457" s="76"/>
      <c r="L457" s="74"/>
      <c r="M457" s="284"/>
      <c r="N457" s="49"/>
      <c r="O457" s="49"/>
      <c r="P457" s="49"/>
      <c r="Q457" s="49"/>
      <c r="R457" s="49"/>
      <c r="S457" s="49"/>
      <c r="T457" s="97"/>
      <c r="AT457" s="25" t="s">
        <v>217</v>
      </c>
      <c r="AU457" s="25" t="s">
        <v>90</v>
      </c>
    </row>
    <row r="458" s="12" customFormat="1">
      <c r="B458" s="250"/>
      <c r="C458" s="251"/>
      <c r="D458" s="252" t="s">
        <v>196</v>
      </c>
      <c r="E458" s="253" t="s">
        <v>38</v>
      </c>
      <c r="F458" s="254" t="s">
        <v>696</v>
      </c>
      <c r="G458" s="251"/>
      <c r="H458" s="255">
        <v>0.80000000000000004</v>
      </c>
      <c r="I458" s="256"/>
      <c r="J458" s="251"/>
      <c r="K458" s="251"/>
      <c r="L458" s="257"/>
      <c r="M458" s="258"/>
      <c r="N458" s="259"/>
      <c r="O458" s="259"/>
      <c r="P458" s="259"/>
      <c r="Q458" s="259"/>
      <c r="R458" s="259"/>
      <c r="S458" s="259"/>
      <c r="T458" s="260"/>
      <c r="AT458" s="261" t="s">
        <v>196</v>
      </c>
      <c r="AU458" s="261" t="s">
        <v>90</v>
      </c>
      <c r="AV458" s="12" t="s">
        <v>90</v>
      </c>
      <c r="AW458" s="12" t="s">
        <v>45</v>
      </c>
      <c r="AX458" s="12" t="s">
        <v>82</v>
      </c>
      <c r="AY458" s="261" t="s">
        <v>183</v>
      </c>
    </row>
    <row r="459" s="13" customFormat="1">
      <c r="B459" s="262"/>
      <c r="C459" s="263"/>
      <c r="D459" s="252" t="s">
        <v>196</v>
      </c>
      <c r="E459" s="264" t="s">
        <v>38</v>
      </c>
      <c r="F459" s="265" t="s">
        <v>198</v>
      </c>
      <c r="G459" s="263"/>
      <c r="H459" s="266">
        <v>0.80000000000000004</v>
      </c>
      <c r="I459" s="267"/>
      <c r="J459" s="263"/>
      <c r="K459" s="263"/>
      <c r="L459" s="268"/>
      <c r="M459" s="269"/>
      <c r="N459" s="270"/>
      <c r="O459" s="270"/>
      <c r="P459" s="270"/>
      <c r="Q459" s="270"/>
      <c r="R459" s="270"/>
      <c r="S459" s="270"/>
      <c r="T459" s="271"/>
      <c r="AT459" s="272" t="s">
        <v>196</v>
      </c>
      <c r="AU459" s="272" t="s">
        <v>90</v>
      </c>
      <c r="AV459" s="13" t="s">
        <v>190</v>
      </c>
      <c r="AW459" s="13" t="s">
        <v>45</v>
      </c>
      <c r="AX459" s="13" t="s">
        <v>25</v>
      </c>
      <c r="AY459" s="272" t="s">
        <v>183</v>
      </c>
    </row>
    <row r="460" s="1" customFormat="1" ht="25.5" customHeight="1">
      <c r="B460" s="48"/>
      <c r="C460" s="238" t="s">
        <v>697</v>
      </c>
      <c r="D460" s="238" t="s">
        <v>185</v>
      </c>
      <c r="E460" s="239" t="s">
        <v>698</v>
      </c>
      <c r="F460" s="240" t="s">
        <v>699</v>
      </c>
      <c r="G460" s="241" t="s">
        <v>313</v>
      </c>
      <c r="H460" s="242">
        <v>1.0800000000000001</v>
      </c>
      <c r="I460" s="243"/>
      <c r="J460" s="244">
        <f>ROUND(I460*H460,2)</f>
        <v>0</v>
      </c>
      <c r="K460" s="240" t="s">
        <v>189</v>
      </c>
      <c r="L460" s="74"/>
      <c r="M460" s="245" t="s">
        <v>38</v>
      </c>
      <c r="N460" s="246" t="s">
        <v>53</v>
      </c>
      <c r="O460" s="49"/>
      <c r="P460" s="247">
        <f>O460*H460</f>
        <v>0</v>
      </c>
      <c r="Q460" s="247">
        <v>0.00363</v>
      </c>
      <c r="R460" s="247">
        <f>Q460*H460</f>
        <v>0.0039204000000000001</v>
      </c>
      <c r="S460" s="247">
        <v>0.19600000000000001</v>
      </c>
      <c r="T460" s="248">
        <f>S460*H460</f>
        <v>0.21168000000000004</v>
      </c>
      <c r="AR460" s="25" t="s">
        <v>190</v>
      </c>
      <c r="AT460" s="25" t="s">
        <v>185</v>
      </c>
      <c r="AU460" s="25" t="s">
        <v>90</v>
      </c>
      <c r="AY460" s="25" t="s">
        <v>183</v>
      </c>
      <c r="BE460" s="249">
        <f>IF(N460="základní",J460,0)</f>
        <v>0</v>
      </c>
      <c r="BF460" s="249">
        <f>IF(N460="snížená",J460,0)</f>
        <v>0</v>
      </c>
      <c r="BG460" s="249">
        <f>IF(N460="zákl. přenesená",J460,0)</f>
        <v>0</v>
      </c>
      <c r="BH460" s="249">
        <f>IF(N460="sníž. přenesená",J460,0)</f>
        <v>0</v>
      </c>
      <c r="BI460" s="249">
        <f>IF(N460="nulová",J460,0)</f>
        <v>0</v>
      </c>
      <c r="BJ460" s="25" t="s">
        <v>25</v>
      </c>
      <c r="BK460" s="249">
        <f>ROUND(I460*H460,2)</f>
        <v>0</v>
      </c>
      <c r="BL460" s="25" t="s">
        <v>190</v>
      </c>
      <c r="BM460" s="25" t="s">
        <v>700</v>
      </c>
    </row>
    <row r="461" s="1" customFormat="1">
      <c r="B461" s="48"/>
      <c r="C461" s="76"/>
      <c r="D461" s="252" t="s">
        <v>217</v>
      </c>
      <c r="E461" s="76"/>
      <c r="F461" s="283" t="s">
        <v>695</v>
      </c>
      <c r="G461" s="76"/>
      <c r="H461" s="76"/>
      <c r="I461" s="206"/>
      <c r="J461" s="76"/>
      <c r="K461" s="76"/>
      <c r="L461" s="74"/>
      <c r="M461" s="284"/>
      <c r="N461" s="49"/>
      <c r="O461" s="49"/>
      <c r="P461" s="49"/>
      <c r="Q461" s="49"/>
      <c r="R461" s="49"/>
      <c r="S461" s="49"/>
      <c r="T461" s="97"/>
      <c r="AT461" s="25" t="s">
        <v>217</v>
      </c>
      <c r="AU461" s="25" t="s">
        <v>90</v>
      </c>
    </row>
    <row r="462" s="12" customFormat="1">
      <c r="B462" s="250"/>
      <c r="C462" s="251"/>
      <c r="D462" s="252" t="s">
        <v>196</v>
      </c>
      <c r="E462" s="253" t="s">
        <v>38</v>
      </c>
      <c r="F462" s="254" t="s">
        <v>701</v>
      </c>
      <c r="G462" s="251"/>
      <c r="H462" s="255">
        <v>1.0800000000000001</v>
      </c>
      <c r="I462" s="256"/>
      <c r="J462" s="251"/>
      <c r="K462" s="251"/>
      <c r="L462" s="257"/>
      <c r="M462" s="258"/>
      <c r="N462" s="259"/>
      <c r="O462" s="259"/>
      <c r="P462" s="259"/>
      <c r="Q462" s="259"/>
      <c r="R462" s="259"/>
      <c r="S462" s="259"/>
      <c r="T462" s="260"/>
      <c r="AT462" s="261" t="s">
        <v>196</v>
      </c>
      <c r="AU462" s="261" t="s">
        <v>90</v>
      </c>
      <c r="AV462" s="12" t="s">
        <v>90</v>
      </c>
      <c r="AW462" s="12" t="s">
        <v>45</v>
      </c>
      <c r="AX462" s="12" t="s">
        <v>82</v>
      </c>
      <c r="AY462" s="261" t="s">
        <v>183</v>
      </c>
    </row>
    <row r="463" s="13" customFormat="1">
      <c r="B463" s="262"/>
      <c r="C463" s="263"/>
      <c r="D463" s="252" t="s">
        <v>196</v>
      </c>
      <c r="E463" s="264" t="s">
        <v>38</v>
      </c>
      <c r="F463" s="265" t="s">
        <v>198</v>
      </c>
      <c r="G463" s="263"/>
      <c r="H463" s="266">
        <v>1.0800000000000001</v>
      </c>
      <c r="I463" s="267"/>
      <c r="J463" s="263"/>
      <c r="K463" s="263"/>
      <c r="L463" s="268"/>
      <c r="M463" s="269"/>
      <c r="N463" s="270"/>
      <c r="O463" s="270"/>
      <c r="P463" s="270"/>
      <c r="Q463" s="270"/>
      <c r="R463" s="270"/>
      <c r="S463" s="270"/>
      <c r="T463" s="271"/>
      <c r="AT463" s="272" t="s">
        <v>196</v>
      </c>
      <c r="AU463" s="272" t="s">
        <v>90</v>
      </c>
      <c r="AV463" s="13" t="s">
        <v>190</v>
      </c>
      <c r="AW463" s="13" t="s">
        <v>45</v>
      </c>
      <c r="AX463" s="13" t="s">
        <v>25</v>
      </c>
      <c r="AY463" s="272" t="s">
        <v>183</v>
      </c>
    </row>
    <row r="464" s="1" customFormat="1" ht="25.5" customHeight="1">
      <c r="B464" s="48"/>
      <c r="C464" s="238" t="s">
        <v>702</v>
      </c>
      <c r="D464" s="238" t="s">
        <v>185</v>
      </c>
      <c r="E464" s="239" t="s">
        <v>703</v>
      </c>
      <c r="F464" s="240" t="s">
        <v>704</v>
      </c>
      <c r="G464" s="241" t="s">
        <v>313</v>
      </c>
      <c r="H464" s="242">
        <v>0.76000000000000001</v>
      </c>
      <c r="I464" s="243"/>
      <c r="J464" s="244">
        <f>ROUND(I464*H464,2)</f>
        <v>0</v>
      </c>
      <c r="K464" s="240" t="s">
        <v>189</v>
      </c>
      <c r="L464" s="74"/>
      <c r="M464" s="245" t="s">
        <v>38</v>
      </c>
      <c r="N464" s="246" t="s">
        <v>53</v>
      </c>
      <c r="O464" s="49"/>
      <c r="P464" s="247">
        <f>O464*H464</f>
        <v>0</v>
      </c>
      <c r="Q464" s="247">
        <v>0.0047699999999999999</v>
      </c>
      <c r="R464" s="247">
        <f>Q464*H464</f>
        <v>0.0036251999999999999</v>
      </c>
      <c r="S464" s="247">
        <v>0.38400000000000001</v>
      </c>
      <c r="T464" s="248">
        <f>S464*H464</f>
        <v>0.29183999999999999</v>
      </c>
      <c r="AR464" s="25" t="s">
        <v>190</v>
      </c>
      <c r="AT464" s="25" t="s">
        <v>185</v>
      </c>
      <c r="AU464" s="25" t="s">
        <v>90</v>
      </c>
      <c r="AY464" s="25" t="s">
        <v>183</v>
      </c>
      <c r="BE464" s="249">
        <f>IF(N464="základní",J464,0)</f>
        <v>0</v>
      </c>
      <c r="BF464" s="249">
        <f>IF(N464="snížená",J464,0)</f>
        <v>0</v>
      </c>
      <c r="BG464" s="249">
        <f>IF(N464="zákl. přenesená",J464,0)</f>
        <v>0</v>
      </c>
      <c r="BH464" s="249">
        <f>IF(N464="sníž. přenesená",J464,0)</f>
        <v>0</v>
      </c>
      <c r="BI464" s="249">
        <f>IF(N464="nulová",J464,0)</f>
        <v>0</v>
      </c>
      <c r="BJ464" s="25" t="s">
        <v>25</v>
      </c>
      <c r="BK464" s="249">
        <f>ROUND(I464*H464,2)</f>
        <v>0</v>
      </c>
      <c r="BL464" s="25" t="s">
        <v>190</v>
      </c>
      <c r="BM464" s="25" t="s">
        <v>705</v>
      </c>
    </row>
    <row r="465" s="1" customFormat="1">
      <c r="B465" s="48"/>
      <c r="C465" s="76"/>
      <c r="D465" s="252" t="s">
        <v>217</v>
      </c>
      <c r="E465" s="76"/>
      <c r="F465" s="283" t="s">
        <v>695</v>
      </c>
      <c r="G465" s="76"/>
      <c r="H465" s="76"/>
      <c r="I465" s="206"/>
      <c r="J465" s="76"/>
      <c r="K465" s="76"/>
      <c r="L465" s="74"/>
      <c r="M465" s="284"/>
      <c r="N465" s="49"/>
      <c r="O465" s="49"/>
      <c r="P465" s="49"/>
      <c r="Q465" s="49"/>
      <c r="R465" s="49"/>
      <c r="S465" s="49"/>
      <c r="T465" s="97"/>
      <c r="AT465" s="25" t="s">
        <v>217</v>
      </c>
      <c r="AU465" s="25" t="s">
        <v>90</v>
      </c>
    </row>
    <row r="466" s="12" customFormat="1">
      <c r="B466" s="250"/>
      <c r="C466" s="251"/>
      <c r="D466" s="252" t="s">
        <v>196</v>
      </c>
      <c r="E466" s="253" t="s">
        <v>38</v>
      </c>
      <c r="F466" s="254" t="s">
        <v>706</v>
      </c>
      <c r="G466" s="251"/>
      <c r="H466" s="255">
        <v>0.76000000000000001</v>
      </c>
      <c r="I466" s="256"/>
      <c r="J466" s="251"/>
      <c r="K466" s="251"/>
      <c r="L466" s="257"/>
      <c r="M466" s="258"/>
      <c r="N466" s="259"/>
      <c r="O466" s="259"/>
      <c r="P466" s="259"/>
      <c r="Q466" s="259"/>
      <c r="R466" s="259"/>
      <c r="S466" s="259"/>
      <c r="T466" s="260"/>
      <c r="AT466" s="261" t="s">
        <v>196</v>
      </c>
      <c r="AU466" s="261" t="s">
        <v>90</v>
      </c>
      <c r="AV466" s="12" t="s">
        <v>90</v>
      </c>
      <c r="AW466" s="12" t="s">
        <v>45</v>
      </c>
      <c r="AX466" s="12" t="s">
        <v>82</v>
      </c>
      <c r="AY466" s="261" t="s">
        <v>183</v>
      </c>
    </row>
    <row r="467" s="13" customFormat="1">
      <c r="B467" s="262"/>
      <c r="C467" s="263"/>
      <c r="D467" s="252" t="s">
        <v>196</v>
      </c>
      <c r="E467" s="264" t="s">
        <v>38</v>
      </c>
      <c r="F467" s="265" t="s">
        <v>198</v>
      </c>
      <c r="G467" s="263"/>
      <c r="H467" s="266">
        <v>0.76000000000000001</v>
      </c>
      <c r="I467" s="267"/>
      <c r="J467" s="263"/>
      <c r="K467" s="263"/>
      <c r="L467" s="268"/>
      <c r="M467" s="269"/>
      <c r="N467" s="270"/>
      <c r="O467" s="270"/>
      <c r="P467" s="270"/>
      <c r="Q467" s="270"/>
      <c r="R467" s="270"/>
      <c r="S467" s="270"/>
      <c r="T467" s="271"/>
      <c r="AT467" s="272" t="s">
        <v>196</v>
      </c>
      <c r="AU467" s="272" t="s">
        <v>90</v>
      </c>
      <c r="AV467" s="13" t="s">
        <v>190</v>
      </c>
      <c r="AW467" s="13" t="s">
        <v>45</v>
      </c>
      <c r="AX467" s="13" t="s">
        <v>25</v>
      </c>
      <c r="AY467" s="272" t="s">
        <v>183</v>
      </c>
    </row>
    <row r="468" s="1" customFormat="1" ht="25.5" customHeight="1">
      <c r="B468" s="48"/>
      <c r="C468" s="238" t="s">
        <v>707</v>
      </c>
      <c r="D468" s="238" t="s">
        <v>185</v>
      </c>
      <c r="E468" s="239" t="s">
        <v>708</v>
      </c>
      <c r="F468" s="240" t="s">
        <v>709</v>
      </c>
      <c r="G468" s="241" t="s">
        <v>313</v>
      </c>
      <c r="H468" s="242">
        <v>0.34999999999999998</v>
      </c>
      <c r="I468" s="243"/>
      <c r="J468" s="244">
        <f>ROUND(I468*H468,2)</f>
        <v>0</v>
      </c>
      <c r="K468" s="240" t="s">
        <v>189</v>
      </c>
      <c r="L468" s="74"/>
      <c r="M468" s="245" t="s">
        <v>38</v>
      </c>
      <c r="N468" s="246" t="s">
        <v>53</v>
      </c>
      <c r="O468" s="49"/>
      <c r="P468" s="247">
        <f>O468*H468</f>
        <v>0</v>
      </c>
      <c r="Q468" s="247">
        <v>0.0081399999999999997</v>
      </c>
      <c r="R468" s="247">
        <f>Q468*H468</f>
        <v>0.0028489999999999995</v>
      </c>
      <c r="S468" s="247">
        <v>0.63600000000000001</v>
      </c>
      <c r="T468" s="248">
        <f>S468*H468</f>
        <v>0.22259999999999999</v>
      </c>
      <c r="AR468" s="25" t="s">
        <v>190</v>
      </c>
      <c r="AT468" s="25" t="s">
        <v>185</v>
      </c>
      <c r="AU468" s="25" t="s">
        <v>90</v>
      </c>
      <c r="AY468" s="25" t="s">
        <v>183</v>
      </c>
      <c r="BE468" s="249">
        <f>IF(N468="základní",J468,0)</f>
        <v>0</v>
      </c>
      <c r="BF468" s="249">
        <f>IF(N468="snížená",J468,0)</f>
        <v>0</v>
      </c>
      <c r="BG468" s="249">
        <f>IF(N468="zákl. přenesená",J468,0)</f>
        <v>0</v>
      </c>
      <c r="BH468" s="249">
        <f>IF(N468="sníž. přenesená",J468,0)</f>
        <v>0</v>
      </c>
      <c r="BI468" s="249">
        <f>IF(N468="nulová",J468,0)</f>
        <v>0</v>
      </c>
      <c r="BJ468" s="25" t="s">
        <v>25</v>
      </c>
      <c r="BK468" s="249">
        <f>ROUND(I468*H468,2)</f>
        <v>0</v>
      </c>
      <c r="BL468" s="25" t="s">
        <v>190</v>
      </c>
      <c r="BM468" s="25" t="s">
        <v>710</v>
      </c>
    </row>
    <row r="469" s="1" customFormat="1">
      <c r="B469" s="48"/>
      <c r="C469" s="76"/>
      <c r="D469" s="252" t="s">
        <v>217</v>
      </c>
      <c r="E469" s="76"/>
      <c r="F469" s="283" t="s">
        <v>695</v>
      </c>
      <c r="G469" s="76"/>
      <c r="H469" s="76"/>
      <c r="I469" s="206"/>
      <c r="J469" s="76"/>
      <c r="K469" s="76"/>
      <c r="L469" s="74"/>
      <c r="M469" s="284"/>
      <c r="N469" s="49"/>
      <c r="O469" s="49"/>
      <c r="P469" s="49"/>
      <c r="Q469" s="49"/>
      <c r="R469" s="49"/>
      <c r="S469" s="49"/>
      <c r="T469" s="97"/>
      <c r="AT469" s="25" t="s">
        <v>217</v>
      </c>
      <c r="AU469" s="25" t="s">
        <v>90</v>
      </c>
    </row>
    <row r="470" s="12" customFormat="1">
      <c r="B470" s="250"/>
      <c r="C470" s="251"/>
      <c r="D470" s="252" t="s">
        <v>196</v>
      </c>
      <c r="E470" s="253" t="s">
        <v>38</v>
      </c>
      <c r="F470" s="254" t="s">
        <v>711</v>
      </c>
      <c r="G470" s="251"/>
      <c r="H470" s="255">
        <v>0.34999999999999998</v>
      </c>
      <c r="I470" s="256"/>
      <c r="J470" s="251"/>
      <c r="K470" s="251"/>
      <c r="L470" s="257"/>
      <c r="M470" s="258"/>
      <c r="N470" s="259"/>
      <c r="O470" s="259"/>
      <c r="P470" s="259"/>
      <c r="Q470" s="259"/>
      <c r="R470" s="259"/>
      <c r="S470" s="259"/>
      <c r="T470" s="260"/>
      <c r="AT470" s="261" t="s">
        <v>196</v>
      </c>
      <c r="AU470" s="261" t="s">
        <v>90</v>
      </c>
      <c r="AV470" s="12" t="s">
        <v>90</v>
      </c>
      <c r="AW470" s="12" t="s">
        <v>45</v>
      </c>
      <c r="AX470" s="12" t="s">
        <v>82</v>
      </c>
      <c r="AY470" s="261" t="s">
        <v>183</v>
      </c>
    </row>
    <row r="471" s="13" customFormat="1">
      <c r="B471" s="262"/>
      <c r="C471" s="263"/>
      <c r="D471" s="252" t="s">
        <v>196</v>
      </c>
      <c r="E471" s="264" t="s">
        <v>38</v>
      </c>
      <c r="F471" s="265" t="s">
        <v>198</v>
      </c>
      <c r="G471" s="263"/>
      <c r="H471" s="266">
        <v>0.34999999999999998</v>
      </c>
      <c r="I471" s="267"/>
      <c r="J471" s="263"/>
      <c r="K471" s="263"/>
      <c r="L471" s="268"/>
      <c r="M471" s="269"/>
      <c r="N471" s="270"/>
      <c r="O471" s="270"/>
      <c r="P471" s="270"/>
      <c r="Q471" s="270"/>
      <c r="R471" s="270"/>
      <c r="S471" s="270"/>
      <c r="T471" s="271"/>
      <c r="AT471" s="272" t="s">
        <v>196</v>
      </c>
      <c r="AU471" s="272" t="s">
        <v>90</v>
      </c>
      <c r="AV471" s="13" t="s">
        <v>190</v>
      </c>
      <c r="AW471" s="13" t="s">
        <v>45</v>
      </c>
      <c r="AX471" s="13" t="s">
        <v>25</v>
      </c>
      <c r="AY471" s="272" t="s">
        <v>183</v>
      </c>
    </row>
    <row r="472" s="1" customFormat="1" ht="25.5" customHeight="1">
      <c r="B472" s="48"/>
      <c r="C472" s="238" t="s">
        <v>712</v>
      </c>
      <c r="D472" s="238" t="s">
        <v>185</v>
      </c>
      <c r="E472" s="239" t="s">
        <v>713</v>
      </c>
      <c r="F472" s="240" t="s">
        <v>714</v>
      </c>
      <c r="G472" s="241" t="s">
        <v>215</v>
      </c>
      <c r="H472" s="242">
        <v>64.719999999999999</v>
      </c>
      <c r="I472" s="243"/>
      <c r="J472" s="244">
        <f>ROUND(I472*H472,2)</f>
        <v>0</v>
      </c>
      <c r="K472" s="240" t="s">
        <v>189</v>
      </c>
      <c r="L472" s="74"/>
      <c r="M472" s="245" t="s">
        <v>38</v>
      </c>
      <c r="N472" s="246" t="s">
        <v>53</v>
      </c>
      <c r="O472" s="49"/>
      <c r="P472" s="247">
        <f>O472*H472</f>
        <v>0</v>
      </c>
      <c r="Q472" s="247">
        <v>0</v>
      </c>
      <c r="R472" s="247">
        <f>Q472*H472</f>
        <v>0</v>
      </c>
      <c r="S472" s="247">
        <v>0.050000000000000003</v>
      </c>
      <c r="T472" s="248">
        <f>S472*H472</f>
        <v>3.2360000000000002</v>
      </c>
      <c r="AR472" s="25" t="s">
        <v>190</v>
      </c>
      <c r="AT472" s="25" t="s">
        <v>185</v>
      </c>
      <c r="AU472" s="25" t="s">
        <v>90</v>
      </c>
      <c r="AY472" s="25" t="s">
        <v>183</v>
      </c>
      <c r="BE472" s="249">
        <f>IF(N472="základní",J472,0)</f>
        <v>0</v>
      </c>
      <c r="BF472" s="249">
        <f>IF(N472="snížená",J472,0)</f>
        <v>0</v>
      </c>
      <c r="BG472" s="249">
        <f>IF(N472="zákl. přenesená",J472,0)</f>
        <v>0</v>
      </c>
      <c r="BH472" s="249">
        <f>IF(N472="sníž. přenesená",J472,0)</f>
        <v>0</v>
      </c>
      <c r="BI472" s="249">
        <f>IF(N472="nulová",J472,0)</f>
        <v>0</v>
      </c>
      <c r="BJ472" s="25" t="s">
        <v>25</v>
      </c>
      <c r="BK472" s="249">
        <f>ROUND(I472*H472,2)</f>
        <v>0</v>
      </c>
      <c r="BL472" s="25" t="s">
        <v>190</v>
      </c>
      <c r="BM472" s="25" t="s">
        <v>715</v>
      </c>
    </row>
    <row r="473" s="1" customFormat="1">
      <c r="B473" s="48"/>
      <c r="C473" s="76"/>
      <c r="D473" s="252" t="s">
        <v>217</v>
      </c>
      <c r="E473" s="76"/>
      <c r="F473" s="283" t="s">
        <v>716</v>
      </c>
      <c r="G473" s="76"/>
      <c r="H473" s="76"/>
      <c r="I473" s="206"/>
      <c r="J473" s="76"/>
      <c r="K473" s="76"/>
      <c r="L473" s="74"/>
      <c r="M473" s="284"/>
      <c r="N473" s="49"/>
      <c r="O473" s="49"/>
      <c r="P473" s="49"/>
      <c r="Q473" s="49"/>
      <c r="R473" s="49"/>
      <c r="S473" s="49"/>
      <c r="T473" s="97"/>
      <c r="AT473" s="25" t="s">
        <v>217</v>
      </c>
      <c r="AU473" s="25" t="s">
        <v>90</v>
      </c>
    </row>
    <row r="474" s="14" customFormat="1">
      <c r="B474" s="273"/>
      <c r="C474" s="274"/>
      <c r="D474" s="252" t="s">
        <v>196</v>
      </c>
      <c r="E474" s="275" t="s">
        <v>38</v>
      </c>
      <c r="F474" s="276" t="s">
        <v>202</v>
      </c>
      <c r="G474" s="274"/>
      <c r="H474" s="275" t="s">
        <v>38</v>
      </c>
      <c r="I474" s="277"/>
      <c r="J474" s="274"/>
      <c r="K474" s="274"/>
      <c r="L474" s="278"/>
      <c r="M474" s="279"/>
      <c r="N474" s="280"/>
      <c r="O474" s="280"/>
      <c r="P474" s="280"/>
      <c r="Q474" s="280"/>
      <c r="R474" s="280"/>
      <c r="S474" s="280"/>
      <c r="T474" s="281"/>
      <c r="AT474" s="282" t="s">
        <v>196</v>
      </c>
      <c r="AU474" s="282" t="s">
        <v>90</v>
      </c>
      <c r="AV474" s="14" t="s">
        <v>25</v>
      </c>
      <c r="AW474" s="14" t="s">
        <v>45</v>
      </c>
      <c r="AX474" s="14" t="s">
        <v>82</v>
      </c>
      <c r="AY474" s="282" t="s">
        <v>183</v>
      </c>
    </row>
    <row r="475" s="12" customFormat="1">
      <c r="B475" s="250"/>
      <c r="C475" s="251"/>
      <c r="D475" s="252" t="s">
        <v>196</v>
      </c>
      <c r="E475" s="253" t="s">
        <v>38</v>
      </c>
      <c r="F475" s="254" t="s">
        <v>717</v>
      </c>
      <c r="G475" s="251"/>
      <c r="H475" s="255">
        <v>64.719999999999999</v>
      </c>
      <c r="I475" s="256"/>
      <c r="J475" s="251"/>
      <c r="K475" s="251"/>
      <c r="L475" s="257"/>
      <c r="M475" s="258"/>
      <c r="N475" s="259"/>
      <c r="O475" s="259"/>
      <c r="P475" s="259"/>
      <c r="Q475" s="259"/>
      <c r="R475" s="259"/>
      <c r="S475" s="259"/>
      <c r="T475" s="260"/>
      <c r="AT475" s="261" t="s">
        <v>196</v>
      </c>
      <c r="AU475" s="261" t="s">
        <v>90</v>
      </c>
      <c r="AV475" s="12" t="s">
        <v>90</v>
      </c>
      <c r="AW475" s="12" t="s">
        <v>45</v>
      </c>
      <c r="AX475" s="12" t="s">
        <v>82</v>
      </c>
      <c r="AY475" s="261" t="s">
        <v>183</v>
      </c>
    </row>
    <row r="476" s="13" customFormat="1">
      <c r="B476" s="262"/>
      <c r="C476" s="263"/>
      <c r="D476" s="252" t="s">
        <v>196</v>
      </c>
      <c r="E476" s="264" t="s">
        <v>38</v>
      </c>
      <c r="F476" s="265" t="s">
        <v>198</v>
      </c>
      <c r="G476" s="263"/>
      <c r="H476" s="266">
        <v>64.719999999999999</v>
      </c>
      <c r="I476" s="267"/>
      <c r="J476" s="263"/>
      <c r="K476" s="263"/>
      <c r="L476" s="268"/>
      <c r="M476" s="269"/>
      <c r="N476" s="270"/>
      <c r="O476" s="270"/>
      <c r="P476" s="270"/>
      <c r="Q476" s="270"/>
      <c r="R476" s="270"/>
      <c r="S476" s="270"/>
      <c r="T476" s="271"/>
      <c r="AT476" s="272" t="s">
        <v>196</v>
      </c>
      <c r="AU476" s="272" t="s">
        <v>90</v>
      </c>
      <c r="AV476" s="13" t="s">
        <v>190</v>
      </c>
      <c r="AW476" s="13" t="s">
        <v>45</v>
      </c>
      <c r="AX476" s="13" t="s">
        <v>25</v>
      </c>
      <c r="AY476" s="272" t="s">
        <v>183</v>
      </c>
    </row>
    <row r="477" s="1" customFormat="1" ht="25.5" customHeight="1">
      <c r="B477" s="48"/>
      <c r="C477" s="238" t="s">
        <v>718</v>
      </c>
      <c r="D477" s="238" t="s">
        <v>185</v>
      </c>
      <c r="E477" s="239" t="s">
        <v>719</v>
      </c>
      <c r="F477" s="240" t="s">
        <v>720</v>
      </c>
      <c r="G477" s="241" t="s">
        <v>215</v>
      </c>
      <c r="H477" s="242">
        <v>43.920000000000002</v>
      </c>
      <c r="I477" s="243"/>
      <c r="J477" s="244">
        <f>ROUND(I477*H477,2)</f>
        <v>0</v>
      </c>
      <c r="K477" s="240" t="s">
        <v>189</v>
      </c>
      <c r="L477" s="74"/>
      <c r="M477" s="245" t="s">
        <v>38</v>
      </c>
      <c r="N477" s="246" t="s">
        <v>53</v>
      </c>
      <c r="O477" s="49"/>
      <c r="P477" s="247">
        <f>O477*H477</f>
        <v>0</v>
      </c>
      <c r="Q477" s="247">
        <v>0</v>
      </c>
      <c r="R477" s="247">
        <f>Q477*H477</f>
        <v>0</v>
      </c>
      <c r="S477" s="247">
        <v>0.034000000000000002</v>
      </c>
      <c r="T477" s="248">
        <f>S477*H477</f>
        <v>1.4932800000000002</v>
      </c>
      <c r="AR477" s="25" t="s">
        <v>190</v>
      </c>
      <c r="AT477" s="25" t="s">
        <v>185</v>
      </c>
      <c r="AU477" s="25" t="s">
        <v>90</v>
      </c>
      <c r="AY477" s="25" t="s">
        <v>183</v>
      </c>
      <c r="BE477" s="249">
        <f>IF(N477="základní",J477,0)</f>
        <v>0</v>
      </c>
      <c r="BF477" s="249">
        <f>IF(N477="snížená",J477,0)</f>
        <v>0</v>
      </c>
      <c r="BG477" s="249">
        <f>IF(N477="zákl. přenesená",J477,0)</f>
        <v>0</v>
      </c>
      <c r="BH477" s="249">
        <f>IF(N477="sníž. přenesená",J477,0)</f>
        <v>0</v>
      </c>
      <c r="BI477" s="249">
        <f>IF(N477="nulová",J477,0)</f>
        <v>0</v>
      </c>
      <c r="BJ477" s="25" t="s">
        <v>25</v>
      </c>
      <c r="BK477" s="249">
        <f>ROUND(I477*H477,2)</f>
        <v>0</v>
      </c>
      <c r="BL477" s="25" t="s">
        <v>190</v>
      </c>
      <c r="BM477" s="25" t="s">
        <v>721</v>
      </c>
    </row>
    <row r="478" s="1" customFormat="1">
      <c r="B478" s="48"/>
      <c r="C478" s="76"/>
      <c r="D478" s="252" t="s">
        <v>217</v>
      </c>
      <c r="E478" s="76"/>
      <c r="F478" s="283" t="s">
        <v>654</v>
      </c>
      <c r="G478" s="76"/>
      <c r="H478" s="76"/>
      <c r="I478" s="206"/>
      <c r="J478" s="76"/>
      <c r="K478" s="76"/>
      <c r="L478" s="74"/>
      <c r="M478" s="284"/>
      <c r="N478" s="49"/>
      <c r="O478" s="49"/>
      <c r="P478" s="49"/>
      <c r="Q478" s="49"/>
      <c r="R478" s="49"/>
      <c r="S478" s="49"/>
      <c r="T478" s="97"/>
      <c r="AT478" s="25" t="s">
        <v>217</v>
      </c>
      <c r="AU478" s="25" t="s">
        <v>90</v>
      </c>
    </row>
    <row r="479" s="14" customFormat="1">
      <c r="B479" s="273"/>
      <c r="C479" s="274"/>
      <c r="D479" s="252" t="s">
        <v>196</v>
      </c>
      <c r="E479" s="275" t="s">
        <v>38</v>
      </c>
      <c r="F479" s="276" t="s">
        <v>202</v>
      </c>
      <c r="G479" s="274"/>
      <c r="H479" s="275" t="s">
        <v>38</v>
      </c>
      <c r="I479" s="277"/>
      <c r="J479" s="274"/>
      <c r="K479" s="274"/>
      <c r="L479" s="278"/>
      <c r="M479" s="279"/>
      <c r="N479" s="280"/>
      <c r="O479" s="280"/>
      <c r="P479" s="280"/>
      <c r="Q479" s="280"/>
      <c r="R479" s="280"/>
      <c r="S479" s="280"/>
      <c r="T479" s="281"/>
      <c r="AT479" s="282" t="s">
        <v>196</v>
      </c>
      <c r="AU479" s="282" t="s">
        <v>90</v>
      </c>
      <c r="AV479" s="14" t="s">
        <v>25</v>
      </c>
      <c r="AW479" s="14" t="s">
        <v>45</v>
      </c>
      <c r="AX479" s="14" t="s">
        <v>82</v>
      </c>
      <c r="AY479" s="282" t="s">
        <v>183</v>
      </c>
    </row>
    <row r="480" s="12" customFormat="1">
      <c r="B480" s="250"/>
      <c r="C480" s="251"/>
      <c r="D480" s="252" t="s">
        <v>196</v>
      </c>
      <c r="E480" s="253" t="s">
        <v>38</v>
      </c>
      <c r="F480" s="254" t="s">
        <v>722</v>
      </c>
      <c r="G480" s="251"/>
      <c r="H480" s="255">
        <v>25.199999999999999</v>
      </c>
      <c r="I480" s="256"/>
      <c r="J480" s="251"/>
      <c r="K480" s="251"/>
      <c r="L480" s="257"/>
      <c r="M480" s="258"/>
      <c r="N480" s="259"/>
      <c r="O480" s="259"/>
      <c r="P480" s="259"/>
      <c r="Q480" s="259"/>
      <c r="R480" s="259"/>
      <c r="S480" s="259"/>
      <c r="T480" s="260"/>
      <c r="AT480" s="261" t="s">
        <v>196</v>
      </c>
      <c r="AU480" s="261" t="s">
        <v>90</v>
      </c>
      <c r="AV480" s="12" t="s">
        <v>90</v>
      </c>
      <c r="AW480" s="12" t="s">
        <v>45</v>
      </c>
      <c r="AX480" s="12" t="s">
        <v>82</v>
      </c>
      <c r="AY480" s="261" t="s">
        <v>183</v>
      </c>
    </row>
    <row r="481" s="12" customFormat="1">
      <c r="B481" s="250"/>
      <c r="C481" s="251"/>
      <c r="D481" s="252" t="s">
        <v>196</v>
      </c>
      <c r="E481" s="253" t="s">
        <v>38</v>
      </c>
      <c r="F481" s="254" t="s">
        <v>723</v>
      </c>
      <c r="G481" s="251"/>
      <c r="H481" s="255">
        <v>18.719999999999999</v>
      </c>
      <c r="I481" s="256"/>
      <c r="J481" s="251"/>
      <c r="K481" s="251"/>
      <c r="L481" s="257"/>
      <c r="M481" s="258"/>
      <c r="N481" s="259"/>
      <c r="O481" s="259"/>
      <c r="P481" s="259"/>
      <c r="Q481" s="259"/>
      <c r="R481" s="259"/>
      <c r="S481" s="259"/>
      <c r="T481" s="260"/>
      <c r="AT481" s="261" t="s">
        <v>196</v>
      </c>
      <c r="AU481" s="261" t="s">
        <v>90</v>
      </c>
      <c r="AV481" s="12" t="s">
        <v>90</v>
      </c>
      <c r="AW481" s="12" t="s">
        <v>45</v>
      </c>
      <c r="AX481" s="12" t="s">
        <v>82</v>
      </c>
      <c r="AY481" s="261" t="s">
        <v>183</v>
      </c>
    </row>
    <row r="482" s="13" customFormat="1">
      <c r="B482" s="262"/>
      <c r="C482" s="263"/>
      <c r="D482" s="252" t="s">
        <v>196</v>
      </c>
      <c r="E482" s="264" t="s">
        <v>38</v>
      </c>
      <c r="F482" s="265" t="s">
        <v>198</v>
      </c>
      <c r="G482" s="263"/>
      <c r="H482" s="266">
        <v>43.920000000000002</v>
      </c>
      <c r="I482" s="267"/>
      <c r="J482" s="263"/>
      <c r="K482" s="263"/>
      <c r="L482" s="268"/>
      <c r="M482" s="269"/>
      <c r="N482" s="270"/>
      <c r="O482" s="270"/>
      <c r="P482" s="270"/>
      <c r="Q482" s="270"/>
      <c r="R482" s="270"/>
      <c r="S482" s="270"/>
      <c r="T482" s="271"/>
      <c r="AT482" s="272" t="s">
        <v>196</v>
      </c>
      <c r="AU482" s="272" t="s">
        <v>90</v>
      </c>
      <c r="AV482" s="13" t="s">
        <v>190</v>
      </c>
      <c r="AW482" s="13" t="s">
        <v>45</v>
      </c>
      <c r="AX482" s="13" t="s">
        <v>25</v>
      </c>
      <c r="AY482" s="272" t="s">
        <v>183</v>
      </c>
    </row>
    <row r="483" s="1" customFormat="1" ht="25.5" customHeight="1">
      <c r="B483" s="48"/>
      <c r="C483" s="238" t="s">
        <v>724</v>
      </c>
      <c r="D483" s="238" t="s">
        <v>185</v>
      </c>
      <c r="E483" s="239" t="s">
        <v>725</v>
      </c>
      <c r="F483" s="240" t="s">
        <v>726</v>
      </c>
      <c r="G483" s="241" t="s">
        <v>215</v>
      </c>
      <c r="H483" s="242">
        <v>11.632999999999999</v>
      </c>
      <c r="I483" s="243"/>
      <c r="J483" s="244">
        <f>ROUND(I483*H483,2)</f>
        <v>0</v>
      </c>
      <c r="K483" s="240" t="s">
        <v>189</v>
      </c>
      <c r="L483" s="74"/>
      <c r="M483" s="245" t="s">
        <v>38</v>
      </c>
      <c r="N483" s="246" t="s">
        <v>53</v>
      </c>
      <c r="O483" s="49"/>
      <c r="P483" s="247">
        <f>O483*H483</f>
        <v>0</v>
      </c>
      <c r="Q483" s="247">
        <v>0</v>
      </c>
      <c r="R483" s="247">
        <f>Q483*H483</f>
        <v>0</v>
      </c>
      <c r="S483" s="247">
        <v>0.067000000000000004</v>
      </c>
      <c r="T483" s="248">
        <f>S483*H483</f>
        <v>0.77941099999999996</v>
      </c>
      <c r="AR483" s="25" t="s">
        <v>190</v>
      </c>
      <c r="AT483" s="25" t="s">
        <v>185</v>
      </c>
      <c r="AU483" s="25" t="s">
        <v>90</v>
      </c>
      <c r="AY483" s="25" t="s">
        <v>183</v>
      </c>
      <c r="BE483" s="249">
        <f>IF(N483="základní",J483,0)</f>
        <v>0</v>
      </c>
      <c r="BF483" s="249">
        <f>IF(N483="snížená",J483,0)</f>
        <v>0</v>
      </c>
      <c r="BG483" s="249">
        <f>IF(N483="zákl. přenesená",J483,0)</f>
        <v>0</v>
      </c>
      <c r="BH483" s="249">
        <f>IF(N483="sníž. přenesená",J483,0)</f>
        <v>0</v>
      </c>
      <c r="BI483" s="249">
        <f>IF(N483="nulová",J483,0)</f>
        <v>0</v>
      </c>
      <c r="BJ483" s="25" t="s">
        <v>25</v>
      </c>
      <c r="BK483" s="249">
        <f>ROUND(I483*H483,2)</f>
        <v>0</v>
      </c>
      <c r="BL483" s="25" t="s">
        <v>190</v>
      </c>
      <c r="BM483" s="25" t="s">
        <v>727</v>
      </c>
    </row>
    <row r="484" s="1" customFormat="1">
      <c r="B484" s="48"/>
      <c r="C484" s="76"/>
      <c r="D484" s="252" t="s">
        <v>217</v>
      </c>
      <c r="E484" s="76"/>
      <c r="F484" s="283" t="s">
        <v>654</v>
      </c>
      <c r="G484" s="76"/>
      <c r="H484" s="76"/>
      <c r="I484" s="206"/>
      <c r="J484" s="76"/>
      <c r="K484" s="76"/>
      <c r="L484" s="74"/>
      <c r="M484" s="284"/>
      <c r="N484" s="49"/>
      <c r="O484" s="49"/>
      <c r="P484" s="49"/>
      <c r="Q484" s="49"/>
      <c r="R484" s="49"/>
      <c r="S484" s="49"/>
      <c r="T484" s="97"/>
      <c r="AT484" s="25" t="s">
        <v>217</v>
      </c>
      <c r="AU484" s="25" t="s">
        <v>90</v>
      </c>
    </row>
    <row r="485" s="14" customFormat="1">
      <c r="B485" s="273"/>
      <c r="C485" s="274"/>
      <c r="D485" s="252" t="s">
        <v>196</v>
      </c>
      <c r="E485" s="275" t="s">
        <v>38</v>
      </c>
      <c r="F485" s="276" t="s">
        <v>202</v>
      </c>
      <c r="G485" s="274"/>
      <c r="H485" s="275" t="s">
        <v>38</v>
      </c>
      <c r="I485" s="277"/>
      <c r="J485" s="274"/>
      <c r="K485" s="274"/>
      <c r="L485" s="278"/>
      <c r="M485" s="279"/>
      <c r="N485" s="280"/>
      <c r="O485" s="280"/>
      <c r="P485" s="280"/>
      <c r="Q485" s="280"/>
      <c r="R485" s="280"/>
      <c r="S485" s="280"/>
      <c r="T485" s="281"/>
      <c r="AT485" s="282" t="s">
        <v>196</v>
      </c>
      <c r="AU485" s="282" t="s">
        <v>90</v>
      </c>
      <c r="AV485" s="14" t="s">
        <v>25</v>
      </c>
      <c r="AW485" s="14" t="s">
        <v>45</v>
      </c>
      <c r="AX485" s="14" t="s">
        <v>82</v>
      </c>
      <c r="AY485" s="282" t="s">
        <v>183</v>
      </c>
    </row>
    <row r="486" s="12" customFormat="1">
      <c r="B486" s="250"/>
      <c r="C486" s="251"/>
      <c r="D486" s="252" t="s">
        <v>196</v>
      </c>
      <c r="E486" s="253" t="s">
        <v>38</v>
      </c>
      <c r="F486" s="254" t="s">
        <v>728</v>
      </c>
      <c r="G486" s="251"/>
      <c r="H486" s="255">
        <v>11.632999999999999</v>
      </c>
      <c r="I486" s="256"/>
      <c r="J486" s="251"/>
      <c r="K486" s="251"/>
      <c r="L486" s="257"/>
      <c r="M486" s="258"/>
      <c r="N486" s="259"/>
      <c r="O486" s="259"/>
      <c r="P486" s="259"/>
      <c r="Q486" s="259"/>
      <c r="R486" s="259"/>
      <c r="S486" s="259"/>
      <c r="T486" s="260"/>
      <c r="AT486" s="261" t="s">
        <v>196</v>
      </c>
      <c r="AU486" s="261" t="s">
        <v>90</v>
      </c>
      <c r="AV486" s="12" t="s">
        <v>90</v>
      </c>
      <c r="AW486" s="12" t="s">
        <v>45</v>
      </c>
      <c r="AX486" s="12" t="s">
        <v>82</v>
      </c>
      <c r="AY486" s="261" t="s">
        <v>183</v>
      </c>
    </row>
    <row r="487" s="13" customFormat="1">
      <c r="B487" s="262"/>
      <c r="C487" s="263"/>
      <c r="D487" s="252" t="s">
        <v>196</v>
      </c>
      <c r="E487" s="264" t="s">
        <v>38</v>
      </c>
      <c r="F487" s="265" t="s">
        <v>198</v>
      </c>
      <c r="G487" s="263"/>
      <c r="H487" s="266">
        <v>11.632999999999999</v>
      </c>
      <c r="I487" s="267"/>
      <c r="J487" s="263"/>
      <c r="K487" s="263"/>
      <c r="L487" s="268"/>
      <c r="M487" s="269"/>
      <c r="N487" s="270"/>
      <c r="O487" s="270"/>
      <c r="P487" s="270"/>
      <c r="Q487" s="270"/>
      <c r="R487" s="270"/>
      <c r="S487" s="270"/>
      <c r="T487" s="271"/>
      <c r="AT487" s="272" t="s">
        <v>196</v>
      </c>
      <c r="AU487" s="272" t="s">
        <v>90</v>
      </c>
      <c r="AV487" s="13" t="s">
        <v>190</v>
      </c>
      <c r="AW487" s="13" t="s">
        <v>45</v>
      </c>
      <c r="AX487" s="13" t="s">
        <v>25</v>
      </c>
      <c r="AY487" s="272" t="s">
        <v>183</v>
      </c>
    </row>
    <row r="488" s="1" customFormat="1" ht="25.5" customHeight="1">
      <c r="B488" s="48"/>
      <c r="C488" s="238" t="s">
        <v>729</v>
      </c>
      <c r="D488" s="238" t="s">
        <v>185</v>
      </c>
      <c r="E488" s="239" t="s">
        <v>730</v>
      </c>
      <c r="F488" s="240" t="s">
        <v>731</v>
      </c>
      <c r="G488" s="241" t="s">
        <v>215</v>
      </c>
      <c r="H488" s="242">
        <v>37.759999999999998</v>
      </c>
      <c r="I488" s="243"/>
      <c r="J488" s="244">
        <f>ROUND(I488*H488,2)</f>
        <v>0</v>
      </c>
      <c r="K488" s="240" t="s">
        <v>189</v>
      </c>
      <c r="L488" s="74"/>
      <c r="M488" s="245" t="s">
        <v>38</v>
      </c>
      <c r="N488" s="246" t="s">
        <v>53</v>
      </c>
      <c r="O488" s="49"/>
      <c r="P488" s="247">
        <f>O488*H488</f>
        <v>0</v>
      </c>
      <c r="Q488" s="247">
        <v>0</v>
      </c>
      <c r="R488" s="247">
        <f>Q488*H488</f>
        <v>0</v>
      </c>
      <c r="S488" s="247">
        <v>0.075999999999999998</v>
      </c>
      <c r="T488" s="248">
        <f>S488*H488</f>
        <v>2.8697599999999999</v>
      </c>
      <c r="AR488" s="25" t="s">
        <v>190</v>
      </c>
      <c r="AT488" s="25" t="s">
        <v>185</v>
      </c>
      <c r="AU488" s="25" t="s">
        <v>90</v>
      </c>
      <c r="AY488" s="25" t="s">
        <v>183</v>
      </c>
      <c r="BE488" s="249">
        <f>IF(N488="základní",J488,0)</f>
        <v>0</v>
      </c>
      <c r="BF488" s="249">
        <f>IF(N488="snížená",J488,0)</f>
        <v>0</v>
      </c>
      <c r="BG488" s="249">
        <f>IF(N488="zákl. přenesená",J488,0)</f>
        <v>0</v>
      </c>
      <c r="BH488" s="249">
        <f>IF(N488="sníž. přenesená",J488,0)</f>
        <v>0</v>
      </c>
      <c r="BI488" s="249">
        <f>IF(N488="nulová",J488,0)</f>
        <v>0</v>
      </c>
      <c r="BJ488" s="25" t="s">
        <v>25</v>
      </c>
      <c r="BK488" s="249">
        <f>ROUND(I488*H488,2)</f>
        <v>0</v>
      </c>
      <c r="BL488" s="25" t="s">
        <v>190</v>
      </c>
      <c r="BM488" s="25" t="s">
        <v>732</v>
      </c>
    </row>
    <row r="489" s="1" customFormat="1">
      <c r="B489" s="48"/>
      <c r="C489" s="76"/>
      <c r="D489" s="252" t="s">
        <v>217</v>
      </c>
      <c r="E489" s="76"/>
      <c r="F489" s="283" t="s">
        <v>733</v>
      </c>
      <c r="G489" s="76"/>
      <c r="H489" s="76"/>
      <c r="I489" s="206"/>
      <c r="J489" s="76"/>
      <c r="K489" s="76"/>
      <c r="L489" s="74"/>
      <c r="M489" s="284"/>
      <c r="N489" s="49"/>
      <c r="O489" s="49"/>
      <c r="P489" s="49"/>
      <c r="Q489" s="49"/>
      <c r="R489" s="49"/>
      <c r="S489" s="49"/>
      <c r="T489" s="97"/>
      <c r="AT489" s="25" t="s">
        <v>217</v>
      </c>
      <c r="AU489" s="25" t="s">
        <v>90</v>
      </c>
    </row>
    <row r="490" s="14" customFormat="1">
      <c r="B490" s="273"/>
      <c r="C490" s="274"/>
      <c r="D490" s="252" t="s">
        <v>196</v>
      </c>
      <c r="E490" s="275" t="s">
        <v>38</v>
      </c>
      <c r="F490" s="276" t="s">
        <v>202</v>
      </c>
      <c r="G490" s="274"/>
      <c r="H490" s="275" t="s">
        <v>38</v>
      </c>
      <c r="I490" s="277"/>
      <c r="J490" s="274"/>
      <c r="K490" s="274"/>
      <c r="L490" s="278"/>
      <c r="M490" s="279"/>
      <c r="N490" s="280"/>
      <c r="O490" s="280"/>
      <c r="P490" s="280"/>
      <c r="Q490" s="280"/>
      <c r="R490" s="280"/>
      <c r="S490" s="280"/>
      <c r="T490" s="281"/>
      <c r="AT490" s="282" t="s">
        <v>196</v>
      </c>
      <c r="AU490" s="282" t="s">
        <v>90</v>
      </c>
      <c r="AV490" s="14" t="s">
        <v>25</v>
      </c>
      <c r="AW490" s="14" t="s">
        <v>45</v>
      </c>
      <c r="AX490" s="14" t="s">
        <v>82</v>
      </c>
      <c r="AY490" s="282" t="s">
        <v>183</v>
      </c>
    </row>
    <row r="491" s="12" customFormat="1">
      <c r="B491" s="250"/>
      <c r="C491" s="251"/>
      <c r="D491" s="252" t="s">
        <v>196</v>
      </c>
      <c r="E491" s="253" t="s">
        <v>38</v>
      </c>
      <c r="F491" s="254" t="s">
        <v>734</v>
      </c>
      <c r="G491" s="251"/>
      <c r="H491" s="255">
        <v>37.759999999999998</v>
      </c>
      <c r="I491" s="256"/>
      <c r="J491" s="251"/>
      <c r="K491" s="251"/>
      <c r="L491" s="257"/>
      <c r="M491" s="258"/>
      <c r="N491" s="259"/>
      <c r="O491" s="259"/>
      <c r="P491" s="259"/>
      <c r="Q491" s="259"/>
      <c r="R491" s="259"/>
      <c r="S491" s="259"/>
      <c r="T491" s="260"/>
      <c r="AT491" s="261" t="s">
        <v>196</v>
      </c>
      <c r="AU491" s="261" t="s">
        <v>90</v>
      </c>
      <c r="AV491" s="12" t="s">
        <v>90</v>
      </c>
      <c r="AW491" s="12" t="s">
        <v>45</v>
      </c>
      <c r="AX491" s="12" t="s">
        <v>82</v>
      </c>
      <c r="AY491" s="261" t="s">
        <v>183</v>
      </c>
    </row>
    <row r="492" s="13" customFormat="1">
      <c r="B492" s="262"/>
      <c r="C492" s="263"/>
      <c r="D492" s="252" t="s">
        <v>196</v>
      </c>
      <c r="E492" s="264" t="s">
        <v>38</v>
      </c>
      <c r="F492" s="265" t="s">
        <v>198</v>
      </c>
      <c r="G492" s="263"/>
      <c r="H492" s="266">
        <v>37.759999999999998</v>
      </c>
      <c r="I492" s="267"/>
      <c r="J492" s="263"/>
      <c r="K492" s="263"/>
      <c r="L492" s="268"/>
      <c r="M492" s="269"/>
      <c r="N492" s="270"/>
      <c r="O492" s="270"/>
      <c r="P492" s="270"/>
      <c r="Q492" s="270"/>
      <c r="R492" s="270"/>
      <c r="S492" s="270"/>
      <c r="T492" s="271"/>
      <c r="AT492" s="272" t="s">
        <v>196</v>
      </c>
      <c r="AU492" s="272" t="s">
        <v>90</v>
      </c>
      <c r="AV492" s="13" t="s">
        <v>190</v>
      </c>
      <c r="AW492" s="13" t="s">
        <v>45</v>
      </c>
      <c r="AX492" s="13" t="s">
        <v>25</v>
      </c>
      <c r="AY492" s="272" t="s">
        <v>183</v>
      </c>
    </row>
    <row r="493" s="1" customFormat="1" ht="25.5" customHeight="1">
      <c r="B493" s="48"/>
      <c r="C493" s="238" t="s">
        <v>735</v>
      </c>
      <c r="D493" s="238" t="s">
        <v>185</v>
      </c>
      <c r="E493" s="239" t="s">
        <v>736</v>
      </c>
      <c r="F493" s="240" t="s">
        <v>737</v>
      </c>
      <c r="G493" s="241" t="s">
        <v>215</v>
      </c>
      <c r="H493" s="242">
        <v>5.1050000000000004</v>
      </c>
      <c r="I493" s="243"/>
      <c r="J493" s="244">
        <f>ROUND(I493*H493,2)</f>
        <v>0</v>
      </c>
      <c r="K493" s="240" t="s">
        <v>189</v>
      </c>
      <c r="L493" s="74"/>
      <c r="M493" s="245" t="s">
        <v>38</v>
      </c>
      <c r="N493" s="246" t="s">
        <v>53</v>
      </c>
      <c r="O493" s="49"/>
      <c r="P493" s="247">
        <f>O493*H493</f>
        <v>0</v>
      </c>
      <c r="Q493" s="247">
        <v>0</v>
      </c>
      <c r="R493" s="247">
        <f>Q493*H493</f>
        <v>0</v>
      </c>
      <c r="S493" s="247">
        <v>0.050999999999999997</v>
      </c>
      <c r="T493" s="248">
        <f>S493*H493</f>
        <v>0.260355</v>
      </c>
      <c r="AR493" s="25" t="s">
        <v>190</v>
      </c>
      <c r="AT493" s="25" t="s">
        <v>185</v>
      </c>
      <c r="AU493" s="25" t="s">
        <v>90</v>
      </c>
      <c r="AY493" s="25" t="s">
        <v>183</v>
      </c>
      <c r="BE493" s="249">
        <f>IF(N493="základní",J493,0)</f>
        <v>0</v>
      </c>
      <c r="BF493" s="249">
        <f>IF(N493="snížená",J493,0)</f>
        <v>0</v>
      </c>
      <c r="BG493" s="249">
        <f>IF(N493="zákl. přenesená",J493,0)</f>
        <v>0</v>
      </c>
      <c r="BH493" s="249">
        <f>IF(N493="sníž. přenesená",J493,0)</f>
        <v>0</v>
      </c>
      <c r="BI493" s="249">
        <f>IF(N493="nulová",J493,0)</f>
        <v>0</v>
      </c>
      <c r="BJ493" s="25" t="s">
        <v>25</v>
      </c>
      <c r="BK493" s="249">
        <f>ROUND(I493*H493,2)</f>
        <v>0</v>
      </c>
      <c r="BL493" s="25" t="s">
        <v>190</v>
      </c>
      <c r="BM493" s="25" t="s">
        <v>738</v>
      </c>
    </row>
    <row r="494" s="1" customFormat="1">
      <c r="B494" s="48"/>
      <c r="C494" s="76"/>
      <c r="D494" s="252" t="s">
        <v>217</v>
      </c>
      <c r="E494" s="76"/>
      <c r="F494" s="283" t="s">
        <v>739</v>
      </c>
      <c r="G494" s="76"/>
      <c r="H494" s="76"/>
      <c r="I494" s="206"/>
      <c r="J494" s="76"/>
      <c r="K494" s="76"/>
      <c r="L494" s="74"/>
      <c r="M494" s="284"/>
      <c r="N494" s="49"/>
      <c r="O494" s="49"/>
      <c r="P494" s="49"/>
      <c r="Q494" s="49"/>
      <c r="R494" s="49"/>
      <c r="S494" s="49"/>
      <c r="T494" s="97"/>
      <c r="AT494" s="25" t="s">
        <v>217</v>
      </c>
      <c r="AU494" s="25" t="s">
        <v>90</v>
      </c>
    </row>
    <row r="495" s="14" customFormat="1">
      <c r="B495" s="273"/>
      <c r="C495" s="274"/>
      <c r="D495" s="252" t="s">
        <v>196</v>
      </c>
      <c r="E495" s="275" t="s">
        <v>38</v>
      </c>
      <c r="F495" s="276" t="s">
        <v>202</v>
      </c>
      <c r="G495" s="274"/>
      <c r="H495" s="275" t="s">
        <v>38</v>
      </c>
      <c r="I495" s="277"/>
      <c r="J495" s="274"/>
      <c r="K495" s="274"/>
      <c r="L495" s="278"/>
      <c r="M495" s="279"/>
      <c r="N495" s="280"/>
      <c r="O495" s="280"/>
      <c r="P495" s="280"/>
      <c r="Q495" s="280"/>
      <c r="R495" s="280"/>
      <c r="S495" s="280"/>
      <c r="T495" s="281"/>
      <c r="AT495" s="282" t="s">
        <v>196</v>
      </c>
      <c r="AU495" s="282" t="s">
        <v>90</v>
      </c>
      <c r="AV495" s="14" t="s">
        <v>25</v>
      </c>
      <c r="AW495" s="14" t="s">
        <v>45</v>
      </c>
      <c r="AX495" s="14" t="s">
        <v>82</v>
      </c>
      <c r="AY495" s="282" t="s">
        <v>183</v>
      </c>
    </row>
    <row r="496" s="12" customFormat="1">
      <c r="B496" s="250"/>
      <c r="C496" s="251"/>
      <c r="D496" s="252" t="s">
        <v>196</v>
      </c>
      <c r="E496" s="253" t="s">
        <v>38</v>
      </c>
      <c r="F496" s="254" t="s">
        <v>740</v>
      </c>
      <c r="G496" s="251"/>
      <c r="H496" s="255">
        <v>5.1050000000000004</v>
      </c>
      <c r="I496" s="256"/>
      <c r="J496" s="251"/>
      <c r="K496" s="251"/>
      <c r="L496" s="257"/>
      <c r="M496" s="258"/>
      <c r="N496" s="259"/>
      <c r="O496" s="259"/>
      <c r="P496" s="259"/>
      <c r="Q496" s="259"/>
      <c r="R496" s="259"/>
      <c r="S496" s="259"/>
      <c r="T496" s="260"/>
      <c r="AT496" s="261" t="s">
        <v>196</v>
      </c>
      <c r="AU496" s="261" t="s">
        <v>90</v>
      </c>
      <c r="AV496" s="12" t="s">
        <v>90</v>
      </c>
      <c r="AW496" s="12" t="s">
        <v>45</v>
      </c>
      <c r="AX496" s="12" t="s">
        <v>82</v>
      </c>
      <c r="AY496" s="261" t="s">
        <v>183</v>
      </c>
    </row>
    <row r="497" s="13" customFormat="1">
      <c r="B497" s="262"/>
      <c r="C497" s="263"/>
      <c r="D497" s="252" t="s">
        <v>196</v>
      </c>
      <c r="E497" s="264" t="s">
        <v>38</v>
      </c>
      <c r="F497" s="265" t="s">
        <v>198</v>
      </c>
      <c r="G497" s="263"/>
      <c r="H497" s="266">
        <v>5.1050000000000004</v>
      </c>
      <c r="I497" s="267"/>
      <c r="J497" s="263"/>
      <c r="K497" s="263"/>
      <c r="L497" s="268"/>
      <c r="M497" s="269"/>
      <c r="N497" s="270"/>
      <c r="O497" s="270"/>
      <c r="P497" s="270"/>
      <c r="Q497" s="270"/>
      <c r="R497" s="270"/>
      <c r="S497" s="270"/>
      <c r="T497" s="271"/>
      <c r="AT497" s="272" t="s">
        <v>196</v>
      </c>
      <c r="AU497" s="272" t="s">
        <v>90</v>
      </c>
      <c r="AV497" s="13" t="s">
        <v>190</v>
      </c>
      <c r="AW497" s="13" t="s">
        <v>45</v>
      </c>
      <c r="AX497" s="13" t="s">
        <v>25</v>
      </c>
      <c r="AY497" s="272" t="s">
        <v>183</v>
      </c>
    </row>
    <row r="498" s="1" customFormat="1" ht="38.25" customHeight="1">
      <c r="B498" s="48"/>
      <c r="C498" s="238" t="s">
        <v>741</v>
      </c>
      <c r="D498" s="238" t="s">
        <v>185</v>
      </c>
      <c r="E498" s="239" t="s">
        <v>742</v>
      </c>
      <c r="F498" s="240" t="s">
        <v>743</v>
      </c>
      <c r="G498" s="241" t="s">
        <v>194</v>
      </c>
      <c r="H498" s="242">
        <v>0.123</v>
      </c>
      <c r="I498" s="243"/>
      <c r="J498" s="244">
        <f>ROUND(I498*H498,2)</f>
        <v>0</v>
      </c>
      <c r="K498" s="240" t="s">
        <v>189</v>
      </c>
      <c r="L498" s="74"/>
      <c r="M498" s="245" t="s">
        <v>38</v>
      </c>
      <c r="N498" s="246" t="s">
        <v>53</v>
      </c>
      <c r="O498" s="49"/>
      <c r="P498" s="247">
        <f>O498*H498</f>
        <v>0</v>
      </c>
      <c r="Q498" s="247">
        <v>0</v>
      </c>
      <c r="R498" s="247">
        <f>Q498*H498</f>
        <v>0</v>
      </c>
      <c r="S498" s="247">
        <v>1.8</v>
      </c>
      <c r="T498" s="248">
        <f>S498*H498</f>
        <v>0.22140000000000001</v>
      </c>
      <c r="AR498" s="25" t="s">
        <v>190</v>
      </c>
      <c r="AT498" s="25" t="s">
        <v>185</v>
      </c>
      <c r="AU498" s="25" t="s">
        <v>90</v>
      </c>
      <c r="AY498" s="25" t="s">
        <v>183</v>
      </c>
      <c r="BE498" s="249">
        <f>IF(N498="základní",J498,0)</f>
        <v>0</v>
      </c>
      <c r="BF498" s="249">
        <f>IF(N498="snížená",J498,0)</f>
        <v>0</v>
      </c>
      <c r="BG498" s="249">
        <f>IF(N498="zákl. přenesená",J498,0)</f>
        <v>0</v>
      </c>
      <c r="BH498" s="249">
        <f>IF(N498="sníž. přenesená",J498,0)</f>
        <v>0</v>
      </c>
      <c r="BI498" s="249">
        <f>IF(N498="nulová",J498,0)</f>
        <v>0</v>
      </c>
      <c r="BJ498" s="25" t="s">
        <v>25</v>
      </c>
      <c r="BK498" s="249">
        <f>ROUND(I498*H498,2)</f>
        <v>0</v>
      </c>
      <c r="BL498" s="25" t="s">
        <v>190</v>
      </c>
      <c r="BM498" s="25" t="s">
        <v>744</v>
      </c>
    </row>
    <row r="499" s="12" customFormat="1">
      <c r="B499" s="250"/>
      <c r="C499" s="251"/>
      <c r="D499" s="252" t="s">
        <v>196</v>
      </c>
      <c r="E499" s="253" t="s">
        <v>38</v>
      </c>
      <c r="F499" s="254" t="s">
        <v>745</v>
      </c>
      <c r="G499" s="251"/>
      <c r="H499" s="255">
        <v>0.123</v>
      </c>
      <c r="I499" s="256"/>
      <c r="J499" s="251"/>
      <c r="K499" s="251"/>
      <c r="L499" s="257"/>
      <c r="M499" s="258"/>
      <c r="N499" s="259"/>
      <c r="O499" s="259"/>
      <c r="P499" s="259"/>
      <c r="Q499" s="259"/>
      <c r="R499" s="259"/>
      <c r="S499" s="259"/>
      <c r="T499" s="260"/>
      <c r="AT499" s="261" t="s">
        <v>196</v>
      </c>
      <c r="AU499" s="261" t="s">
        <v>90</v>
      </c>
      <c r="AV499" s="12" t="s">
        <v>90</v>
      </c>
      <c r="AW499" s="12" t="s">
        <v>45</v>
      </c>
      <c r="AX499" s="12" t="s">
        <v>82</v>
      </c>
      <c r="AY499" s="261" t="s">
        <v>183</v>
      </c>
    </row>
    <row r="500" s="13" customFormat="1">
      <c r="B500" s="262"/>
      <c r="C500" s="263"/>
      <c r="D500" s="252" t="s">
        <v>196</v>
      </c>
      <c r="E500" s="264" t="s">
        <v>38</v>
      </c>
      <c r="F500" s="265" t="s">
        <v>198</v>
      </c>
      <c r="G500" s="263"/>
      <c r="H500" s="266">
        <v>0.123</v>
      </c>
      <c r="I500" s="267"/>
      <c r="J500" s="263"/>
      <c r="K500" s="263"/>
      <c r="L500" s="268"/>
      <c r="M500" s="269"/>
      <c r="N500" s="270"/>
      <c r="O500" s="270"/>
      <c r="P500" s="270"/>
      <c r="Q500" s="270"/>
      <c r="R500" s="270"/>
      <c r="S500" s="270"/>
      <c r="T500" s="271"/>
      <c r="AT500" s="272" t="s">
        <v>196</v>
      </c>
      <c r="AU500" s="272" t="s">
        <v>90</v>
      </c>
      <c r="AV500" s="13" t="s">
        <v>190</v>
      </c>
      <c r="AW500" s="13" t="s">
        <v>45</v>
      </c>
      <c r="AX500" s="13" t="s">
        <v>25</v>
      </c>
      <c r="AY500" s="272" t="s">
        <v>183</v>
      </c>
    </row>
    <row r="501" s="1" customFormat="1" ht="38.25" customHeight="1">
      <c r="B501" s="48"/>
      <c r="C501" s="238" t="s">
        <v>746</v>
      </c>
      <c r="D501" s="238" t="s">
        <v>185</v>
      </c>
      <c r="E501" s="239" t="s">
        <v>747</v>
      </c>
      <c r="F501" s="240" t="s">
        <v>748</v>
      </c>
      <c r="G501" s="241" t="s">
        <v>194</v>
      </c>
      <c r="H501" s="242">
        <v>1.6359999999999999</v>
      </c>
      <c r="I501" s="243"/>
      <c r="J501" s="244">
        <f>ROUND(I501*H501,2)</f>
        <v>0</v>
      </c>
      <c r="K501" s="240" t="s">
        <v>189</v>
      </c>
      <c r="L501" s="74"/>
      <c r="M501" s="245" t="s">
        <v>38</v>
      </c>
      <c r="N501" s="246" t="s">
        <v>53</v>
      </c>
      <c r="O501" s="49"/>
      <c r="P501" s="247">
        <f>O501*H501</f>
        <v>0</v>
      </c>
      <c r="Q501" s="247">
        <v>0</v>
      </c>
      <c r="R501" s="247">
        <f>Q501*H501</f>
        <v>0</v>
      </c>
      <c r="S501" s="247">
        <v>1.8</v>
      </c>
      <c r="T501" s="248">
        <f>S501*H501</f>
        <v>2.9447999999999999</v>
      </c>
      <c r="AR501" s="25" t="s">
        <v>190</v>
      </c>
      <c r="AT501" s="25" t="s">
        <v>185</v>
      </c>
      <c r="AU501" s="25" t="s">
        <v>90</v>
      </c>
      <c r="AY501" s="25" t="s">
        <v>183</v>
      </c>
      <c r="BE501" s="249">
        <f>IF(N501="základní",J501,0)</f>
        <v>0</v>
      </c>
      <c r="BF501" s="249">
        <f>IF(N501="snížená",J501,0)</f>
        <v>0</v>
      </c>
      <c r="BG501" s="249">
        <f>IF(N501="zákl. přenesená",J501,0)</f>
        <v>0</v>
      </c>
      <c r="BH501" s="249">
        <f>IF(N501="sníž. přenesená",J501,0)</f>
        <v>0</v>
      </c>
      <c r="BI501" s="249">
        <f>IF(N501="nulová",J501,0)</f>
        <v>0</v>
      </c>
      <c r="BJ501" s="25" t="s">
        <v>25</v>
      </c>
      <c r="BK501" s="249">
        <f>ROUND(I501*H501,2)</f>
        <v>0</v>
      </c>
      <c r="BL501" s="25" t="s">
        <v>190</v>
      </c>
      <c r="BM501" s="25" t="s">
        <v>749</v>
      </c>
    </row>
    <row r="502" s="14" customFormat="1">
      <c r="B502" s="273"/>
      <c r="C502" s="274"/>
      <c r="D502" s="252" t="s">
        <v>196</v>
      </c>
      <c r="E502" s="275" t="s">
        <v>38</v>
      </c>
      <c r="F502" s="276" t="s">
        <v>202</v>
      </c>
      <c r="G502" s="274"/>
      <c r="H502" s="275" t="s">
        <v>38</v>
      </c>
      <c r="I502" s="277"/>
      <c r="J502" s="274"/>
      <c r="K502" s="274"/>
      <c r="L502" s="278"/>
      <c r="M502" s="279"/>
      <c r="N502" s="280"/>
      <c r="O502" s="280"/>
      <c r="P502" s="280"/>
      <c r="Q502" s="280"/>
      <c r="R502" s="280"/>
      <c r="S502" s="280"/>
      <c r="T502" s="281"/>
      <c r="AT502" s="282" t="s">
        <v>196</v>
      </c>
      <c r="AU502" s="282" t="s">
        <v>90</v>
      </c>
      <c r="AV502" s="14" t="s">
        <v>25</v>
      </c>
      <c r="AW502" s="14" t="s">
        <v>45</v>
      </c>
      <c r="AX502" s="14" t="s">
        <v>82</v>
      </c>
      <c r="AY502" s="282" t="s">
        <v>183</v>
      </c>
    </row>
    <row r="503" s="12" customFormat="1">
      <c r="B503" s="250"/>
      <c r="C503" s="251"/>
      <c r="D503" s="252" t="s">
        <v>196</v>
      </c>
      <c r="E503" s="253" t="s">
        <v>38</v>
      </c>
      <c r="F503" s="254" t="s">
        <v>750</v>
      </c>
      <c r="G503" s="251"/>
      <c r="H503" s="255">
        <v>1.0980000000000001</v>
      </c>
      <c r="I503" s="256"/>
      <c r="J503" s="251"/>
      <c r="K503" s="251"/>
      <c r="L503" s="257"/>
      <c r="M503" s="258"/>
      <c r="N503" s="259"/>
      <c r="O503" s="259"/>
      <c r="P503" s="259"/>
      <c r="Q503" s="259"/>
      <c r="R503" s="259"/>
      <c r="S503" s="259"/>
      <c r="T503" s="260"/>
      <c r="AT503" s="261" t="s">
        <v>196</v>
      </c>
      <c r="AU503" s="261" t="s">
        <v>90</v>
      </c>
      <c r="AV503" s="12" t="s">
        <v>90</v>
      </c>
      <c r="AW503" s="12" t="s">
        <v>45</v>
      </c>
      <c r="AX503" s="12" t="s">
        <v>82</v>
      </c>
      <c r="AY503" s="261" t="s">
        <v>183</v>
      </c>
    </row>
    <row r="504" s="12" customFormat="1">
      <c r="B504" s="250"/>
      <c r="C504" s="251"/>
      <c r="D504" s="252" t="s">
        <v>196</v>
      </c>
      <c r="E504" s="253" t="s">
        <v>38</v>
      </c>
      <c r="F504" s="254" t="s">
        <v>751</v>
      </c>
      <c r="G504" s="251"/>
      <c r="H504" s="255">
        <v>0.53800000000000003</v>
      </c>
      <c r="I504" s="256"/>
      <c r="J504" s="251"/>
      <c r="K504" s="251"/>
      <c r="L504" s="257"/>
      <c r="M504" s="258"/>
      <c r="N504" s="259"/>
      <c r="O504" s="259"/>
      <c r="P504" s="259"/>
      <c r="Q504" s="259"/>
      <c r="R504" s="259"/>
      <c r="S504" s="259"/>
      <c r="T504" s="260"/>
      <c r="AT504" s="261" t="s">
        <v>196</v>
      </c>
      <c r="AU504" s="261" t="s">
        <v>90</v>
      </c>
      <c r="AV504" s="12" t="s">
        <v>90</v>
      </c>
      <c r="AW504" s="12" t="s">
        <v>45</v>
      </c>
      <c r="AX504" s="12" t="s">
        <v>82</v>
      </c>
      <c r="AY504" s="261" t="s">
        <v>183</v>
      </c>
    </row>
    <row r="505" s="13" customFormat="1">
      <c r="B505" s="262"/>
      <c r="C505" s="263"/>
      <c r="D505" s="252" t="s">
        <v>196</v>
      </c>
      <c r="E505" s="264" t="s">
        <v>38</v>
      </c>
      <c r="F505" s="265" t="s">
        <v>198</v>
      </c>
      <c r="G505" s="263"/>
      <c r="H505" s="266">
        <v>1.6359999999999999</v>
      </c>
      <c r="I505" s="267"/>
      <c r="J505" s="263"/>
      <c r="K505" s="263"/>
      <c r="L505" s="268"/>
      <c r="M505" s="269"/>
      <c r="N505" s="270"/>
      <c r="O505" s="270"/>
      <c r="P505" s="270"/>
      <c r="Q505" s="270"/>
      <c r="R505" s="270"/>
      <c r="S505" s="270"/>
      <c r="T505" s="271"/>
      <c r="AT505" s="272" t="s">
        <v>196</v>
      </c>
      <c r="AU505" s="272" t="s">
        <v>90</v>
      </c>
      <c r="AV505" s="13" t="s">
        <v>190</v>
      </c>
      <c r="AW505" s="13" t="s">
        <v>45</v>
      </c>
      <c r="AX505" s="13" t="s">
        <v>25</v>
      </c>
      <c r="AY505" s="272" t="s">
        <v>183</v>
      </c>
    </row>
    <row r="506" s="1" customFormat="1" ht="38.25" customHeight="1">
      <c r="B506" s="48"/>
      <c r="C506" s="238" t="s">
        <v>752</v>
      </c>
      <c r="D506" s="238" t="s">
        <v>185</v>
      </c>
      <c r="E506" s="239" t="s">
        <v>753</v>
      </c>
      <c r="F506" s="240" t="s">
        <v>754</v>
      </c>
      <c r="G506" s="241" t="s">
        <v>194</v>
      </c>
      <c r="H506" s="242">
        <v>3.9089999999999998</v>
      </c>
      <c r="I506" s="243"/>
      <c r="J506" s="244">
        <f>ROUND(I506*H506,2)</f>
        <v>0</v>
      </c>
      <c r="K506" s="240" t="s">
        <v>189</v>
      </c>
      <c r="L506" s="74"/>
      <c r="M506" s="245" t="s">
        <v>38</v>
      </c>
      <c r="N506" s="246" t="s">
        <v>53</v>
      </c>
      <c r="O506" s="49"/>
      <c r="P506" s="247">
        <f>O506*H506</f>
        <v>0</v>
      </c>
      <c r="Q506" s="247">
        <v>0</v>
      </c>
      <c r="R506" s="247">
        <f>Q506*H506</f>
        <v>0</v>
      </c>
      <c r="S506" s="247">
        <v>1.8</v>
      </c>
      <c r="T506" s="248">
        <f>S506*H506</f>
        <v>7.0362</v>
      </c>
      <c r="AR506" s="25" t="s">
        <v>190</v>
      </c>
      <c r="AT506" s="25" t="s">
        <v>185</v>
      </c>
      <c r="AU506" s="25" t="s">
        <v>90</v>
      </c>
      <c r="AY506" s="25" t="s">
        <v>183</v>
      </c>
      <c r="BE506" s="249">
        <f>IF(N506="základní",J506,0)</f>
        <v>0</v>
      </c>
      <c r="BF506" s="249">
        <f>IF(N506="snížená",J506,0)</f>
        <v>0</v>
      </c>
      <c r="BG506" s="249">
        <f>IF(N506="zákl. přenesená",J506,0)</f>
        <v>0</v>
      </c>
      <c r="BH506" s="249">
        <f>IF(N506="sníž. přenesená",J506,0)</f>
        <v>0</v>
      </c>
      <c r="BI506" s="249">
        <f>IF(N506="nulová",J506,0)</f>
        <v>0</v>
      </c>
      <c r="BJ506" s="25" t="s">
        <v>25</v>
      </c>
      <c r="BK506" s="249">
        <f>ROUND(I506*H506,2)</f>
        <v>0</v>
      </c>
      <c r="BL506" s="25" t="s">
        <v>190</v>
      </c>
      <c r="BM506" s="25" t="s">
        <v>755</v>
      </c>
    </row>
    <row r="507" s="14" customFormat="1">
      <c r="B507" s="273"/>
      <c r="C507" s="274"/>
      <c r="D507" s="252" t="s">
        <v>196</v>
      </c>
      <c r="E507" s="275" t="s">
        <v>38</v>
      </c>
      <c r="F507" s="276" t="s">
        <v>202</v>
      </c>
      <c r="G507" s="274"/>
      <c r="H507" s="275" t="s">
        <v>38</v>
      </c>
      <c r="I507" s="277"/>
      <c r="J507" s="274"/>
      <c r="K507" s="274"/>
      <c r="L507" s="278"/>
      <c r="M507" s="279"/>
      <c r="N507" s="280"/>
      <c r="O507" s="280"/>
      <c r="P507" s="280"/>
      <c r="Q507" s="280"/>
      <c r="R507" s="280"/>
      <c r="S507" s="280"/>
      <c r="T507" s="281"/>
      <c r="AT507" s="282" t="s">
        <v>196</v>
      </c>
      <c r="AU507" s="282" t="s">
        <v>90</v>
      </c>
      <c r="AV507" s="14" t="s">
        <v>25</v>
      </c>
      <c r="AW507" s="14" t="s">
        <v>45</v>
      </c>
      <c r="AX507" s="14" t="s">
        <v>82</v>
      </c>
      <c r="AY507" s="282" t="s">
        <v>183</v>
      </c>
    </row>
    <row r="508" s="12" customFormat="1">
      <c r="B508" s="250"/>
      <c r="C508" s="251"/>
      <c r="D508" s="252" t="s">
        <v>196</v>
      </c>
      <c r="E508" s="253" t="s">
        <v>38</v>
      </c>
      <c r="F508" s="254" t="s">
        <v>756</v>
      </c>
      <c r="G508" s="251"/>
      <c r="H508" s="255">
        <v>2.548</v>
      </c>
      <c r="I508" s="256"/>
      <c r="J508" s="251"/>
      <c r="K508" s="251"/>
      <c r="L508" s="257"/>
      <c r="M508" s="258"/>
      <c r="N508" s="259"/>
      <c r="O508" s="259"/>
      <c r="P508" s="259"/>
      <c r="Q508" s="259"/>
      <c r="R508" s="259"/>
      <c r="S508" s="259"/>
      <c r="T508" s="260"/>
      <c r="AT508" s="261" t="s">
        <v>196</v>
      </c>
      <c r="AU508" s="261" t="s">
        <v>90</v>
      </c>
      <c r="AV508" s="12" t="s">
        <v>90</v>
      </c>
      <c r="AW508" s="12" t="s">
        <v>45</v>
      </c>
      <c r="AX508" s="12" t="s">
        <v>82</v>
      </c>
      <c r="AY508" s="261" t="s">
        <v>183</v>
      </c>
    </row>
    <row r="509" s="12" customFormat="1">
      <c r="B509" s="250"/>
      <c r="C509" s="251"/>
      <c r="D509" s="252" t="s">
        <v>196</v>
      </c>
      <c r="E509" s="253" t="s">
        <v>38</v>
      </c>
      <c r="F509" s="254" t="s">
        <v>757</v>
      </c>
      <c r="G509" s="251"/>
      <c r="H509" s="255">
        <v>1.361</v>
      </c>
      <c r="I509" s="256"/>
      <c r="J509" s="251"/>
      <c r="K509" s="251"/>
      <c r="L509" s="257"/>
      <c r="M509" s="258"/>
      <c r="N509" s="259"/>
      <c r="O509" s="259"/>
      <c r="P509" s="259"/>
      <c r="Q509" s="259"/>
      <c r="R509" s="259"/>
      <c r="S509" s="259"/>
      <c r="T509" s="260"/>
      <c r="AT509" s="261" t="s">
        <v>196</v>
      </c>
      <c r="AU509" s="261" t="s">
        <v>90</v>
      </c>
      <c r="AV509" s="12" t="s">
        <v>90</v>
      </c>
      <c r="AW509" s="12" t="s">
        <v>45</v>
      </c>
      <c r="AX509" s="12" t="s">
        <v>82</v>
      </c>
      <c r="AY509" s="261" t="s">
        <v>183</v>
      </c>
    </row>
    <row r="510" s="13" customFormat="1">
      <c r="B510" s="262"/>
      <c r="C510" s="263"/>
      <c r="D510" s="252" t="s">
        <v>196</v>
      </c>
      <c r="E510" s="264" t="s">
        <v>38</v>
      </c>
      <c r="F510" s="265" t="s">
        <v>198</v>
      </c>
      <c r="G510" s="263"/>
      <c r="H510" s="266">
        <v>3.9089999999999998</v>
      </c>
      <c r="I510" s="267"/>
      <c r="J510" s="263"/>
      <c r="K510" s="263"/>
      <c r="L510" s="268"/>
      <c r="M510" s="269"/>
      <c r="N510" s="270"/>
      <c r="O510" s="270"/>
      <c r="P510" s="270"/>
      <c r="Q510" s="270"/>
      <c r="R510" s="270"/>
      <c r="S510" s="270"/>
      <c r="T510" s="271"/>
      <c r="AT510" s="272" t="s">
        <v>196</v>
      </c>
      <c r="AU510" s="272" t="s">
        <v>90</v>
      </c>
      <c r="AV510" s="13" t="s">
        <v>190</v>
      </c>
      <c r="AW510" s="13" t="s">
        <v>45</v>
      </c>
      <c r="AX510" s="13" t="s">
        <v>25</v>
      </c>
      <c r="AY510" s="272" t="s">
        <v>183</v>
      </c>
    </row>
    <row r="511" s="1" customFormat="1" ht="25.5" customHeight="1">
      <c r="B511" s="48"/>
      <c r="C511" s="238" t="s">
        <v>758</v>
      </c>
      <c r="D511" s="238" t="s">
        <v>185</v>
      </c>
      <c r="E511" s="239" t="s">
        <v>759</v>
      </c>
      <c r="F511" s="240" t="s">
        <v>760</v>
      </c>
      <c r="G511" s="241" t="s">
        <v>188</v>
      </c>
      <c r="H511" s="242">
        <v>10</v>
      </c>
      <c r="I511" s="243"/>
      <c r="J511" s="244">
        <f>ROUND(I511*H511,2)</f>
        <v>0</v>
      </c>
      <c r="K511" s="240" t="s">
        <v>189</v>
      </c>
      <c r="L511" s="74"/>
      <c r="M511" s="245" t="s">
        <v>38</v>
      </c>
      <c r="N511" s="246" t="s">
        <v>53</v>
      </c>
      <c r="O511" s="49"/>
      <c r="P511" s="247">
        <f>O511*H511</f>
        <v>0</v>
      </c>
      <c r="Q511" s="247">
        <v>0</v>
      </c>
      <c r="R511" s="247">
        <f>Q511*H511</f>
        <v>0</v>
      </c>
      <c r="S511" s="247">
        <v>0.031</v>
      </c>
      <c r="T511" s="248">
        <f>S511*H511</f>
        <v>0.31</v>
      </c>
      <c r="AR511" s="25" t="s">
        <v>190</v>
      </c>
      <c r="AT511" s="25" t="s">
        <v>185</v>
      </c>
      <c r="AU511" s="25" t="s">
        <v>90</v>
      </c>
      <c r="AY511" s="25" t="s">
        <v>183</v>
      </c>
      <c r="BE511" s="249">
        <f>IF(N511="základní",J511,0)</f>
        <v>0</v>
      </c>
      <c r="BF511" s="249">
        <f>IF(N511="snížená",J511,0)</f>
        <v>0</v>
      </c>
      <c r="BG511" s="249">
        <f>IF(N511="zákl. přenesená",J511,0)</f>
        <v>0</v>
      </c>
      <c r="BH511" s="249">
        <f>IF(N511="sníž. přenesená",J511,0)</f>
        <v>0</v>
      </c>
      <c r="BI511" s="249">
        <f>IF(N511="nulová",J511,0)</f>
        <v>0</v>
      </c>
      <c r="BJ511" s="25" t="s">
        <v>25</v>
      </c>
      <c r="BK511" s="249">
        <f>ROUND(I511*H511,2)</f>
        <v>0</v>
      </c>
      <c r="BL511" s="25" t="s">
        <v>190</v>
      </c>
      <c r="BM511" s="25" t="s">
        <v>761</v>
      </c>
    </row>
    <row r="512" s="14" customFormat="1">
      <c r="B512" s="273"/>
      <c r="C512" s="274"/>
      <c r="D512" s="252" t="s">
        <v>196</v>
      </c>
      <c r="E512" s="275" t="s">
        <v>38</v>
      </c>
      <c r="F512" s="276" t="s">
        <v>202</v>
      </c>
      <c r="G512" s="274"/>
      <c r="H512" s="275" t="s">
        <v>38</v>
      </c>
      <c r="I512" s="277"/>
      <c r="J512" s="274"/>
      <c r="K512" s="274"/>
      <c r="L512" s="278"/>
      <c r="M512" s="279"/>
      <c r="N512" s="280"/>
      <c r="O512" s="280"/>
      <c r="P512" s="280"/>
      <c r="Q512" s="280"/>
      <c r="R512" s="280"/>
      <c r="S512" s="280"/>
      <c r="T512" s="281"/>
      <c r="AT512" s="282" t="s">
        <v>196</v>
      </c>
      <c r="AU512" s="282" t="s">
        <v>90</v>
      </c>
      <c r="AV512" s="14" t="s">
        <v>25</v>
      </c>
      <c r="AW512" s="14" t="s">
        <v>45</v>
      </c>
      <c r="AX512" s="14" t="s">
        <v>82</v>
      </c>
      <c r="AY512" s="282" t="s">
        <v>183</v>
      </c>
    </row>
    <row r="513" s="12" customFormat="1">
      <c r="B513" s="250"/>
      <c r="C513" s="251"/>
      <c r="D513" s="252" t="s">
        <v>196</v>
      </c>
      <c r="E513" s="253" t="s">
        <v>38</v>
      </c>
      <c r="F513" s="254" t="s">
        <v>762</v>
      </c>
      <c r="G513" s="251"/>
      <c r="H513" s="255">
        <v>10</v>
      </c>
      <c r="I513" s="256"/>
      <c r="J513" s="251"/>
      <c r="K513" s="251"/>
      <c r="L513" s="257"/>
      <c r="M513" s="258"/>
      <c r="N513" s="259"/>
      <c r="O513" s="259"/>
      <c r="P513" s="259"/>
      <c r="Q513" s="259"/>
      <c r="R513" s="259"/>
      <c r="S513" s="259"/>
      <c r="T513" s="260"/>
      <c r="AT513" s="261" t="s">
        <v>196</v>
      </c>
      <c r="AU513" s="261" t="s">
        <v>90</v>
      </c>
      <c r="AV513" s="12" t="s">
        <v>90</v>
      </c>
      <c r="AW513" s="12" t="s">
        <v>45</v>
      </c>
      <c r="AX513" s="12" t="s">
        <v>82</v>
      </c>
      <c r="AY513" s="261" t="s">
        <v>183</v>
      </c>
    </row>
    <row r="514" s="13" customFormat="1">
      <c r="B514" s="262"/>
      <c r="C514" s="263"/>
      <c r="D514" s="252" t="s">
        <v>196</v>
      </c>
      <c r="E514" s="264" t="s">
        <v>38</v>
      </c>
      <c r="F514" s="265" t="s">
        <v>198</v>
      </c>
      <c r="G514" s="263"/>
      <c r="H514" s="266">
        <v>10</v>
      </c>
      <c r="I514" s="267"/>
      <c r="J514" s="263"/>
      <c r="K514" s="263"/>
      <c r="L514" s="268"/>
      <c r="M514" s="269"/>
      <c r="N514" s="270"/>
      <c r="O514" s="270"/>
      <c r="P514" s="270"/>
      <c r="Q514" s="270"/>
      <c r="R514" s="270"/>
      <c r="S514" s="270"/>
      <c r="T514" s="271"/>
      <c r="AT514" s="272" t="s">
        <v>196</v>
      </c>
      <c r="AU514" s="272" t="s">
        <v>90</v>
      </c>
      <c r="AV514" s="13" t="s">
        <v>190</v>
      </c>
      <c r="AW514" s="13" t="s">
        <v>45</v>
      </c>
      <c r="AX514" s="13" t="s">
        <v>25</v>
      </c>
      <c r="AY514" s="272" t="s">
        <v>183</v>
      </c>
    </row>
    <row r="515" s="1" customFormat="1" ht="25.5" customHeight="1">
      <c r="B515" s="48"/>
      <c r="C515" s="238" t="s">
        <v>763</v>
      </c>
      <c r="D515" s="238" t="s">
        <v>185</v>
      </c>
      <c r="E515" s="239" t="s">
        <v>764</v>
      </c>
      <c r="F515" s="240" t="s">
        <v>765</v>
      </c>
      <c r="G515" s="241" t="s">
        <v>313</v>
      </c>
      <c r="H515" s="242">
        <v>6.04</v>
      </c>
      <c r="I515" s="243"/>
      <c r="J515" s="244">
        <f>ROUND(I515*H515,2)</f>
        <v>0</v>
      </c>
      <c r="K515" s="240" t="s">
        <v>189</v>
      </c>
      <c r="L515" s="74"/>
      <c r="M515" s="245" t="s">
        <v>38</v>
      </c>
      <c r="N515" s="246" t="s">
        <v>53</v>
      </c>
      <c r="O515" s="49"/>
      <c r="P515" s="247">
        <f>O515*H515</f>
        <v>0</v>
      </c>
      <c r="Q515" s="247">
        <v>0</v>
      </c>
      <c r="R515" s="247">
        <f>Q515*H515</f>
        <v>0</v>
      </c>
      <c r="S515" s="247">
        <v>0.0070000000000000001</v>
      </c>
      <c r="T515" s="248">
        <f>S515*H515</f>
        <v>0.042279999999999998</v>
      </c>
      <c r="AR515" s="25" t="s">
        <v>190</v>
      </c>
      <c r="AT515" s="25" t="s">
        <v>185</v>
      </c>
      <c r="AU515" s="25" t="s">
        <v>90</v>
      </c>
      <c r="AY515" s="25" t="s">
        <v>183</v>
      </c>
      <c r="BE515" s="249">
        <f>IF(N515="základní",J515,0)</f>
        <v>0</v>
      </c>
      <c r="BF515" s="249">
        <f>IF(N515="snížená",J515,0)</f>
        <v>0</v>
      </c>
      <c r="BG515" s="249">
        <f>IF(N515="zákl. přenesená",J515,0)</f>
        <v>0</v>
      </c>
      <c r="BH515" s="249">
        <f>IF(N515="sníž. přenesená",J515,0)</f>
        <v>0</v>
      </c>
      <c r="BI515" s="249">
        <f>IF(N515="nulová",J515,0)</f>
        <v>0</v>
      </c>
      <c r="BJ515" s="25" t="s">
        <v>25</v>
      </c>
      <c r="BK515" s="249">
        <f>ROUND(I515*H515,2)</f>
        <v>0</v>
      </c>
      <c r="BL515" s="25" t="s">
        <v>190</v>
      </c>
      <c r="BM515" s="25" t="s">
        <v>766</v>
      </c>
    </row>
    <row r="516" s="14" customFormat="1">
      <c r="B516" s="273"/>
      <c r="C516" s="274"/>
      <c r="D516" s="252" t="s">
        <v>196</v>
      </c>
      <c r="E516" s="275" t="s">
        <v>38</v>
      </c>
      <c r="F516" s="276" t="s">
        <v>202</v>
      </c>
      <c r="G516" s="274"/>
      <c r="H516" s="275" t="s">
        <v>38</v>
      </c>
      <c r="I516" s="277"/>
      <c r="J516" s="274"/>
      <c r="K516" s="274"/>
      <c r="L516" s="278"/>
      <c r="M516" s="279"/>
      <c r="N516" s="280"/>
      <c r="O516" s="280"/>
      <c r="P516" s="280"/>
      <c r="Q516" s="280"/>
      <c r="R516" s="280"/>
      <c r="S516" s="280"/>
      <c r="T516" s="281"/>
      <c r="AT516" s="282" t="s">
        <v>196</v>
      </c>
      <c r="AU516" s="282" t="s">
        <v>90</v>
      </c>
      <c r="AV516" s="14" t="s">
        <v>25</v>
      </c>
      <c r="AW516" s="14" t="s">
        <v>45</v>
      </c>
      <c r="AX516" s="14" t="s">
        <v>82</v>
      </c>
      <c r="AY516" s="282" t="s">
        <v>183</v>
      </c>
    </row>
    <row r="517" s="12" customFormat="1">
      <c r="B517" s="250"/>
      <c r="C517" s="251"/>
      <c r="D517" s="252" t="s">
        <v>196</v>
      </c>
      <c r="E517" s="253" t="s">
        <v>38</v>
      </c>
      <c r="F517" s="254" t="s">
        <v>767</v>
      </c>
      <c r="G517" s="251"/>
      <c r="H517" s="255">
        <v>6.04</v>
      </c>
      <c r="I517" s="256"/>
      <c r="J517" s="251"/>
      <c r="K517" s="251"/>
      <c r="L517" s="257"/>
      <c r="M517" s="258"/>
      <c r="N517" s="259"/>
      <c r="O517" s="259"/>
      <c r="P517" s="259"/>
      <c r="Q517" s="259"/>
      <c r="R517" s="259"/>
      <c r="S517" s="259"/>
      <c r="T517" s="260"/>
      <c r="AT517" s="261" t="s">
        <v>196</v>
      </c>
      <c r="AU517" s="261" t="s">
        <v>90</v>
      </c>
      <c r="AV517" s="12" t="s">
        <v>90</v>
      </c>
      <c r="AW517" s="12" t="s">
        <v>45</v>
      </c>
      <c r="AX517" s="12" t="s">
        <v>82</v>
      </c>
      <c r="AY517" s="261" t="s">
        <v>183</v>
      </c>
    </row>
    <row r="518" s="13" customFormat="1">
      <c r="B518" s="262"/>
      <c r="C518" s="263"/>
      <c r="D518" s="252" t="s">
        <v>196</v>
      </c>
      <c r="E518" s="264" t="s">
        <v>38</v>
      </c>
      <c r="F518" s="265" t="s">
        <v>198</v>
      </c>
      <c r="G518" s="263"/>
      <c r="H518" s="266">
        <v>6.04</v>
      </c>
      <c r="I518" s="267"/>
      <c r="J518" s="263"/>
      <c r="K518" s="263"/>
      <c r="L518" s="268"/>
      <c r="M518" s="269"/>
      <c r="N518" s="270"/>
      <c r="O518" s="270"/>
      <c r="P518" s="270"/>
      <c r="Q518" s="270"/>
      <c r="R518" s="270"/>
      <c r="S518" s="270"/>
      <c r="T518" s="271"/>
      <c r="AT518" s="272" t="s">
        <v>196</v>
      </c>
      <c r="AU518" s="272" t="s">
        <v>90</v>
      </c>
      <c r="AV518" s="13" t="s">
        <v>190</v>
      </c>
      <c r="AW518" s="13" t="s">
        <v>45</v>
      </c>
      <c r="AX518" s="13" t="s">
        <v>25</v>
      </c>
      <c r="AY518" s="272" t="s">
        <v>183</v>
      </c>
    </row>
    <row r="519" s="1" customFormat="1" ht="25.5" customHeight="1">
      <c r="B519" s="48"/>
      <c r="C519" s="238" t="s">
        <v>768</v>
      </c>
      <c r="D519" s="238" t="s">
        <v>185</v>
      </c>
      <c r="E519" s="239" t="s">
        <v>769</v>
      </c>
      <c r="F519" s="240" t="s">
        <v>770</v>
      </c>
      <c r="G519" s="241" t="s">
        <v>313</v>
      </c>
      <c r="H519" s="242">
        <v>24.239999999999998</v>
      </c>
      <c r="I519" s="243"/>
      <c r="J519" s="244">
        <f>ROUND(I519*H519,2)</f>
        <v>0</v>
      </c>
      <c r="K519" s="240" t="s">
        <v>189</v>
      </c>
      <c r="L519" s="74"/>
      <c r="M519" s="245" t="s">
        <v>38</v>
      </c>
      <c r="N519" s="246" t="s">
        <v>53</v>
      </c>
      <c r="O519" s="49"/>
      <c r="P519" s="247">
        <f>O519*H519</f>
        <v>0</v>
      </c>
      <c r="Q519" s="247">
        <v>0</v>
      </c>
      <c r="R519" s="247">
        <f>Q519*H519</f>
        <v>0</v>
      </c>
      <c r="S519" s="247">
        <v>0.0089999999999999993</v>
      </c>
      <c r="T519" s="248">
        <f>S519*H519</f>
        <v>0.21815999999999997</v>
      </c>
      <c r="AR519" s="25" t="s">
        <v>190</v>
      </c>
      <c r="AT519" s="25" t="s">
        <v>185</v>
      </c>
      <c r="AU519" s="25" t="s">
        <v>90</v>
      </c>
      <c r="AY519" s="25" t="s">
        <v>183</v>
      </c>
      <c r="BE519" s="249">
        <f>IF(N519="základní",J519,0)</f>
        <v>0</v>
      </c>
      <c r="BF519" s="249">
        <f>IF(N519="snížená",J519,0)</f>
        <v>0</v>
      </c>
      <c r="BG519" s="249">
        <f>IF(N519="zákl. přenesená",J519,0)</f>
        <v>0</v>
      </c>
      <c r="BH519" s="249">
        <f>IF(N519="sníž. přenesená",J519,0)</f>
        <v>0</v>
      </c>
      <c r="BI519" s="249">
        <f>IF(N519="nulová",J519,0)</f>
        <v>0</v>
      </c>
      <c r="BJ519" s="25" t="s">
        <v>25</v>
      </c>
      <c r="BK519" s="249">
        <f>ROUND(I519*H519,2)</f>
        <v>0</v>
      </c>
      <c r="BL519" s="25" t="s">
        <v>190</v>
      </c>
      <c r="BM519" s="25" t="s">
        <v>771</v>
      </c>
    </row>
    <row r="520" s="14" customFormat="1">
      <c r="B520" s="273"/>
      <c r="C520" s="274"/>
      <c r="D520" s="252" t="s">
        <v>196</v>
      </c>
      <c r="E520" s="275" t="s">
        <v>38</v>
      </c>
      <c r="F520" s="276" t="s">
        <v>202</v>
      </c>
      <c r="G520" s="274"/>
      <c r="H520" s="275" t="s">
        <v>38</v>
      </c>
      <c r="I520" s="277"/>
      <c r="J520" s="274"/>
      <c r="K520" s="274"/>
      <c r="L520" s="278"/>
      <c r="M520" s="279"/>
      <c r="N520" s="280"/>
      <c r="O520" s="280"/>
      <c r="P520" s="280"/>
      <c r="Q520" s="280"/>
      <c r="R520" s="280"/>
      <c r="S520" s="280"/>
      <c r="T520" s="281"/>
      <c r="AT520" s="282" t="s">
        <v>196</v>
      </c>
      <c r="AU520" s="282" t="s">
        <v>90</v>
      </c>
      <c r="AV520" s="14" t="s">
        <v>25</v>
      </c>
      <c r="AW520" s="14" t="s">
        <v>45</v>
      </c>
      <c r="AX520" s="14" t="s">
        <v>82</v>
      </c>
      <c r="AY520" s="282" t="s">
        <v>183</v>
      </c>
    </row>
    <row r="521" s="12" customFormat="1">
      <c r="B521" s="250"/>
      <c r="C521" s="251"/>
      <c r="D521" s="252" t="s">
        <v>196</v>
      </c>
      <c r="E521" s="253" t="s">
        <v>38</v>
      </c>
      <c r="F521" s="254" t="s">
        <v>772</v>
      </c>
      <c r="G521" s="251"/>
      <c r="H521" s="255">
        <v>24.239999999999998</v>
      </c>
      <c r="I521" s="256"/>
      <c r="J521" s="251"/>
      <c r="K521" s="251"/>
      <c r="L521" s="257"/>
      <c r="M521" s="258"/>
      <c r="N521" s="259"/>
      <c r="O521" s="259"/>
      <c r="P521" s="259"/>
      <c r="Q521" s="259"/>
      <c r="R521" s="259"/>
      <c r="S521" s="259"/>
      <c r="T521" s="260"/>
      <c r="AT521" s="261" t="s">
        <v>196</v>
      </c>
      <c r="AU521" s="261" t="s">
        <v>90</v>
      </c>
      <c r="AV521" s="12" t="s">
        <v>90</v>
      </c>
      <c r="AW521" s="12" t="s">
        <v>45</v>
      </c>
      <c r="AX521" s="12" t="s">
        <v>82</v>
      </c>
      <c r="AY521" s="261" t="s">
        <v>183</v>
      </c>
    </row>
    <row r="522" s="13" customFormat="1">
      <c r="B522" s="262"/>
      <c r="C522" s="263"/>
      <c r="D522" s="252" t="s">
        <v>196</v>
      </c>
      <c r="E522" s="264" t="s">
        <v>38</v>
      </c>
      <c r="F522" s="265" t="s">
        <v>198</v>
      </c>
      <c r="G522" s="263"/>
      <c r="H522" s="266">
        <v>24.239999999999998</v>
      </c>
      <c r="I522" s="267"/>
      <c r="J522" s="263"/>
      <c r="K522" s="263"/>
      <c r="L522" s="268"/>
      <c r="M522" s="269"/>
      <c r="N522" s="270"/>
      <c r="O522" s="270"/>
      <c r="P522" s="270"/>
      <c r="Q522" s="270"/>
      <c r="R522" s="270"/>
      <c r="S522" s="270"/>
      <c r="T522" s="271"/>
      <c r="AT522" s="272" t="s">
        <v>196</v>
      </c>
      <c r="AU522" s="272" t="s">
        <v>90</v>
      </c>
      <c r="AV522" s="13" t="s">
        <v>190</v>
      </c>
      <c r="AW522" s="13" t="s">
        <v>45</v>
      </c>
      <c r="AX522" s="13" t="s">
        <v>25</v>
      </c>
      <c r="AY522" s="272" t="s">
        <v>183</v>
      </c>
    </row>
    <row r="523" s="1" customFormat="1" ht="25.5" customHeight="1">
      <c r="B523" s="48"/>
      <c r="C523" s="238" t="s">
        <v>35</v>
      </c>
      <c r="D523" s="238" t="s">
        <v>185</v>
      </c>
      <c r="E523" s="239" t="s">
        <v>773</v>
      </c>
      <c r="F523" s="240" t="s">
        <v>774</v>
      </c>
      <c r="G523" s="241" t="s">
        <v>313</v>
      </c>
      <c r="H523" s="242">
        <v>33.549999999999997</v>
      </c>
      <c r="I523" s="243"/>
      <c r="J523" s="244">
        <f>ROUND(I523*H523,2)</f>
        <v>0</v>
      </c>
      <c r="K523" s="240" t="s">
        <v>189</v>
      </c>
      <c r="L523" s="74"/>
      <c r="M523" s="245" t="s">
        <v>38</v>
      </c>
      <c r="N523" s="246" t="s">
        <v>53</v>
      </c>
      <c r="O523" s="49"/>
      <c r="P523" s="247">
        <f>O523*H523</f>
        <v>0</v>
      </c>
      <c r="Q523" s="247">
        <v>0</v>
      </c>
      <c r="R523" s="247">
        <f>Q523*H523</f>
        <v>0</v>
      </c>
      <c r="S523" s="247">
        <v>0.0089999999999999993</v>
      </c>
      <c r="T523" s="248">
        <f>S523*H523</f>
        <v>0.30194999999999994</v>
      </c>
      <c r="AR523" s="25" t="s">
        <v>190</v>
      </c>
      <c r="AT523" s="25" t="s">
        <v>185</v>
      </c>
      <c r="AU523" s="25" t="s">
        <v>90</v>
      </c>
      <c r="AY523" s="25" t="s">
        <v>183</v>
      </c>
      <c r="BE523" s="249">
        <f>IF(N523="základní",J523,0)</f>
        <v>0</v>
      </c>
      <c r="BF523" s="249">
        <f>IF(N523="snížená",J523,0)</f>
        <v>0</v>
      </c>
      <c r="BG523" s="249">
        <f>IF(N523="zákl. přenesená",J523,0)</f>
        <v>0</v>
      </c>
      <c r="BH523" s="249">
        <f>IF(N523="sníž. přenesená",J523,0)</f>
        <v>0</v>
      </c>
      <c r="BI523" s="249">
        <f>IF(N523="nulová",J523,0)</f>
        <v>0</v>
      </c>
      <c r="BJ523" s="25" t="s">
        <v>25</v>
      </c>
      <c r="BK523" s="249">
        <f>ROUND(I523*H523,2)</f>
        <v>0</v>
      </c>
      <c r="BL523" s="25" t="s">
        <v>190</v>
      </c>
      <c r="BM523" s="25" t="s">
        <v>775</v>
      </c>
    </row>
    <row r="524" s="14" customFormat="1">
      <c r="B524" s="273"/>
      <c r="C524" s="274"/>
      <c r="D524" s="252" t="s">
        <v>196</v>
      </c>
      <c r="E524" s="275" t="s">
        <v>38</v>
      </c>
      <c r="F524" s="276" t="s">
        <v>202</v>
      </c>
      <c r="G524" s="274"/>
      <c r="H524" s="275" t="s">
        <v>38</v>
      </c>
      <c r="I524" s="277"/>
      <c r="J524" s="274"/>
      <c r="K524" s="274"/>
      <c r="L524" s="278"/>
      <c r="M524" s="279"/>
      <c r="N524" s="280"/>
      <c r="O524" s="280"/>
      <c r="P524" s="280"/>
      <c r="Q524" s="280"/>
      <c r="R524" s="280"/>
      <c r="S524" s="280"/>
      <c r="T524" s="281"/>
      <c r="AT524" s="282" t="s">
        <v>196</v>
      </c>
      <c r="AU524" s="282" t="s">
        <v>90</v>
      </c>
      <c r="AV524" s="14" t="s">
        <v>25</v>
      </c>
      <c r="AW524" s="14" t="s">
        <v>45</v>
      </c>
      <c r="AX524" s="14" t="s">
        <v>82</v>
      </c>
      <c r="AY524" s="282" t="s">
        <v>183</v>
      </c>
    </row>
    <row r="525" s="12" customFormat="1">
      <c r="B525" s="250"/>
      <c r="C525" s="251"/>
      <c r="D525" s="252" t="s">
        <v>196</v>
      </c>
      <c r="E525" s="253" t="s">
        <v>38</v>
      </c>
      <c r="F525" s="254" t="s">
        <v>776</v>
      </c>
      <c r="G525" s="251"/>
      <c r="H525" s="255">
        <v>33.549999999999997</v>
      </c>
      <c r="I525" s="256"/>
      <c r="J525" s="251"/>
      <c r="K525" s="251"/>
      <c r="L525" s="257"/>
      <c r="M525" s="258"/>
      <c r="N525" s="259"/>
      <c r="O525" s="259"/>
      <c r="P525" s="259"/>
      <c r="Q525" s="259"/>
      <c r="R525" s="259"/>
      <c r="S525" s="259"/>
      <c r="T525" s="260"/>
      <c r="AT525" s="261" t="s">
        <v>196</v>
      </c>
      <c r="AU525" s="261" t="s">
        <v>90</v>
      </c>
      <c r="AV525" s="12" t="s">
        <v>90</v>
      </c>
      <c r="AW525" s="12" t="s">
        <v>45</v>
      </c>
      <c r="AX525" s="12" t="s">
        <v>82</v>
      </c>
      <c r="AY525" s="261" t="s">
        <v>183</v>
      </c>
    </row>
    <row r="526" s="13" customFormat="1">
      <c r="B526" s="262"/>
      <c r="C526" s="263"/>
      <c r="D526" s="252" t="s">
        <v>196</v>
      </c>
      <c r="E526" s="264" t="s">
        <v>38</v>
      </c>
      <c r="F526" s="265" t="s">
        <v>198</v>
      </c>
      <c r="G526" s="263"/>
      <c r="H526" s="266">
        <v>33.549999999999997</v>
      </c>
      <c r="I526" s="267"/>
      <c r="J526" s="263"/>
      <c r="K526" s="263"/>
      <c r="L526" s="268"/>
      <c r="M526" s="269"/>
      <c r="N526" s="270"/>
      <c r="O526" s="270"/>
      <c r="P526" s="270"/>
      <c r="Q526" s="270"/>
      <c r="R526" s="270"/>
      <c r="S526" s="270"/>
      <c r="T526" s="271"/>
      <c r="AT526" s="272" t="s">
        <v>196</v>
      </c>
      <c r="AU526" s="272" t="s">
        <v>90</v>
      </c>
      <c r="AV526" s="13" t="s">
        <v>190</v>
      </c>
      <c r="AW526" s="13" t="s">
        <v>45</v>
      </c>
      <c r="AX526" s="13" t="s">
        <v>25</v>
      </c>
      <c r="AY526" s="272" t="s">
        <v>183</v>
      </c>
    </row>
    <row r="527" s="1" customFormat="1" ht="38.25" customHeight="1">
      <c r="B527" s="48"/>
      <c r="C527" s="238" t="s">
        <v>777</v>
      </c>
      <c r="D527" s="238" t="s">
        <v>185</v>
      </c>
      <c r="E527" s="239" t="s">
        <v>778</v>
      </c>
      <c r="F527" s="240" t="s">
        <v>779</v>
      </c>
      <c r="G527" s="241" t="s">
        <v>313</v>
      </c>
      <c r="H527" s="242">
        <v>41.560000000000002</v>
      </c>
      <c r="I527" s="243"/>
      <c r="J527" s="244">
        <f>ROUND(I527*H527,2)</f>
        <v>0</v>
      </c>
      <c r="K527" s="240" t="s">
        <v>189</v>
      </c>
      <c r="L527" s="74"/>
      <c r="M527" s="245" t="s">
        <v>38</v>
      </c>
      <c r="N527" s="246" t="s">
        <v>53</v>
      </c>
      <c r="O527" s="49"/>
      <c r="P527" s="247">
        <f>O527*H527</f>
        <v>0</v>
      </c>
      <c r="Q527" s="247">
        <v>0</v>
      </c>
      <c r="R527" s="247">
        <f>Q527*H527</f>
        <v>0</v>
      </c>
      <c r="S527" s="247">
        <v>0.042000000000000003</v>
      </c>
      <c r="T527" s="248">
        <f>S527*H527</f>
        <v>1.7455200000000002</v>
      </c>
      <c r="AR527" s="25" t="s">
        <v>190</v>
      </c>
      <c r="AT527" s="25" t="s">
        <v>185</v>
      </c>
      <c r="AU527" s="25" t="s">
        <v>90</v>
      </c>
      <c r="AY527" s="25" t="s">
        <v>183</v>
      </c>
      <c r="BE527" s="249">
        <f>IF(N527="základní",J527,0)</f>
        <v>0</v>
      </c>
      <c r="BF527" s="249">
        <f>IF(N527="snížená",J527,0)</f>
        <v>0</v>
      </c>
      <c r="BG527" s="249">
        <f>IF(N527="zákl. přenesená",J527,0)</f>
        <v>0</v>
      </c>
      <c r="BH527" s="249">
        <f>IF(N527="sníž. přenesená",J527,0)</f>
        <v>0</v>
      </c>
      <c r="BI527" s="249">
        <f>IF(N527="nulová",J527,0)</f>
        <v>0</v>
      </c>
      <c r="BJ527" s="25" t="s">
        <v>25</v>
      </c>
      <c r="BK527" s="249">
        <f>ROUND(I527*H527,2)</f>
        <v>0</v>
      </c>
      <c r="BL527" s="25" t="s">
        <v>190</v>
      </c>
      <c r="BM527" s="25" t="s">
        <v>780</v>
      </c>
    </row>
    <row r="528" s="14" customFormat="1">
      <c r="B528" s="273"/>
      <c r="C528" s="274"/>
      <c r="D528" s="252" t="s">
        <v>196</v>
      </c>
      <c r="E528" s="275" t="s">
        <v>38</v>
      </c>
      <c r="F528" s="276" t="s">
        <v>202</v>
      </c>
      <c r="G528" s="274"/>
      <c r="H528" s="275" t="s">
        <v>38</v>
      </c>
      <c r="I528" s="277"/>
      <c r="J528" s="274"/>
      <c r="K528" s="274"/>
      <c r="L528" s="278"/>
      <c r="M528" s="279"/>
      <c r="N528" s="280"/>
      <c r="O528" s="280"/>
      <c r="P528" s="280"/>
      <c r="Q528" s="280"/>
      <c r="R528" s="280"/>
      <c r="S528" s="280"/>
      <c r="T528" s="281"/>
      <c r="AT528" s="282" t="s">
        <v>196</v>
      </c>
      <c r="AU528" s="282" t="s">
        <v>90</v>
      </c>
      <c r="AV528" s="14" t="s">
        <v>25</v>
      </c>
      <c r="AW528" s="14" t="s">
        <v>45</v>
      </c>
      <c r="AX528" s="14" t="s">
        <v>82</v>
      </c>
      <c r="AY528" s="282" t="s">
        <v>183</v>
      </c>
    </row>
    <row r="529" s="12" customFormat="1">
      <c r="B529" s="250"/>
      <c r="C529" s="251"/>
      <c r="D529" s="252" t="s">
        <v>196</v>
      </c>
      <c r="E529" s="253" t="s">
        <v>38</v>
      </c>
      <c r="F529" s="254" t="s">
        <v>781</v>
      </c>
      <c r="G529" s="251"/>
      <c r="H529" s="255">
        <v>17.120000000000001</v>
      </c>
      <c r="I529" s="256"/>
      <c r="J529" s="251"/>
      <c r="K529" s="251"/>
      <c r="L529" s="257"/>
      <c r="M529" s="258"/>
      <c r="N529" s="259"/>
      <c r="O529" s="259"/>
      <c r="P529" s="259"/>
      <c r="Q529" s="259"/>
      <c r="R529" s="259"/>
      <c r="S529" s="259"/>
      <c r="T529" s="260"/>
      <c r="AT529" s="261" t="s">
        <v>196</v>
      </c>
      <c r="AU529" s="261" t="s">
        <v>90</v>
      </c>
      <c r="AV529" s="12" t="s">
        <v>90</v>
      </c>
      <c r="AW529" s="12" t="s">
        <v>45</v>
      </c>
      <c r="AX529" s="12" t="s">
        <v>82</v>
      </c>
      <c r="AY529" s="261" t="s">
        <v>183</v>
      </c>
    </row>
    <row r="530" s="14" customFormat="1">
      <c r="B530" s="273"/>
      <c r="C530" s="274"/>
      <c r="D530" s="252" t="s">
        <v>196</v>
      </c>
      <c r="E530" s="275" t="s">
        <v>38</v>
      </c>
      <c r="F530" s="276" t="s">
        <v>676</v>
      </c>
      <c r="G530" s="274"/>
      <c r="H530" s="275" t="s">
        <v>38</v>
      </c>
      <c r="I530" s="277"/>
      <c r="J530" s="274"/>
      <c r="K530" s="274"/>
      <c r="L530" s="278"/>
      <c r="M530" s="279"/>
      <c r="N530" s="280"/>
      <c r="O530" s="280"/>
      <c r="P530" s="280"/>
      <c r="Q530" s="280"/>
      <c r="R530" s="280"/>
      <c r="S530" s="280"/>
      <c r="T530" s="281"/>
      <c r="AT530" s="282" t="s">
        <v>196</v>
      </c>
      <c r="AU530" s="282" t="s">
        <v>90</v>
      </c>
      <c r="AV530" s="14" t="s">
        <v>25</v>
      </c>
      <c r="AW530" s="14" t="s">
        <v>45</v>
      </c>
      <c r="AX530" s="14" t="s">
        <v>82</v>
      </c>
      <c r="AY530" s="282" t="s">
        <v>183</v>
      </c>
    </row>
    <row r="531" s="12" customFormat="1">
      <c r="B531" s="250"/>
      <c r="C531" s="251"/>
      <c r="D531" s="252" t="s">
        <v>196</v>
      </c>
      <c r="E531" s="253" t="s">
        <v>38</v>
      </c>
      <c r="F531" s="254" t="s">
        <v>782</v>
      </c>
      <c r="G531" s="251"/>
      <c r="H531" s="255">
        <v>24.440000000000001</v>
      </c>
      <c r="I531" s="256"/>
      <c r="J531" s="251"/>
      <c r="K531" s="251"/>
      <c r="L531" s="257"/>
      <c r="M531" s="258"/>
      <c r="N531" s="259"/>
      <c r="O531" s="259"/>
      <c r="P531" s="259"/>
      <c r="Q531" s="259"/>
      <c r="R531" s="259"/>
      <c r="S531" s="259"/>
      <c r="T531" s="260"/>
      <c r="AT531" s="261" t="s">
        <v>196</v>
      </c>
      <c r="AU531" s="261" t="s">
        <v>90</v>
      </c>
      <c r="AV531" s="12" t="s">
        <v>90</v>
      </c>
      <c r="AW531" s="12" t="s">
        <v>45</v>
      </c>
      <c r="AX531" s="12" t="s">
        <v>82</v>
      </c>
      <c r="AY531" s="261" t="s">
        <v>183</v>
      </c>
    </row>
    <row r="532" s="13" customFormat="1">
      <c r="B532" s="262"/>
      <c r="C532" s="263"/>
      <c r="D532" s="252" t="s">
        <v>196</v>
      </c>
      <c r="E532" s="264" t="s">
        <v>38</v>
      </c>
      <c r="F532" s="265" t="s">
        <v>198</v>
      </c>
      <c r="G532" s="263"/>
      <c r="H532" s="266">
        <v>41.560000000000002</v>
      </c>
      <c r="I532" s="267"/>
      <c r="J532" s="263"/>
      <c r="K532" s="263"/>
      <c r="L532" s="268"/>
      <c r="M532" s="269"/>
      <c r="N532" s="270"/>
      <c r="O532" s="270"/>
      <c r="P532" s="270"/>
      <c r="Q532" s="270"/>
      <c r="R532" s="270"/>
      <c r="S532" s="270"/>
      <c r="T532" s="271"/>
      <c r="AT532" s="272" t="s">
        <v>196</v>
      </c>
      <c r="AU532" s="272" t="s">
        <v>90</v>
      </c>
      <c r="AV532" s="13" t="s">
        <v>190</v>
      </c>
      <c r="AW532" s="13" t="s">
        <v>45</v>
      </c>
      <c r="AX532" s="13" t="s">
        <v>25</v>
      </c>
      <c r="AY532" s="272" t="s">
        <v>183</v>
      </c>
    </row>
    <row r="533" s="1" customFormat="1" ht="38.25" customHeight="1">
      <c r="B533" s="48"/>
      <c r="C533" s="238" t="s">
        <v>783</v>
      </c>
      <c r="D533" s="238" t="s">
        <v>185</v>
      </c>
      <c r="E533" s="239" t="s">
        <v>784</v>
      </c>
      <c r="F533" s="240" t="s">
        <v>785</v>
      </c>
      <c r="G533" s="241" t="s">
        <v>313</v>
      </c>
      <c r="H533" s="242">
        <v>14.9</v>
      </c>
      <c r="I533" s="243"/>
      <c r="J533" s="244">
        <f>ROUND(I533*H533,2)</f>
        <v>0</v>
      </c>
      <c r="K533" s="240" t="s">
        <v>189</v>
      </c>
      <c r="L533" s="74"/>
      <c r="M533" s="245" t="s">
        <v>38</v>
      </c>
      <c r="N533" s="246" t="s">
        <v>53</v>
      </c>
      <c r="O533" s="49"/>
      <c r="P533" s="247">
        <f>O533*H533</f>
        <v>0</v>
      </c>
      <c r="Q533" s="247">
        <v>0</v>
      </c>
      <c r="R533" s="247">
        <f>Q533*H533</f>
        <v>0</v>
      </c>
      <c r="S533" s="247">
        <v>0.065000000000000002</v>
      </c>
      <c r="T533" s="248">
        <f>S533*H533</f>
        <v>0.96850000000000003</v>
      </c>
      <c r="AR533" s="25" t="s">
        <v>190</v>
      </c>
      <c r="AT533" s="25" t="s">
        <v>185</v>
      </c>
      <c r="AU533" s="25" t="s">
        <v>90</v>
      </c>
      <c r="AY533" s="25" t="s">
        <v>183</v>
      </c>
      <c r="BE533" s="249">
        <f>IF(N533="základní",J533,0)</f>
        <v>0</v>
      </c>
      <c r="BF533" s="249">
        <f>IF(N533="snížená",J533,0)</f>
        <v>0</v>
      </c>
      <c r="BG533" s="249">
        <f>IF(N533="zákl. přenesená",J533,0)</f>
        <v>0</v>
      </c>
      <c r="BH533" s="249">
        <f>IF(N533="sníž. přenesená",J533,0)</f>
        <v>0</v>
      </c>
      <c r="BI533" s="249">
        <f>IF(N533="nulová",J533,0)</f>
        <v>0</v>
      </c>
      <c r="BJ533" s="25" t="s">
        <v>25</v>
      </c>
      <c r="BK533" s="249">
        <f>ROUND(I533*H533,2)</f>
        <v>0</v>
      </c>
      <c r="BL533" s="25" t="s">
        <v>190</v>
      </c>
      <c r="BM533" s="25" t="s">
        <v>786</v>
      </c>
    </row>
    <row r="534" s="14" customFormat="1">
      <c r="B534" s="273"/>
      <c r="C534" s="274"/>
      <c r="D534" s="252" t="s">
        <v>196</v>
      </c>
      <c r="E534" s="275" t="s">
        <v>38</v>
      </c>
      <c r="F534" s="276" t="s">
        <v>202</v>
      </c>
      <c r="G534" s="274"/>
      <c r="H534" s="275" t="s">
        <v>38</v>
      </c>
      <c r="I534" s="277"/>
      <c r="J534" s="274"/>
      <c r="K534" s="274"/>
      <c r="L534" s="278"/>
      <c r="M534" s="279"/>
      <c r="N534" s="280"/>
      <c r="O534" s="280"/>
      <c r="P534" s="280"/>
      <c r="Q534" s="280"/>
      <c r="R534" s="280"/>
      <c r="S534" s="280"/>
      <c r="T534" s="281"/>
      <c r="AT534" s="282" t="s">
        <v>196</v>
      </c>
      <c r="AU534" s="282" t="s">
        <v>90</v>
      </c>
      <c r="AV534" s="14" t="s">
        <v>25</v>
      </c>
      <c r="AW534" s="14" t="s">
        <v>45</v>
      </c>
      <c r="AX534" s="14" t="s">
        <v>82</v>
      </c>
      <c r="AY534" s="282" t="s">
        <v>183</v>
      </c>
    </row>
    <row r="535" s="12" customFormat="1">
      <c r="B535" s="250"/>
      <c r="C535" s="251"/>
      <c r="D535" s="252" t="s">
        <v>196</v>
      </c>
      <c r="E535" s="253" t="s">
        <v>38</v>
      </c>
      <c r="F535" s="254" t="s">
        <v>787</v>
      </c>
      <c r="G535" s="251"/>
      <c r="H535" s="255">
        <v>14.9</v>
      </c>
      <c r="I535" s="256"/>
      <c r="J535" s="251"/>
      <c r="K535" s="251"/>
      <c r="L535" s="257"/>
      <c r="M535" s="258"/>
      <c r="N535" s="259"/>
      <c r="O535" s="259"/>
      <c r="P535" s="259"/>
      <c r="Q535" s="259"/>
      <c r="R535" s="259"/>
      <c r="S535" s="259"/>
      <c r="T535" s="260"/>
      <c r="AT535" s="261" t="s">
        <v>196</v>
      </c>
      <c r="AU535" s="261" t="s">
        <v>90</v>
      </c>
      <c r="AV535" s="12" t="s">
        <v>90</v>
      </c>
      <c r="AW535" s="12" t="s">
        <v>45</v>
      </c>
      <c r="AX535" s="12" t="s">
        <v>82</v>
      </c>
      <c r="AY535" s="261" t="s">
        <v>183</v>
      </c>
    </row>
    <row r="536" s="13" customFormat="1">
      <c r="B536" s="262"/>
      <c r="C536" s="263"/>
      <c r="D536" s="252" t="s">
        <v>196</v>
      </c>
      <c r="E536" s="264" t="s">
        <v>38</v>
      </c>
      <c r="F536" s="265" t="s">
        <v>198</v>
      </c>
      <c r="G536" s="263"/>
      <c r="H536" s="266">
        <v>14.9</v>
      </c>
      <c r="I536" s="267"/>
      <c r="J536" s="263"/>
      <c r="K536" s="263"/>
      <c r="L536" s="268"/>
      <c r="M536" s="269"/>
      <c r="N536" s="270"/>
      <c r="O536" s="270"/>
      <c r="P536" s="270"/>
      <c r="Q536" s="270"/>
      <c r="R536" s="270"/>
      <c r="S536" s="270"/>
      <c r="T536" s="271"/>
      <c r="AT536" s="272" t="s">
        <v>196</v>
      </c>
      <c r="AU536" s="272" t="s">
        <v>90</v>
      </c>
      <c r="AV536" s="13" t="s">
        <v>190</v>
      </c>
      <c r="AW536" s="13" t="s">
        <v>45</v>
      </c>
      <c r="AX536" s="13" t="s">
        <v>25</v>
      </c>
      <c r="AY536" s="272" t="s">
        <v>183</v>
      </c>
    </row>
    <row r="537" s="1" customFormat="1" ht="38.25" customHeight="1">
      <c r="B537" s="48"/>
      <c r="C537" s="238" t="s">
        <v>788</v>
      </c>
      <c r="D537" s="238" t="s">
        <v>185</v>
      </c>
      <c r="E537" s="239" t="s">
        <v>789</v>
      </c>
      <c r="F537" s="240" t="s">
        <v>790</v>
      </c>
      <c r="G537" s="241" t="s">
        <v>188</v>
      </c>
      <c r="H537" s="242">
        <v>2</v>
      </c>
      <c r="I537" s="243"/>
      <c r="J537" s="244">
        <f>ROUND(I537*H537,2)</f>
        <v>0</v>
      </c>
      <c r="K537" s="240" t="s">
        <v>189</v>
      </c>
      <c r="L537" s="74"/>
      <c r="M537" s="245" t="s">
        <v>38</v>
      </c>
      <c r="N537" s="246" t="s">
        <v>53</v>
      </c>
      <c r="O537" s="49"/>
      <c r="P537" s="247">
        <f>O537*H537</f>
        <v>0</v>
      </c>
      <c r="Q537" s="247">
        <v>0</v>
      </c>
      <c r="R537" s="247">
        <f>Q537*H537</f>
        <v>0</v>
      </c>
      <c r="S537" s="247">
        <v>0.0080000000000000002</v>
      </c>
      <c r="T537" s="248">
        <f>S537*H537</f>
        <v>0.016</v>
      </c>
      <c r="AR537" s="25" t="s">
        <v>190</v>
      </c>
      <c r="AT537" s="25" t="s">
        <v>185</v>
      </c>
      <c r="AU537" s="25" t="s">
        <v>90</v>
      </c>
      <c r="AY537" s="25" t="s">
        <v>183</v>
      </c>
      <c r="BE537" s="249">
        <f>IF(N537="základní",J537,0)</f>
        <v>0</v>
      </c>
      <c r="BF537" s="249">
        <f>IF(N537="snížená",J537,0)</f>
        <v>0</v>
      </c>
      <c r="BG537" s="249">
        <f>IF(N537="zákl. přenesená",J537,0)</f>
        <v>0</v>
      </c>
      <c r="BH537" s="249">
        <f>IF(N537="sníž. přenesená",J537,0)</f>
        <v>0</v>
      </c>
      <c r="BI537" s="249">
        <f>IF(N537="nulová",J537,0)</f>
        <v>0</v>
      </c>
      <c r="BJ537" s="25" t="s">
        <v>25</v>
      </c>
      <c r="BK537" s="249">
        <f>ROUND(I537*H537,2)</f>
        <v>0</v>
      </c>
      <c r="BL537" s="25" t="s">
        <v>190</v>
      </c>
      <c r="BM537" s="25" t="s">
        <v>791</v>
      </c>
    </row>
    <row r="538" s="1" customFormat="1" ht="16.5" customHeight="1">
      <c r="B538" s="48"/>
      <c r="C538" s="238" t="s">
        <v>792</v>
      </c>
      <c r="D538" s="238" t="s">
        <v>185</v>
      </c>
      <c r="E538" s="239" t="s">
        <v>793</v>
      </c>
      <c r="F538" s="240" t="s">
        <v>794</v>
      </c>
      <c r="G538" s="241" t="s">
        <v>313</v>
      </c>
      <c r="H538" s="242">
        <v>1.75</v>
      </c>
      <c r="I538" s="243"/>
      <c r="J538" s="244">
        <f>ROUND(I538*H538,2)</f>
        <v>0</v>
      </c>
      <c r="K538" s="240" t="s">
        <v>189</v>
      </c>
      <c r="L538" s="74"/>
      <c r="M538" s="245" t="s">
        <v>38</v>
      </c>
      <c r="N538" s="246" t="s">
        <v>53</v>
      </c>
      <c r="O538" s="49"/>
      <c r="P538" s="247">
        <f>O538*H538</f>
        <v>0</v>
      </c>
      <c r="Q538" s="247">
        <v>0</v>
      </c>
      <c r="R538" s="247">
        <f>Q538*H538</f>
        <v>0</v>
      </c>
      <c r="S538" s="247">
        <v>0</v>
      </c>
      <c r="T538" s="248">
        <f>S538*H538</f>
        <v>0</v>
      </c>
      <c r="AR538" s="25" t="s">
        <v>190</v>
      </c>
      <c r="AT538" s="25" t="s">
        <v>185</v>
      </c>
      <c r="AU538" s="25" t="s">
        <v>90</v>
      </c>
      <c r="AY538" s="25" t="s">
        <v>183</v>
      </c>
      <c r="BE538" s="249">
        <f>IF(N538="základní",J538,0)</f>
        <v>0</v>
      </c>
      <c r="BF538" s="249">
        <f>IF(N538="snížená",J538,0)</f>
        <v>0</v>
      </c>
      <c r="BG538" s="249">
        <f>IF(N538="zákl. přenesená",J538,0)</f>
        <v>0</v>
      </c>
      <c r="BH538" s="249">
        <f>IF(N538="sníž. přenesená",J538,0)</f>
        <v>0</v>
      </c>
      <c r="BI538" s="249">
        <f>IF(N538="nulová",J538,0)</f>
        <v>0</v>
      </c>
      <c r="BJ538" s="25" t="s">
        <v>25</v>
      </c>
      <c r="BK538" s="249">
        <f>ROUND(I538*H538,2)</f>
        <v>0</v>
      </c>
      <c r="BL538" s="25" t="s">
        <v>190</v>
      </c>
      <c r="BM538" s="25" t="s">
        <v>795</v>
      </c>
    </row>
    <row r="539" s="12" customFormat="1">
      <c r="B539" s="250"/>
      <c r="C539" s="251"/>
      <c r="D539" s="252" t="s">
        <v>196</v>
      </c>
      <c r="E539" s="253" t="s">
        <v>38</v>
      </c>
      <c r="F539" s="254" t="s">
        <v>796</v>
      </c>
      <c r="G539" s="251"/>
      <c r="H539" s="255">
        <v>1.75</v>
      </c>
      <c r="I539" s="256"/>
      <c r="J539" s="251"/>
      <c r="K539" s="251"/>
      <c r="L539" s="257"/>
      <c r="M539" s="258"/>
      <c r="N539" s="259"/>
      <c r="O539" s="259"/>
      <c r="P539" s="259"/>
      <c r="Q539" s="259"/>
      <c r="R539" s="259"/>
      <c r="S539" s="259"/>
      <c r="T539" s="260"/>
      <c r="AT539" s="261" t="s">
        <v>196</v>
      </c>
      <c r="AU539" s="261" t="s">
        <v>90</v>
      </c>
      <c r="AV539" s="12" t="s">
        <v>90</v>
      </c>
      <c r="AW539" s="12" t="s">
        <v>45</v>
      </c>
      <c r="AX539" s="12" t="s">
        <v>82</v>
      </c>
      <c r="AY539" s="261" t="s">
        <v>183</v>
      </c>
    </row>
    <row r="540" s="13" customFormat="1">
      <c r="B540" s="262"/>
      <c r="C540" s="263"/>
      <c r="D540" s="252" t="s">
        <v>196</v>
      </c>
      <c r="E540" s="264" t="s">
        <v>38</v>
      </c>
      <c r="F540" s="265" t="s">
        <v>198</v>
      </c>
      <c r="G540" s="263"/>
      <c r="H540" s="266">
        <v>1.75</v>
      </c>
      <c r="I540" s="267"/>
      <c r="J540" s="263"/>
      <c r="K540" s="263"/>
      <c r="L540" s="268"/>
      <c r="M540" s="269"/>
      <c r="N540" s="270"/>
      <c r="O540" s="270"/>
      <c r="P540" s="270"/>
      <c r="Q540" s="270"/>
      <c r="R540" s="270"/>
      <c r="S540" s="270"/>
      <c r="T540" s="271"/>
      <c r="AT540" s="272" t="s">
        <v>196</v>
      </c>
      <c r="AU540" s="272" t="s">
        <v>90</v>
      </c>
      <c r="AV540" s="13" t="s">
        <v>190</v>
      </c>
      <c r="AW540" s="13" t="s">
        <v>45</v>
      </c>
      <c r="AX540" s="13" t="s">
        <v>25</v>
      </c>
      <c r="AY540" s="272" t="s">
        <v>183</v>
      </c>
    </row>
    <row r="541" s="1" customFormat="1" ht="25.5" customHeight="1">
      <c r="B541" s="48"/>
      <c r="C541" s="238" t="s">
        <v>797</v>
      </c>
      <c r="D541" s="238" t="s">
        <v>185</v>
      </c>
      <c r="E541" s="239" t="s">
        <v>798</v>
      </c>
      <c r="F541" s="240" t="s">
        <v>799</v>
      </c>
      <c r="G541" s="241" t="s">
        <v>215</v>
      </c>
      <c r="H541" s="242">
        <v>424.42599999999999</v>
      </c>
      <c r="I541" s="243"/>
      <c r="J541" s="244">
        <f>ROUND(I541*H541,2)</f>
        <v>0</v>
      </c>
      <c r="K541" s="240" t="s">
        <v>189</v>
      </c>
      <c r="L541" s="74"/>
      <c r="M541" s="245" t="s">
        <v>38</v>
      </c>
      <c r="N541" s="246" t="s">
        <v>53</v>
      </c>
      <c r="O541" s="49"/>
      <c r="P541" s="247">
        <f>O541*H541</f>
        <v>0</v>
      </c>
      <c r="Q541" s="247">
        <v>0</v>
      </c>
      <c r="R541" s="247">
        <f>Q541*H541</f>
        <v>0</v>
      </c>
      <c r="S541" s="247">
        <v>0.045999999999999999</v>
      </c>
      <c r="T541" s="248">
        <f>S541*H541</f>
        <v>19.523595999999998</v>
      </c>
      <c r="AR541" s="25" t="s">
        <v>190</v>
      </c>
      <c r="AT541" s="25" t="s">
        <v>185</v>
      </c>
      <c r="AU541" s="25" t="s">
        <v>90</v>
      </c>
      <c r="AY541" s="25" t="s">
        <v>183</v>
      </c>
      <c r="BE541" s="249">
        <f>IF(N541="základní",J541,0)</f>
        <v>0</v>
      </c>
      <c r="BF541" s="249">
        <f>IF(N541="snížená",J541,0)</f>
        <v>0</v>
      </c>
      <c r="BG541" s="249">
        <f>IF(N541="zákl. přenesená",J541,0)</f>
        <v>0</v>
      </c>
      <c r="BH541" s="249">
        <f>IF(N541="sníž. přenesená",J541,0)</f>
        <v>0</v>
      </c>
      <c r="BI541" s="249">
        <f>IF(N541="nulová",J541,0)</f>
        <v>0</v>
      </c>
      <c r="BJ541" s="25" t="s">
        <v>25</v>
      </c>
      <c r="BK541" s="249">
        <f>ROUND(I541*H541,2)</f>
        <v>0</v>
      </c>
      <c r="BL541" s="25" t="s">
        <v>190</v>
      </c>
      <c r="BM541" s="25" t="s">
        <v>800</v>
      </c>
    </row>
    <row r="542" s="1" customFormat="1">
      <c r="B542" s="48"/>
      <c r="C542" s="76"/>
      <c r="D542" s="252" t="s">
        <v>217</v>
      </c>
      <c r="E542" s="76"/>
      <c r="F542" s="283" t="s">
        <v>716</v>
      </c>
      <c r="G542" s="76"/>
      <c r="H542" s="76"/>
      <c r="I542" s="206"/>
      <c r="J542" s="76"/>
      <c r="K542" s="76"/>
      <c r="L542" s="74"/>
      <c r="M542" s="284"/>
      <c r="N542" s="49"/>
      <c r="O542" s="49"/>
      <c r="P542" s="49"/>
      <c r="Q542" s="49"/>
      <c r="R542" s="49"/>
      <c r="S542" s="49"/>
      <c r="T542" s="97"/>
      <c r="AT542" s="25" t="s">
        <v>217</v>
      </c>
      <c r="AU542" s="25" t="s">
        <v>90</v>
      </c>
    </row>
    <row r="543" s="14" customFormat="1">
      <c r="B543" s="273"/>
      <c r="C543" s="274"/>
      <c r="D543" s="252" t="s">
        <v>196</v>
      </c>
      <c r="E543" s="275" t="s">
        <v>38</v>
      </c>
      <c r="F543" s="276" t="s">
        <v>202</v>
      </c>
      <c r="G543" s="274"/>
      <c r="H543" s="275" t="s">
        <v>38</v>
      </c>
      <c r="I543" s="277"/>
      <c r="J543" s="274"/>
      <c r="K543" s="274"/>
      <c r="L543" s="278"/>
      <c r="M543" s="279"/>
      <c r="N543" s="280"/>
      <c r="O543" s="280"/>
      <c r="P543" s="280"/>
      <c r="Q543" s="280"/>
      <c r="R543" s="280"/>
      <c r="S543" s="280"/>
      <c r="T543" s="281"/>
      <c r="AT543" s="282" t="s">
        <v>196</v>
      </c>
      <c r="AU543" s="282" t="s">
        <v>90</v>
      </c>
      <c r="AV543" s="14" t="s">
        <v>25</v>
      </c>
      <c r="AW543" s="14" t="s">
        <v>45</v>
      </c>
      <c r="AX543" s="14" t="s">
        <v>82</v>
      </c>
      <c r="AY543" s="282" t="s">
        <v>183</v>
      </c>
    </row>
    <row r="544" s="12" customFormat="1">
      <c r="B544" s="250"/>
      <c r="C544" s="251"/>
      <c r="D544" s="252" t="s">
        <v>196</v>
      </c>
      <c r="E544" s="253" t="s">
        <v>38</v>
      </c>
      <c r="F544" s="254" t="s">
        <v>801</v>
      </c>
      <c r="G544" s="251"/>
      <c r="H544" s="255">
        <v>57.137999999999998</v>
      </c>
      <c r="I544" s="256"/>
      <c r="J544" s="251"/>
      <c r="K544" s="251"/>
      <c r="L544" s="257"/>
      <c r="M544" s="258"/>
      <c r="N544" s="259"/>
      <c r="O544" s="259"/>
      <c r="P544" s="259"/>
      <c r="Q544" s="259"/>
      <c r="R544" s="259"/>
      <c r="S544" s="259"/>
      <c r="T544" s="260"/>
      <c r="AT544" s="261" t="s">
        <v>196</v>
      </c>
      <c r="AU544" s="261" t="s">
        <v>90</v>
      </c>
      <c r="AV544" s="12" t="s">
        <v>90</v>
      </c>
      <c r="AW544" s="12" t="s">
        <v>45</v>
      </c>
      <c r="AX544" s="12" t="s">
        <v>82</v>
      </c>
      <c r="AY544" s="261" t="s">
        <v>183</v>
      </c>
    </row>
    <row r="545" s="12" customFormat="1">
      <c r="B545" s="250"/>
      <c r="C545" s="251"/>
      <c r="D545" s="252" t="s">
        <v>196</v>
      </c>
      <c r="E545" s="253" t="s">
        <v>38</v>
      </c>
      <c r="F545" s="254" t="s">
        <v>802</v>
      </c>
      <c r="G545" s="251"/>
      <c r="H545" s="255">
        <v>5.375</v>
      </c>
      <c r="I545" s="256"/>
      <c r="J545" s="251"/>
      <c r="K545" s="251"/>
      <c r="L545" s="257"/>
      <c r="M545" s="258"/>
      <c r="N545" s="259"/>
      <c r="O545" s="259"/>
      <c r="P545" s="259"/>
      <c r="Q545" s="259"/>
      <c r="R545" s="259"/>
      <c r="S545" s="259"/>
      <c r="T545" s="260"/>
      <c r="AT545" s="261" t="s">
        <v>196</v>
      </c>
      <c r="AU545" s="261" t="s">
        <v>90</v>
      </c>
      <c r="AV545" s="12" t="s">
        <v>90</v>
      </c>
      <c r="AW545" s="12" t="s">
        <v>45</v>
      </c>
      <c r="AX545" s="12" t="s">
        <v>82</v>
      </c>
      <c r="AY545" s="261" t="s">
        <v>183</v>
      </c>
    </row>
    <row r="546" s="12" customFormat="1">
      <c r="B546" s="250"/>
      <c r="C546" s="251"/>
      <c r="D546" s="252" t="s">
        <v>196</v>
      </c>
      <c r="E546" s="253" t="s">
        <v>38</v>
      </c>
      <c r="F546" s="254" t="s">
        <v>803</v>
      </c>
      <c r="G546" s="251"/>
      <c r="H546" s="255">
        <v>39.140000000000001</v>
      </c>
      <c r="I546" s="256"/>
      <c r="J546" s="251"/>
      <c r="K546" s="251"/>
      <c r="L546" s="257"/>
      <c r="M546" s="258"/>
      <c r="N546" s="259"/>
      <c r="O546" s="259"/>
      <c r="P546" s="259"/>
      <c r="Q546" s="259"/>
      <c r="R546" s="259"/>
      <c r="S546" s="259"/>
      <c r="T546" s="260"/>
      <c r="AT546" s="261" t="s">
        <v>196</v>
      </c>
      <c r="AU546" s="261" t="s">
        <v>90</v>
      </c>
      <c r="AV546" s="12" t="s">
        <v>90</v>
      </c>
      <c r="AW546" s="12" t="s">
        <v>45</v>
      </c>
      <c r="AX546" s="12" t="s">
        <v>82</v>
      </c>
      <c r="AY546" s="261" t="s">
        <v>183</v>
      </c>
    </row>
    <row r="547" s="12" customFormat="1">
      <c r="B547" s="250"/>
      <c r="C547" s="251"/>
      <c r="D547" s="252" t="s">
        <v>196</v>
      </c>
      <c r="E547" s="253" t="s">
        <v>38</v>
      </c>
      <c r="F547" s="254" t="s">
        <v>804</v>
      </c>
      <c r="G547" s="251"/>
      <c r="H547" s="255">
        <v>39.695</v>
      </c>
      <c r="I547" s="256"/>
      <c r="J547" s="251"/>
      <c r="K547" s="251"/>
      <c r="L547" s="257"/>
      <c r="M547" s="258"/>
      <c r="N547" s="259"/>
      <c r="O547" s="259"/>
      <c r="P547" s="259"/>
      <c r="Q547" s="259"/>
      <c r="R547" s="259"/>
      <c r="S547" s="259"/>
      <c r="T547" s="260"/>
      <c r="AT547" s="261" t="s">
        <v>196</v>
      </c>
      <c r="AU547" s="261" t="s">
        <v>90</v>
      </c>
      <c r="AV547" s="12" t="s">
        <v>90</v>
      </c>
      <c r="AW547" s="12" t="s">
        <v>45</v>
      </c>
      <c r="AX547" s="12" t="s">
        <v>82</v>
      </c>
      <c r="AY547" s="261" t="s">
        <v>183</v>
      </c>
    </row>
    <row r="548" s="12" customFormat="1">
      <c r="B548" s="250"/>
      <c r="C548" s="251"/>
      <c r="D548" s="252" t="s">
        <v>196</v>
      </c>
      <c r="E548" s="253" t="s">
        <v>38</v>
      </c>
      <c r="F548" s="254" t="s">
        <v>805</v>
      </c>
      <c r="G548" s="251"/>
      <c r="H548" s="255">
        <v>19.687000000000001</v>
      </c>
      <c r="I548" s="256"/>
      <c r="J548" s="251"/>
      <c r="K548" s="251"/>
      <c r="L548" s="257"/>
      <c r="M548" s="258"/>
      <c r="N548" s="259"/>
      <c r="O548" s="259"/>
      <c r="P548" s="259"/>
      <c r="Q548" s="259"/>
      <c r="R548" s="259"/>
      <c r="S548" s="259"/>
      <c r="T548" s="260"/>
      <c r="AT548" s="261" t="s">
        <v>196</v>
      </c>
      <c r="AU548" s="261" t="s">
        <v>90</v>
      </c>
      <c r="AV548" s="12" t="s">
        <v>90</v>
      </c>
      <c r="AW548" s="12" t="s">
        <v>45</v>
      </c>
      <c r="AX548" s="12" t="s">
        <v>82</v>
      </c>
      <c r="AY548" s="261" t="s">
        <v>183</v>
      </c>
    </row>
    <row r="549" s="12" customFormat="1">
      <c r="B549" s="250"/>
      <c r="C549" s="251"/>
      <c r="D549" s="252" t="s">
        <v>196</v>
      </c>
      <c r="E549" s="253" t="s">
        <v>38</v>
      </c>
      <c r="F549" s="254" t="s">
        <v>806</v>
      </c>
      <c r="G549" s="251"/>
      <c r="H549" s="255">
        <v>37.113</v>
      </c>
      <c r="I549" s="256"/>
      <c r="J549" s="251"/>
      <c r="K549" s="251"/>
      <c r="L549" s="257"/>
      <c r="M549" s="258"/>
      <c r="N549" s="259"/>
      <c r="O549" s="259"/>
      <c r="P549" s="259"/>
      <c r="Q549" s="259"/>
      <c r="R549" s="259"/>
      <c r="S549" s="259"/>
      <c r="T549" s="260"/>
      <c r="AT549" s="261" t="s">
        <v>196</v>
      </c>
      <c r="AU549" s="261" t="s">
        <v>90</v>
      </c>
      <c r="AV549" s="12" t="s">
        <v>90</v>
      </c>
      <c r="AW549" s="12" t="s">
        <v>45</v>
      </c>
      <c r="AX549" s="12" t="s">
        <v>82</v>
      </c>
      <c r="AY549" s="261" t="s">
        <v>183</v>
      </c>
    </row>
    <row r="550" s="12" customFormat="1">
      <c r="B550" s="250"/>
      <c r="C550" s="251"/>
      <c r="D550" s="252" t="s">
        <v>196</v>
      </c>
      <c r="E550" s="253" t="s">
        <v>38</v>
      </c>
      <c r="F550" s="254" t="s">
        <v>807</v>
      </c>
      <c r="G550" s="251"/>
      <c r="H550" s="255">
        <v>18.561</v>
      </c>
      <c r="I550" s="256"/>
      <c r="J550" s="251"/>
      <c r="K550" s="251"/>
      <c r="L550" s="257"/>
      <c r="M550" s="258"/>
      <c r="N550" s="259"/>
      <c r="O550" s="259"/>
      <c r="P550" s="259"/>
      <c r="Q550" s="259"/>
      <c r="R550" s="259"/>
      <c r="S550" s="259"/>
      <c r="T550" s="260"/>
      <c r="AT550" s="261" t="s">
        <v>196</v>
      </c>
      <c r="AU550" s="261" t="s">
        <v>90</v>
      </c>
      <c r="AV550" s="12" t="s">
        <v>90</v>
      </c>
      <c r="AW550" s="12" t="s">
        <v>45</v>
      </c>
      <c r="AX550" s="12" t="s">
        <v>82</v>
      </c>
      <c r="AY550" s="261" t="s">
        <v>183</v>
      </c>
    </row>
    <row r="551" s="12" customFormat="1">
      <c r="B551" s="250"/>
      <c r="C551" s="251"/>
      <c r="D551" s="252" t="s">
        <v>196</v>
      </c>
      <c r="E551" s="253" t="s">
        <v>38</v>
      </c>
      <c r="F551" s="254" t="s">
        <v>808</v>
      </c>
      <c r="G551" s="251"/>
      <c r="H551" s="255">
        <v>116.38800000000001</v>
      </c>
      <c r="I551" s="256"/>
      <c r="J551" s="251"/>
      <c r="K551" s="251"/>
      <c r="L551" s="257"/>
      <c r="M551" s="258"/>
      <c r="N551" s="259"/>
      <c r="O551" s="259"/>
      <c r="P551" s="259"/>
      <c r="Q551" s="259"/>
      <c r="R551" s="259"/>
      <c r="S551" s="259"/>
      <c r="T551" s="260"/>
      <c r="AT551" s="261" t="s">
        <v>196</v>
      </c>
      <c r="AU551" s="261" t="s">
        <v>90</v>
      </c>
      <c r="AV551" s="12" t="s">
        <v>90</v>
      </c>
      <c r="AW551" s="12" t="s">
        <v>45</v>
      </c>
      <c r="AX551" s="12" t="s">
        <v>82</v>
      </c>
      <c r="AY551" s="261" t="s">
        <v>183</v>
      </c>
    </row>
    <row r="552" s="12" customFormat="1">
      <c r="B552" s="250"/>
      <c r="C552" s="251"/>
      <c r="D552" s="252" t="s">
        <v>196</v>
      </c>
      <c r="E552" s="253" t="s">
        <v>38</v>
      </c>
      <c r="F552" s="254" t="s">
        <v>809</v>
      </c>
      <c r="G552" s="251"/>
      <c r="H552" s="255">
        <v>71.117999999999995</v>
      </c>
      <c r="I552" s="256"/>
      <c r="J552" s="251"/>
      <c r="K552" s="251"/>
      <c r="L552" s="257"/>
      <c r="M552" s="258"/>
      <c r="N552" s="259"/>
      <c r="O552" s="259"/>
      <c r="P552" s="259"/>
      <c r="Q552" s="259"/>
      <c r="R552" s="259"/>
      <c r="S552" s="259"/>
      <c r="T552" s="260"/>
      <c r="AT552" s="261" t="s">
        <v>196</v>
      </c>
      <c r="AU552" s="261" t="s">
        <v>90</v>
      </c>
      <c r="AV552" s="12" t="s">
        <v>90</v>
      </c>
      <c r="AW552" s="12" t="s">
        <v>45</v>
      </c>
      <c r="AX552" s="12" t="s">
        <v>82</v>
      </c>
      <c r="AY552" s="261" t="s">
        <v>183</v>
      </c>
    </row>
    <row r="553" s="15" customFormat="1">
      <c r="B553" s="295"/>
      <c r="C553" s="296"/>
      <c r="D553" s="252" t="s">
        <v>196</v>
      </c>
      <c r="E553" s="297" t="s">
        <v>38</v>
      </c>
      <c r="F553" s="298" t="s">
        <v>405</v>
      </c>
      <c r="G553" s="296"/>
      <c r="H553" s="299">
        <v>404.21499999999998</v>
      </c>
      <c r="I553" s="300"/>
      <c r="J553" s="296"/>
      <c r="K553" s="296"/>
      <c r="L553" s="301"/>
      <c r="M553" s="302"/>
      <c r="N553" s="303"/>
      <c r="O553" s="303"/>
      <c r="P553" s="303"/>
      <c r="Q553" s="303"/>
      <c r="R553" s="303"/>
      <c r="S553" s="303"/>
      <c r="T553" s="304"/>
      <c r="AT553" s="305" t="s">
        <v>196</v>
      </c>
      <c r="AU553" s="305" t="s">
        <v>90</v>
      </c>
      <c r="AV553" s="15" t="s">
        <v>107</v>
      </c>
      <c r="AW553" s="15" t="s">
        <v>45</v>
      </c>
      <c r="AX553" s="15" t="s">
        <v>82</v>
      </c>
      <c r="AY553" s="305" t="s">
        <v>183</v>
      </c>
    </row>
    <row r="554" s="12" customFormat="1">
      <c r="B554" s="250"/>
      <c r="C554" s="251"/>
      <c r="D554" s="252" t="s">
        <v>196</v>
      </c>
      <c r="E554" s="253" t="s">
        <v>38</v>
      </c>
      <c r="F554" s="254" t="s">
        <v>810</v>
      </c>
      <c r="G554" s="251"/>
      <c r="H554" s="255">
        <v>20.210999999999999</v>
      </c>
      <c r="I554" s="256"/>
      <c r="J554" s="251"/>
      <c r="K554" s="251"/>
      <c r="L554" s="257"/>
      <c r="M554" s="258"/>
      <c r="N554" s="259"/>
      <c r="O554" s="259"/>
      <c r="P554" s="259"/>
      <c r="Q554" s="259"/>
      <c r="R554" s="259"/>
      <c r="S554" s="259"/>
      <c r="T554" s="260"/>
      <c r="AT554" s="261" t="s">
        <v>196</v>
      </c>
      <c r="AU554" s="261" t="s">
        <v>90</v>
      </c>
      <c r="AV554" s="12" t="s">
        <v>90</v>
      </c>
      <c r="AW554" s="12" t="s">
        <v>45</v>
      </c>
      <c r="AX554" s="12" t="s">
        <v>82</v>
      </c>
      <c r="AY554" s="261" t="s">
        <v>183</v>
      </c>
    </row>
    <row r="555" s="13" customFormat="1">
      <c r="B555" s="262"/>
      <c r="C555" s="263"/>
      <c r="D555" s="252" t="s">
        <v>196</v>
      </c>
      <c r="E555" s="264" t="s">
        <v>38</v>
      </c>
      <c r="F555" s="265" t="s">
        <v>198</v>
      </c>
      <c r="G555" s="263"/>
      <c r="H555" s="266">
        <v>424.42599999999999</v>
      </c>
      <c r="I555" s="267"/>
      <c r="J555" s="263"/>
      <c r="K555" s="263"/>
      <c r="L555" s="268"/>
      <c r="M555" s="269"/>
      <c r="N555" s="270"/>
      <c r="O555" s="270"/>
      <c r="P555" s="270"/>
      <c r="Q555" s="270"/>
      <c r="R555" s="270"/>
      <c r="S555" s="270"/>
      <c r="T555" s="271"/>
      <c r="AT555" s="272" t="s">
        <v>196</v>
      </c>
      <c r="AU555" s="272" t="s">
        <v>90</v>
      </c>
      <c r="AV555" s="13" t="s">
        <v>190</v>
      </c>
      <c r="AW555" s="13" t="s">
        <v>45</v>
      </c>
      <c r="AX555" s="13" t="s">
        <v>25</v>
      </c>
      <c r="AY555" s="272" t="s">
        <v>183</v>
      </c>
    </row>
    <row r="556" s="1" customFormat="1" ht="25.5" customHeight="1">
      <c r="B556" s="48"/>
      <c r="C556" s="238" t="s">
        <v>811</v>
      </c>
      <c r="D556" s="238" t="s">
        <v>185</v>
      </c>
      <c r="E556" s="239" t="s">
        <v>812</v>
      </c>
      <c r="F556" s="240" t="s">
        <v>813</v>
      </c>
      <c r="G556" s="241" t="s">
        <v>215</v>
      </c>
      <c r="H556" s="242">
        <v>30.547999999999998</v>
      </c>
      <c r="I556" s="243"/>
      <c r="J556" s="244">
        <f>ROUND(I556*H556,2)</f>
        <v>0</v>
      </c>
      <c r="K556" s="240" t="s">
        <v>189</v>
      </c>
      <c r="L556" s="74"/>
      <c r="M556" s="245" t="s">
        <v>38</v>
      </c>
      <c r="N556" s="246" t="s">
        <v>53</v>
      </c>
      <c r="O556" s="49"/>
      <c r="P556" s="247">
        <f>O556*H556</f>
        <v>0</v>
      </c>
      <c r="Q556" s="247">
        <v>0</v>
      </c>
      <c r="R556" s="247">
        <f>Q556*H556</f>
        <v>0</v>
      </c>
      <c r="S556" s="247">
        <v>0.060999999999999999</v>
      </c>
      <c r="T556" s="248">
        <f>S556*H556</f>
        <v>1.8634279999999999</v>
      </c>
      <c r="AR556" s="25" t="s">
        <v>190</v>
      </c>
      <c r="AT556" s="25" t="s">
        <v>185</v>
      </c>
      <c r="AU556" s="25" t="s">
        <v>90</v>
      </c>
      <c r="AY556" s="25" t="s">
        <v>183</v>
      </c>
      <c r="BE556" s="249">
        <f>IF(N556="základní",J556,0)</f>
        <v>0</v>
      </c>
      <c r="BF556" s="249">
        <f>IF(N556="snížená",J556,0)</f>
        <v>0</v>
      </c>
      <c r="BG556" s="249">
        <f>IF(N556="zákl. přenesená",J556,0)</f>
        <v>0</v>
      </c>
      <c r="BH556" s="249">
        <f>IF(N556="sníž. přenesená",J556,0)</f>
        <v>0</v>
      </c>
      <c r="BI556" s="249">
        <f>IF(N556="nulová",J556,0)</f>
        <v>0</v>
      </c>
      <c r="BJ556" s="25" t="s">
        <v>25</v>
      </c>
      <c r="BK556" s="249">
        <f>ROUND(I556*H556,2)</f>
        <v>0</v>
      </c>
      <c r="BL556" s="25" t="s">
        <v>190</v>
      </c>
      <c r="BM556" s="25" t="s">
        <v>814</v>
      </c>
    </row>
    <row r="557" s="12" customFormat="1">
      <c r="B557" s="250"/>
      <c r="C557" s="251"/>
      <c r="D557" s="252" t="s">
        <v>196</v>
      </c>
      <c r="E557" s="253" t="s">
        <v>38</v>
      </c>
      <c r="F557" s="254" t="s">
        <v>815</v>
      </c>
      <c r="G557" s="251"/>
      <c r="H557" s="255">
        <v>9.3379999999999992</v>
      </c>
      <c r="I557" s="256"/>
      <c r="J557" s="251"/>
      <c r="K557" s="251"/>
      <c r="L557" s="257"/>
      <c r="M557" s="258"/>
      <c r="N557" s="259"/>
      <c r="O557" s="259"/>
      <c r="P557" s="259"/>
      <c r="Q557" s="259"/>
      <c r="R557" s="259"/>
      <c r="S557" s="259"/>
      <c r="T557" s="260"/>
      <c r="AT557" s="261" t="s">
        <v>196</v>
      </c>
      <c r="AU557" s="261" t="s">
        <v>90</v>
      </c>
      <c r="AV557" s="12" t="s">
        <v>90</v>
      </c>
      <c r="AW557" s="12" t="s">
        <v>45</v>
      </c>
      <c r="AX557" s="12" t="s">
        <v>82</v>
      </c>
      <c r="AY557" s="261" t="s">
        <v>183</v>
      </c>
    </row>
    <row r="558" s="12" customFormat="1">
      <c r="B558" s="250"/>
      <c r="C558" s="251"/>
      <c r="D558" s="252" t="s">
        <v>196</v>
      </c>
      <c r="E558" s="253" t="s">
        <v>38</v>
      </c>
      <c r="F558" s="254" t="s">
        <v>816</v>
      </c>
      <c r="G558" s="251"/>
      <c r="H558" s="255">
        <v>21.210000000000001</v>
      </c>
      <c r="I558" s="256"/>
      <c r="J558" s="251"/>
      <c r="K558" s="251"/>
      <c r="L558" s="257"/>
      <c r="M558" s="258"/>
      <c r="N558" s="259"/>
      <c r="O558" s="259"/>
      <c r="P558" s="259"/>
      <c r="Q558" s="259"/>
      <c r="R558" s="259"/>
      <c r="S558" s="259"/>
      <c r="T558" s="260"/>
      <c r="AT558" s="261" t="s">
        <v>196</v>
      </c>
      <c r="AU558" s="261" t="s">
        <v>90</v>
      </c>
      <c r="AV558" s="12" t="s">
        <v>90</v>
      </c>
      <c r="AW558" s="12" t="s">
        <v>45</v>
      </c>
      <c r="AX558" s="12" t="s">
        <v>82</v>
      </c>
      <c r="AY558" s="261" t="s">
        <v>183</v>
      </c>
    </row>
    <row r="559" s="13" customFormat="1">
      <c r="B559" s="262"/>
      <c r="C559" s="263"/>
      <c r="D559" s="252" t="s">
        <v>196</v>
      </c>
      <c r="E559" s="264" t="s">
        <v>38</v>
      </c>
      <c r="F559" s="265" t="s">
        <v>198</v>
      </c>
      <c r="G559" s="263"/>
      <c r="H559" s="266">
        <v>30.547999999999998</v>
      </c>
      <c r="I559" s="267"/>
      <c r="J559" s="263"/>
      <c r="K559" s="263"/>
      <c r="L559" s="268"/>
      <c r="M559" s="269"/>
      <c r="N559" s="270"/>
      <c r="O559" s="270"/>
      <c r="P559" s="270"/>
      <c r="Q559" s="270"/>
      <c r="R559" s="270"/>
      <c r="S559" s="270"/>
      <c r="T559" s="271"/>
      <c r="AT559" s="272" t="s">
        <v>196</v>
      </c>
      <c r="AU559" s="272" t="s">
        <v>90</v>
      </c>
      <c r="AV559" s="13" t="s">
        <v>190</v>
      </c>
      <c r="AW559" s="13" t="s">
        <v>45</v>
      </c>
      <c r="AX559" s="13" t="s">
        <v>25</v>
      </c>
      <c r="AY559" s="272" t="s">
        <v>183</v>
      </c>
    </row>
    <row r="560" s="1" customFormat="1" ht="25.5" customHeight="1">
      <c r="B560" s="48"/>
      <c r="C560" s="238" t="s">
        <v>817</v>
      </c>
      <c r="D560" s="238" t="s">
        <v>185</v>
      </c>
      <c r="E560" s="239" t="s">
        <v>818</v>
      </c>
      <c r="F560" s="240" t="s">
        <v>819</v>
      </c>
      <c r="G560" s="241" t="s">
        <v>215</v>
      </c>
      <c r="H560" s="242">
        <v>30.547999999999998</v>
      </c>
      <c r="I560" s="243"/>
      <c r="J560" s="244">
        <f>ROUND(I560*H560,2)</f>
        <v>0</v>
      </c>
      <c r="K560" s="240" t="s">
        <v>189</v>
      </c>
      <c r="L560" s="74"/>
      <c r="M560" s="245" t="s">
        <v>38</v>
      </c>
      <c r="N560" s="246" t="s">
        <v>53</v>
      </c>
      <c r="O560" s="49"/>
      <c r="P560" s="247">
        <f>O560*H560</f>
        <v>0</v>
      </c>
      <c r="Q560" s="247">
        <v>0</v>
      </c>
      <c r="R560" s="247">
        <f>Q560*H560</f>
        <v>0</v>
      </c>
      <c r="S560" s="247">
        <v>0.068000000000000005</v>
      </c>
      <c r="T560" s="248">
        <f>S560*H560</f>
        <v>2.077264</v>
      </c>
      <c r="AR560" s="25" t="s">
        <v>190</v>
      </c>
      <c r="AT560" s="25" t="s">
        <v>185</v>
      </c>
      <c r="AU560" s="25" t="s">
        <v>90</v>
      </c>
      <c r="AY560" s="25" t="s">
        <v>183</v>
      </c>
      <c r="BE560" s="249">
        <f>IF(N560="základní",J560,0)</f>
        <v>0</v>
      </c>
      <c r="BF560" s="249">
        <f>IF(N560="snížená",J560,0)</f>
        <v>0</v>
      </c>
      <c r="BG560" s="249">
        <f>IF(N560="zákl. přenesená",J560,0)</f>
        <v>0</v>
      </c>
      <c r="BH560" s="249">
        <f>IF(N560="sníž. přenesená",J560,0)</f>
        <v>0</v>
      </c>
      <c r="BI560" s="249">
        <f>IF(N560="nulová",J560,0)</f>
        <v>0</v>
      </c>
      <c r="BJ560" s="25" t="s">
        <v>25</v>
      </c>
      <c r="BK560" s="249">
        <f>ROUND(I560*H560,2)</f>
        <v>0</v>
      </c>
      <c r="BL560" s="25" t="s">
        <v>190</v>
      </c>
      <c r="BM560" s="25" t="s">
        <v>820</v>
      </c>
    </row>
    <row r="561" s="1" customFormat="1">
      <c r="B561" s="48"/>
      <c r="C561" s="76"/>
      <c r="D561" s="252" t="s">
        <v>217</v>
      </c>
      <c r="E561" s="76"/>
      <c r="F561" s="283" t="s">
        <v>821</v>
      </c>
      <c r="G561" s="76"/>
      <c r="H561" s="76"/>
      <c r="I561" s="206"/>
      <c r="J561" s="76"/>
      <c r="K561" s="76"/>
      <c r="L561" s="74"/>
      <c r="M561" s="284"/>
      <c r="N561" s="49"/>
      <c r="O561" s="49"/>
      <c r="P561" s="49"/>
      <c r="Q561" s="49"/>
      <c r="R561" s="49"/>
      <c r="S561" s="49"/>
      <c r="T561" s="97"/>
      <c r="AT561" s="25" t="s">
        <v>217</v>
      </c>
      <c r="AU561" s="25" t="s">
        <v>90</v>
      </c>
    </row>
    <row r="562" s="12" customFormat="1">
      <c r="B562" s="250"/>
      <c r="C562" s="251"/>
      <c r="D562" s="252" t="s">
        <v>196</v>
      </c>
      <c r="E562" s="253" t="s">
        <v>38</v>
      </c>
      <c r="F562" s="254" t="s">
        <v>815</v>
      </c>
      <c r="G562" s="251"/>
      <c r="H562" s="255">
        <v>9.3379999999999992</v>
      </c>
      <c r="I562" s="256"/>
      <c r="J562" s="251"/>
      <c r="K562" s="251"/>
      <c r="L562" s="257"/>
      <c r="M562" s="258"/>
      <c r="N562" s="259"/>
      <c r="O562" s="259"/>
      <c r="P562" s="259"/>
      <c r="Q562" s="259"/>
      <c r="R562" s="259"/>
      <c r="S562" s="259"/>
      <c r="T562" s="260"/>
      <c r="AT562" s="261" t="s">
        <v>196</v>
      </c>
      <c r="AU562" s="261" t="s">
        <v>90</v>
      </c>
      <c r="AV562" s="12" t="s">
        <v>90</v>
      </c>
      <c r="AW562" s="12" t="s">
        <v>45</v>
      </c>
      <c r="AX562" s="12" t="s">
        <v>82</v>
      </c>
      <c r="AY562" s="261" t="s">
        <v>183</v>
      </c>
    </row>
    <row r="563" s="12" customFormat="1">
      <c r="B563" s="250"/>
      <c r="C563" s="251"/>
      <c r="D563" s="252" t="s">
        <v>196</v>
      </c>
      <c r="E563" s="253" t="s">
        <v>38</v>
      </c>
      <c r="F563" s="254" t="s">
        <v>816</v>
      </c>
      <c r="G563" s="251"/>
      <c r="H563" s="255">
        <v>21.210000000000001</v>
      </c>
      <c r="I563" s="256"/>
      <c r="J563" s="251"/>
      <c r="K563" s="251"/>
      <c r="L563" s="257"/>
      <c r="M563" s="258"/>
      <c r="N563" s="259"/>
      <c r="O563" s="259"/>
      <c r="P563" s="259"/>
      <c r="Q563" s="259"/>
      <c r="R563" s="259"/>
      <c r="S563" s="259"/>
      <c r="T563" s="260"/>
      <c r="AT563" s="261" t="s">
        <v>196</v>
      </c>
      <c r="AU563" s="261" t="s">
        <v>90</v>
      </c>
      <c r="AV563" s="12" t="s">
        <v>90</v>
      </c>
      <c r="AW563" s="12" t="s">
        <v>45</v>
      </c>
      <c r="AX563" s="12" t="s">
        <v>82</v>
      </c>
      <c r="AY563" s="261" t="s">
        <v>183</v>
      </c>
    </row>
    <row r="564" s="13" customFormat="1">
      <c r="B564" s="262"/>
      <c r="C564" s="263"/>
      <c r="D564" s="252" t="s">
        <v>196</v>
      </c>
      <c r="E564" s="264" t="s">
        <v>38</v>
      </c>
      <c r="F564" s="265" t="s">
        <v>198</v>
      </c>
      <c r="G564" s="263"/>
      <c r="H564" s="266">
        <v>30.547999999999998</v>
      </c>
      <c r="I564" s="267"/>
      <c r="J564" s="263"/>
      <c r="K564" s="263"/>
      <c r="L564" s="268"/>
      <c r="M564" s="269"/>
      <c r="N564" s="270"/>
      <c r="O564" s="270"/>
      <c r="P564" s="270"/>
      <c r="Q564" s="270"/>
      <c r="R564" s="270"/>
      <c r="S564" s="270"/>
      <c r="T564" s="271"/>
      <c r="AT564" s="272" t="s">
        <v>196</v>
      </c>
      <c r="AU564" s="272" t="s">
        <v>90</v>
      </c>
      <c r="AV564" s="13" t="s">
        <v>190</v>
      </c>
      <c r="AW564" s="13" t="s">
        <v>45</v>
      </c>
      <c r="AX564" s="13" t="s">
        <v>25</v>
      </c>
      <c r="AY564" s="272" t="s">
        <v>183</v>
      </c>
    </row>
    <row r="565" s="1" customFormat="1" ht="25.5" customHeight="1">
      <c r="B565" s="48"/>
      <c r="C565" s="238" t="s">
        <v>822</v>
      </c>
      <c r="D565" s="238" t="s">
        <v>185</v>
      </c>
      <c r="E565" s="239" t="s">
        <v>823</v>
      </c>
      <c r="F565" s="240" t="s">
        <v>824</v>
      </c>
      <c r="G565" s="241" t="s">
        <v>215</v>
      </c>
      <c r="H565" s="242">
        <v>8.1980000000000004</v>
      </c>
      <c r="I565" s="243"/>
      <c r="J565" s="244">
        <f>ROUND(I565*H565,2)</f>
        <v>0</v>
      </c>
      <c r="K565" s="240" t="s">
        <v>38</v>
      </c>
      <c r="L565" s="74"/>
      <c r="M565" s="245" t="s">
        <v>38</v>
      </c>
      <c r="N565" s="246" t="s">
        <v>53</v>
      </c>
      <c r="O565" s="49"/>
      <c r="P565" s="247">
        <f>O565*H565</f>
        <v>0</v>
      </c>
      <c r="Q565" s="247">
        <v>1.0000000000000001E-05</v>
      </c>
      <c r="R565" s="247">
        <f>Q565*H565</f>
        <v>8.1980000000000011E-05</v>
      </c>
      <c r="S565" s="247">
        <v>0.001</v>
      </c>
      <c r="T565" s="248">
        <f>S565*H565</f>
        <v>0.0081980000000000004</v>
      </c>
      <c r="AR565" s="25" t="s">
        <v>279</v>
      </c>
      <c r="AT565" s="25" t="s">
        <v>185</v>
      </c>
      <c r="AU565" s="25" t="s">
        <v>90</v>
      </c>
      <c r="AY565" s="25" t="s">
        <v>183</v>
      </c>
      <c r="BE565" s="249">
        <f>IF(N565="základní",J565,0)</f>
        <v>0</v>
      </c>
      <c r="BF565" s="249">
        <f>IF(N565="snížená",J565,0)</f>
        <v>0</v>
      </c>
      <c r="BG565" s="249">
        <f>IF(N565="zákl. přenesená",J565,0)</f>
        <v>0</v>
      </c>
      <c r="BH565" s="249">
        <f>IF(N565="sníž. přenesená",J565,0)</f>
        <v>0</v>
      </c>
      <c r="BI565" s="249">
        <f>IF(N565="nulová",J565,0)</f>
        <v>0</v>
      </c>
      <c r="BJ565" s="25" t="s">
        <v>25</v>
      </c>
      <c r="BK565" s="249">
        <f>ROUND(I565*H565,2)</f>
        <v>0</v>
      </c>
      <c r="BL565" s="25" t="s">
        <v>279</v>
      </c>
      <c r="BM565" s="25" t="s">
        <v>825</v>
      </c>
    </row>
    <row r="566" s="12" customFormat="1">
      <c r="B566" s="250"/>
      <c r="C566" s="251"/>
      <c r="D566" s="252" t="s">
        <v>196</v>
      </c>
      <c r="E566" s="253" t="s">
        <v>38</v>
      </c>
      <c r="F566" s="254" t="s">
        <v>826</v>
      </c>
      <c r="G566" s="251"/>
      <c r="H566" s="255">
        <v>8.1980000000000004</v>
      </c>
      <c r="I566" s="256"/>
      <c r="J566" s="251"/>
      <c r="K566" s="251"/>
      <c r="L566" s="257"/>
      <c r="M566" s="258"/>
      <c r="N566" s="259"/>
      <c r="O566" s="259"/>
      <c r="P566" s="259"/>
      <c r="Q566" s="259"/>
      <c r="R566" s="259"/>
      <c r="S566" s="259"/>
      <c r="T566" s="260"/>
      <c r="AT566" s="261" t="s">
        <v>196</v>
      </c>
      <c r="AU566" s="261" t="s">
        <v>90</v>
      </c>
      <c r="AV566" s="12" t="s">
        <v>90</v>
      </c>
      <c r="AW566" s="12" t="s">
        <v>45</v>
      </c>
      <c r="AX566" s="12" t="s">
        <v>82</v>
      </c>
      <c r="AY566" s="261" t="s">
        <v>183</v>
      </c>
    </row>
    <row r="567" s="13" customFormat="1">
      <c r="B567" s="262"/>
      <c r="C567" s="263"/>
      <c r="D567" s="252" t="s">
        <v>196</v>
      </c>
      <c r="E567" s="264" t="s">
        <v>38</v>
      </c>
      <c r="F567" s="265" t="s">
        <v>198</v>
      </c>
      <c r="G567" s="263"/>
      <c r="H567" s="266">
        <v>8.1980000000000004</v>
      </c>
      <c r="I567" s="267"/>
      <c r="J567" s="263"/>
      <c r="K567" s="263"/>
      <c r="L567" s="268"/>
      <c r="M567" s="269"/>
      <c r="N567" s="270"/>
      <c r="O567" s="270"/>
      <c r="P567" s="270"/>
      <c r="Q567" s="270"/>
      <c r="R567" s="270"/>
      <c r="S567" s="270"/>
      <c r="T567" s="271"/>
      <c r="AT567" s="272" t="s">
        <v>196</v>
      </c>
      <c r="AU567" s="272" t="s">
        <v>90</v>
      </c>
      <c r="AV567" s="13" t="s">
        <v>190</v>
      </c>
      <c r="AW567" s="13" t="s">
        <v>45</v>
      </c>
      <c r="AX567" s="13" t="s">
        <v>25</v>
      </c>
      <c r="AY567" s="272" t="s">
        <v>183</v>
      </c>
    </row>
    <row r="568" s="11" customFormat="1" ht="29.88" customHeight="1">
      <c r="B568" s="222"/>
      <c r="C568" s="223"/>
      <c r="D568" s="224" t="s">
        <v>81</v>
      </c>
      <c r="E568" s="236" t="s">
        <v>827</v>
      </c>
      <c r="F568" s="236" t="s">
        <v>828</v>
      </c>
      <c r="G568" s="223"/>
      <c r="H568" s="223"/>
      <c r="I568" s="226"/>
      <c r="J568" s="237">
        <f>BK568</f>
        <v>0</v>
      </c>
      <c r="K568" s="223"/>
      <c r="L568" s="228"/>
      <c r="M568" s="229"/>
      <c r="N568" s="230"/>
      <c r="O568" s="230"/>
      <c r="P568" s="231">
        <f>SUM(P569:P608)</f>
        <v>0</v>
      </c>
      <c r="Q568" s="230"/>
      <c r="R568" s="231">
        <f>SUM(R569:R608)</f>
        <v>0</v>
      </c>
      <c r="S568" s="230"/>
      <c r="T568" s="232">
        <f>SUM(T569:T608)</f>
        <v>0</v>
      </c>
      <c r="AR568" s="233" t="s">
        <v>25</v>
      </c>
      <c r="AT568" s="234" t="s">
        <v>81</v>
      </c>
      <c r="AU568" s="234" t="s">
        <v>25</v>
      </c>
      <c r="AY568" s="233" t="s">
        <v>183</v>
      </c>
      <c r="BK568" s="235">
        <f>SUM(BK569:BK608)</f>
        <v>0</v>
      </c>
    </row>
    <row r="569" s="1" customFormat="1" ht="25.5" customHeight="1">
      <c r="B569" s="48"/>
      <c r="C569" s="238" t="s">
        <v>829</v>
      </c>
      <c r="D569" s="238" t="s">
        <v>185</v>
      </c>
      <c r="E569" s="239" t="s">
        <v>830</v>
      </c>
      <c r="F569" s="240" t="s">
        <v>831</v>
      </c>
      <c r="G569" s="241" t="s">
        <v>268</v>
      </c>
      <c r="H569" s="242">
        <v>218.56899999999999</v>
      </c>
      <c r="I569" s="243"/>
      <c r="J569" s="244">
        <f>ROUND(I569*H569,2)</f>
        <v>0</v>
      </c>
      <c r="K569" s="240" t="s">
        <v>189</v>
      </c>
      <c r="L569" s="74"/>
      <c r="M569" s="245" t="s">
        <v>38</v>
      </c>
      <c r="N569" s="246" t="s">
        <v>53</v>
      </c>
      <c r="O569" s="49"/>
      <c r="P569" s="247">
        <f>O569*H569</f>
        <v>0</v>
      </c>
      <c r="Q569" s="247">
        <v>0</v>
      </c>
      <c r="R569" s="247">
        <f>Q569*H569</f>
        <v>0</v>
      </c>
      <c r="S569" s="247">
        <v>0</v>
      </c>
      <c r="T569" s="248">
        <f>S569*H569</f>
        <v>0</v>
      </c>
      <c r="AR569" s="25" t="s">
        <v>190</v>
      </c>
      <c r="AT569" s="25" t="s">
        <v>185</v>
      </c>
      <c r="AU569" s="25" t="s">
        <v>90</v>
      </c>
      <c r="AY569" s="25" t="s">
        <v>183</v>
      </c>
      <c r="BE569" s="249">
        <f>IF(N569="základní",J569,0)</f>
        <v>0</v>
      </c>
      <c r="BF569" s="249">
        <f>IF(N569="snížená",J569,0)</f>
        <v>0</v>
      </c>
      <c r="BG569" s="249">
        <f>IF(N569="zákl. přenesená",J569,0)</f>
        <v>0</v>
      </c>
      <c r="BH569" s="249">
        <f>IF(N569="sníž. přenesená",J569,0)</f>
        <v>0</v>
      </c>
      <c r="BI569" s="249">
        <f>IF(N569="nulová",J569,0)</f>
        <v>0</v>
      </c>
      <c r="BJ569" s="25" t="s">
        <v>25</v>
      </c>
      <c r="BK569" s="249">
        <f>ROUND(I569*H569,2)</f>
        <v>0</v>
      </c>
      <c r="BL569" s="25" t="s">
        <v>190</v>
      </c>
      <c r="BM569" s="25" t="s">
        <v>832</v>
      </c>
    </row>
    <row r="570" s="1" customFormat="1">
      <c r="B570" s="48"/>
      <c r="C570" s="76"/>
      <c r="D570" s="252" t="s">
        <v>217</v>
      </c>
      <c r="E570" s="76"/>
      <c r="F570" s="283" t="s">
        <v>833</v>
      </c>
      <c r="G570" s="76"/>
      <c r="H570" s="76"/>
      <c r="I570" s="206"/>
      <c r="J570" s="76"/>
      <c r="K570" s="76"/>
      <c r="L570" s="74"/>
      <c r="M570" s="284"/>
      <c r="N570" s="49"/>
      <c r="O570" s="49"/>
      <c r="P570" s="49"/>
      <c r="Q570" s="49"/>
      <c r="R570" s="49"/>
      <c r="S570" s="49"/>
      <c r="T570" s="97"/>
      <c r="AT570" s="25" t="s">
        <v>217</v>
      </c>
      <c r="AU570" s="25" t="s">
        <v>90</v>
      </c>
    </row>
    <row r="571" s="1" customFormat="1" ht="25.5" customHeight="1">
      <c r="B571" s="48"/>
      <c r="C571" s="238" t="s">
        <v>834</v>
      </c>
      <c r="D571" s="238" t="s">
        <v>185</v>
      </c>
      <c r="E571" s="239" t="s">
        <v>835</v>
      </c>
      <c r="F571" s="240" t="s">
        <v>836</v>
      </c>
      <c r="G571" s="241" t="s">
        <v>268</v>
      </c>
      <c r="H571" s="242">
        <v>218.56899999999999</v>
      </c>
      <c r="I571" s="243"/>
      <c r="J571" s="244">
        <f>ROUND(I571*H571,2)</f>
        <v>0</v>
      </c>
      <c r="K571" s="240" t="s">
        <v>189</v>
      </c>
      <c r="L571" s="74"/>
      <c r="M571" s="245" t="s">
        <v>38</v>
      </c>
      <c r="N571" s="246" t="s">
        <v>53</v>
      </c>
      <c r="O571" s="49"/>
      <c r="P571" s="247">
        <f>O571*H571</f>
        <v>0</v>
      </c>
      <c r="Q571" s="247">
        <v>0</v>
      </c>
      <c r="R571" s="247">
        <f>Q571*H571</f>
        <v>0</v>
      </c>
      <c r="S571" s="247">
        <v>0</v>
      </c>
      <c r="T571" s="248">
        <f>S571*H571</f>
        <v>0</v>
      </c>
      <c r="AR571" s="25" t="s">
        <v>190</v>
      </c>
      <c r="AT571" s="25" t="s">
        <v>185</v>
      </c>
      <c r="AU571" s="25" t="s">
        <v>90</v>
      </c>
      <c r="AY571" s="25" t="s">
        <v>183</v>
      </c>
      <c r="BE571" s="249">
        <f>IF(N571="základní",J571,0)</f>
        <v>0</v>
      </c>
      <c r="BF571" s="249">
        <f>IF(N571="snížená",J571,0)</f>
        <v>0</v>
      </c>
      <c r="BG571" s="249">
        <f>IF(N571="zákl. přenesená",J571,0)</f>
        <v>0</v>
      </c>
      <c r="BH571" s="249">
        <f>IF(N571="sníž. přenesená",J571,0)</f>
        <v>0</v>
      </c>
      <c r="BI571" s="249">
        <f>IF(N571="nulová",J571,0)</f>
        <v>0</v>
      </c>
      <c r="BJ571" s="25" t="s">
        <v>25</v>
      </c>
      <c r="BK571" s="249">
        <f>ROUND(I571*H571,2)</f>
        <v>0</v>
      </c>
      <c r="BL571" s="25" t="s">
        <v>190</v>
      </c>
      <c r="BM571" s="25" t="s">
        <v>837</v>
      </c>
    </row>
    <row r="572" s="1" customFormat="1">
      <c r="B572" s="48"/>
      <c r="C572" s="76"/>
      <c r="D572" s="252" t="s">
        <v>217</v>
      </c>
      <c r="E572" s="76"/>
      <c r="F572" s="283" t="s">
        <v>838</v>
      </c>
      <c r="G572" s="76"/>
      <c r="H572" s="76"/>
      <c r="I572" s="206"/>
      <c r="J572" s="76"/>
      <c r="K572" s="76"/>
      <c r="L572" s="74"/>
      <c r="M572" s="284"/>
      <c r="N572" s="49"/>
      <c r="O572" s="49"/>
      <c r="P572" s="49"/>
      <c r="Q572" s="49"/>
      <c r="R572" s="49"/>
      <c r="S572" s="49"/>
      <c r="T572" s="97"/>
      <c r="AT572" s="25" t="s">
        <v>217</v>
      </c>
      <c r="AU572" s="25" t="s">
        <v>90</v>
      </c>
    </row>
    <row r="573" s="1" customFormat="1" ht="25.5" customHeight="1">
      <c r="B573" s="48"/>
      <c r="C573" s="238" t="s">
        <v>839</v>
      </c>
      <c r="D573" s="238" t="s">
        <v>185</v>
      </c>
      <c r="E573" s="239" t="s">
        <v>840</v>
      </c>
      <c r="F573" s="240" t="s">
        <v>841</v>
      </c>
      <c r="G573" s="241" t="s">
        <v>268</v>
      </c>
      <c r="H573" s="242">
        <v>1311.414</v>
      </c>
      <c r="I573" s="243"/>
      <c r="J573" s="244">
        <f>ROUND(I573*H573,2)</f>
        <v>0</v>
      </c>
      <c r="K573" s="240" t="s">
        <v>189</v>
      </c>
      <c r="L573" s="74"/>
      <c r="M573" s="245" t="s">
        <v>38</v>
      </c>
      <c r="N573" s="246" t="s">
        <v>53</v>
      </c>
      <c r="O573" s="49"/>
      <c r="P573" s="247">
        <f>O573*H573</f>
        <v>0</v>
      </c>
      <c r="Q573" s="247">
        <v>0</v>
      </c>
      <c r="R573" s="247">
        <f>Q573*H573</f>
        <v>0</v>
      </c>
      <c r="S573" s="247">
        <v>0</v>
      </c>
      <c r="T573" s="248">
        <f>S573*H573</f>
        <v>0</v>
      </c>
      <c r="AR573" s="25" t="s">
        <v>190</v>
      </c>
      <c r="AT573" s="25" t="s">
        <v>185</v>
      </c>
      <c r="AU573" s="25" t="s">
        <v>90</v>
      </c>
      <c r="AY573" s="25" t="s">
        <v>183</v>
      </c>
      <c r="BE573" s="249">
        <f>IF(N573="základní",J573,0)</f>
        <v>0</v>
      </c>
      <c r="BF573" s="249">
        <f>IF(N573="snížená",J573,0)</f>
        <v>0</v>
      </c>
      <c r="BG573" s="249">
        <f>IF(N573="zákl. přenesená",J573,0)</f>
        <v>0</v>
      </c>
      <c r="BH573" s="249">
        <f>IF(N573="sníž. přenesená",J573,0)</f>
        <v>0</v>
      </c>
      <c r="BI573" s="249">
        <f>IF(N573="nulová",J573,0)</f>
        <v>0</v>
      </c>
      <c r="BJ573" s="25" t="s">
        <v>25</v>
      </c>
      <c r="BK573" s="249">
        <f>ROUND(I573*H573,2)</f>
        <v>0</v>
      </c>
      <c r="BL573" s="25" t="s">
        <v>190</v>
      </c>
      <c r="BM573" s="25" t="s">
        <v>842</v>
      </c>
    </row>
    <row r="574" s="1" customFormat="1">
      <c r="B574" s="48"/>
      <c r="C574" s="76"/>
      <c r="D574" s="252" t="s">
        <v>217</v>
      </c>
      <c r="E574" s="76"/>
      <c r="F574" s="283" t="s">
        <v>838</v>
      </c>
      <c r="G574" s="76"/>
      <c r="H574" s="76"/>
      <c r="I574" s="206"/>
      <c r="J574" s="76"/>
      <c r="K574" s="76"/>
      <c r="L574" s="74"/>
      <c r="M574" s="284"/>
      <c r="N574" s="49"/>
      <c r="O574" s="49"/>
      <c r="P574" s="49"/>
      <c r="Q574" s="49"/>
      <c r="R574" s="49"/>
      <c r="S574" s="49"/>
      <c r="T574" s="97"/>
      <c r="AT574" s="25" t="s">
        <v>217</v>
      </c>
      <c r="AU574" s="25" t="s">
        <v>90</v>
      </c>
    </row>
    <row r="575" s="12" customFormat="1">
      <c r="B575" s="250"/>
      <c r="C575" s="251"/>
      <c r="D575" s="252" t="s">
        <v>196</v>
      </c>
      <c r="E575" s="253" t="s">
        <v>38</v>
      </c>
      <c r="F575" s="254" t="s">
        <v>843</v>
      </c>
      <c r="G575" s="251"/>
      <c r="H575" s="255">
        <v>1311.414</v>
      </c>
      <c r="I575" s="256"/>
      <c r="J575" s="251"/>
      <c r="K575" s="251"/>
      <c r="L575" s="257"/>
      <c r="M575" s="258"/>
      <c r="N575" s="259"/>
      <c r="O575" s="259"/>
      <c r="P575" s="259"/>
      <c r="Q575" s="259"/>
      <c r="R575" s="259"/>
      <c r="S575" s="259"/>
      <c r="T575" s="260"/>
      <c r="AT575" s="261" t="s">
        <v>196</v>
      </c>
      <c r="AU575" s="261" t="s">
        <v>90</v>
      </c>
      <c r="AV575" s="12" t="s">
        <v>90</v>
      </c>
      <c r="AW575" s="12" t="s">
        <v>45</v>
      </c>
      <c r="AX575" s="12" t="s">
        <v>82</v>
      </c>
      <c r="AY575" s="261" t="s">
        <v>183</v>
      </c>
    </row>
    <row r="576" s="13" customFormat="1">
      <c r="B576" s="262"/>
      <c r="C576" s="263"/>
      <c r="D576" s="252" t="s">
        <v>196</v>
      </c>
      <c r="E576" s="264" t="s">
        <v>38</v>
      </c>
      <c r="F576" s="265" t="s">
        <v>198</v>
      </c>
      <c r="G576" s="263"/>
      <c r="H576" s="266">
        <v>1311.414</v>
      </c>
      <c r="I576" s="267"/>
      <c r="J576" s="263"/>
      <c r="K576" s="263"/>
      <c r="L576" s="268"/>
      <c r="M576" s="269"/>
      <c r="N576" s="270"/>
      <c r="O576" s="270"/>
      <c r="P576" s="270"/>
      <c r="Q576" s="270"/>
      <c r="R576" s="270"/>
      <c r="S576" s="270"/>
      <c r="T576" s="271"/>
      <c r="AT576" s="272" t="s">
        <v>196</v>
      </c>
      <c r="AU576" s="272" t="s">
        <v>90</v>
      </c>
      <c r="AV576" s="13" t="s">
        <v>190</v>
      </c>
      <c r="AW576" s="13" t="s">
        <v>45</v>
      </c>
      <c r="AX576" s="13" t="s">
        <v>25</v>
      </c>
      <c r="AY576" s="272" t="s">
        <v>183</v>
      </c>
    </row>
    <row r="577" s="1" customFormat="1" ht="16.5" customHeight="1">
      <c r="B577" s="48"/>
      <c r="C577" s="238" t="s">
        <v>844</v>
      </c>
      <c r="D577" s="238" t="s">
        <v>185</v>
      </c>
      <c r="E577" s="239" t="s">
        <v>845</v>
      </c>
      <c r="F577" s="240" t="s">
        <v>846</v>
      </c>
      <c r="G577" s="241" t="s">
        <v>268</v>
      </c>
      <c r="H577" s="242">
        <v>44.625999999999998</v>
      </c>
      <c r="I577" s="243"/>
      <c r="J577" s="244">
        <f>ROUND(I577*H577,2)</f>
        <v>0</v>
      </c>
      <c r="K577" s="240" t="s">
        <v>189</v>
      </c>
      <c r="L577" s="74"/>
      <c r="M577" s="245" t="s">
        <v>38</v>
      </c>
      <c r="N577" s="246" t="s">
        <v>53</v>
      </c>
      <c r="O577" s="49"/>
      <c r="P577" s="247">
        <f>O577*H577</f>
        <v>0</v>
      </c>
      <c r="Q577" s="247">
        <v>0</v>
      </c>
      <c r="R577" s="247">
        <f>Q577*H577</f>
        <v>0</v>
      </c>
      <c r="S577" s="247">
        <v>0</v>
      </c>
      <c r="T577" s="248">
        <f>S577*H577</f>
        <v>0</v>
      </c>
      <c r="AR577" s="25" t="s">
        <v>190</v>
      </c>
      <c r="AT577" s="25" t="s">
        <v>185</v>
      </c>
      <c r="AU577" s="25" t="s">
        <v>90</v>
      </c>
      <c r="AY577" s="25" t="s">
        <v>183</v>
      </c>
      <c r="BE577" s="249">
        <f>IF(N577="základní",J577,0)</f>
        <v>0</v>
      </c>
      <c r="BF577" s="249">
        <f>IF(N577="snížená",J577,0)</f>
        <v>0</v>
      </c>
      <c r="BG577" s="249">
        <f>IF(N577="zákl. přenesená",J577,0)</f>
        <v>0</v>
      </c>
      <c r="BH577" s="249">
        <f>IF(N577="sníž. přenesená",J577,0)</f>
        <v>0</v>
      </c>
      <c r="BI577" s="249">
        <f>IF(N577="nulová",J577,0)</f>
        <v>0</v>
      </c>
      <c r="BJ577" s="25" t="s">
        <v>25</v>
      </c>
      <c r="BK577" s="249">
        <f>ROUND(I577*H577,2)</f>
        <v>0</v>
      </c>
      <c r="BL577" s="25" t="s">
        <v>190</v>
      </c>
      <c r="BM577" s="25" t="s">
        <v>847</v>
      </c>
    </row>
    <row r="578" s="1" customFormat="1">
      <c r="B578" s="48"/>
      <c r="C578" s="76"/>
      <c r="D578" s="252" t="s">
        <v>217</v>
      </c>
      <c r="E578" s="76"/>
      <c r="F578" s="283" t="s">
        <v>848</v>
      </c>
      <c r="G578" s="76"/>
      <c r="H578" s="76"/>
      <c r="I578" s="206"/>
      <c r="J578" s="76"/>
      <c r="K578" s="76"/>
      <c r="L578" s="74"/>
      <c r="M578" s="284"/>
      <c r="N578" s="49"/>
      <c r="O578" s="49"/>
      <c r="P578" s="49"/>
      <c r="Q578" s="49"/>
      <c r="R578" s="49"/>
      <c r="S578" s="49"/>
      <c r="T578" s="97"/>
      <c r="AT578" s="25" t="s">
        <v>217</v>
      </c>
      <c r="AU578" s="25" t="s">
        <v>90</v>
      </c>
    </row>
    <row r="579" s="12" customFormat="1">
      <c r="B579" s="250"/>
      <c r="C579" s="251"/>
      <c r="D579" s="252" t="s">
        <v>196</v>
      </c>
      <c r="E579" s="253" t="s">
        <v>38</v>
      </c>
      <c r="F579" s="254" t="s">
        <v>849</v>
      </c>
      <c r="G579" s="251"/>
      <c r="H579" s="255">
        <v>44.625999999999998</v>
      </c>
      <c r="I579" s="256"/>
      <c r="J579" s="251"/>
      <c r="K579" s="251"/>
      <c r="L579" s="257"/>
      <c r="M579" s="258"/>
      <c r="N579" s="259"/>
      <c r="O579" s="259"/>
      <c r="P579" s="259"/>
      <c r="Q579" s="259"/>
      <c r="R579" s="259"/>
      <c r="S579" s="259"/>
      <c r="T579" s="260"/>
      <c r="AT579" s="261" t="s">
        <v>196</v>
      </c>
      <c r="AU579" s="261" t="s">
        <v>90</v>
      </c>
      <c r="AV579" s="12" t="s">
        <v>90</v>
      </c>
      <c r="AW579" s="12" t="s">
        <v>45</v>
      </c>
      <c r="AX579" s="12" t="s">
        <v>82</v>
      </c>
      <c r="AY579" s="261" t="s">
        <v>183</v>
      </c>
    </row>
    <row r="580" s="13" customFormat="1">
      <c r="B580" s="262"/>
      <c r="C580" s="263"/>
      <c r="D580" s="252" t="s">
        <v>196</v>
      </c>
      <c r="E580" s="264" t="s">
        <v>38</v>
      </c>
      <c r="F580" s="265" t="s">
        <v>198</v>
      </c>
      <c r="G580" s="263"/>
      <c r="H580" s="266">
        <v>44.625999999999998</v>
      </c>
      <c r="I580" s="267"/>
      <c r="J580" s="263"/>
      <c r="K580" s="263"/>
      <c r="L580" s="268"/>
      <c r="M580" s="269"/>
      <c r="N580" s="270"/>
      <c r="O580" s="270"/>
      <c r="P580" s="270"/>
      <c r="Q580" s="270"/>
      <c r="R580" s="270"/>
      <c r="S580" s="270"/>
      <c r="T580" s="271"/>
      <c r="AT580" s="272" t="s">
        <v>196</v>
      </c>
      <c r="AU580" s="272" t="s">
        <v>90</v>
      </c>
      <c r="AV580" s="13" t="s">
        <v>190</v>
      </c>
      <c r="AW580" s="13" t="s">
        <v>45</v>
      </c>
      <c r="AX580" s="13" t="s">
        <v>25</v>
      </c>
      <c r="AY580" s="272" t="s">
        <v>183</v>
      </c>
    </row>
    <row r="581" s="1" customFormat="1" ht="25.5" customHeight="1">
      <c r="B581" s="48"/>
      <c r="C581" s="238" t="s">
        <v>850</v>
      </c>
      <c r="D581" s="238" t="s">
        <v>185</v>
      </c>
      <c r="E581" s="239" t="s">
        <v>851</v>
      </c>
      <c r="F581" s="240" t="s">
        <v>852</v>
      </c>
      <c r="G581" s="241" t="s">
        <v>268</v>
      </c>
      <c r="H581" s="242">
        <v>0.89300000000000002</v>
      </c>
      <c r="I581" s="243"/>
      <c r="J581" s="244">
        <f>ROUND(I581*H581,2)</f>
        <v>0</v>
      </c>
      <c r="K581" s="240" t="s">
        <v>189</v>
      </c>
      <c r="L581" s="74"/>
      <c r="M581" s="245" t="s">
        <v>38</v>
      </c>
      <c r="N581" s="246" t="s">
        <v>53</v>
      </c>
      <c r="O581" s="49"/>
      <c r="P581" s="247">
        <f>O581*H581</f>
        <v>0</v>
      </c>
      <c r="Q581" s="247">
        <v>0</v>
      </c>
      <c r="R581" s="247">
        <f>Q581*H581</f>
        <v>0</v>
      </c>
      <c r="S581" s="247">
        <v>0</v>
      </c>
      <c r="T581" s="248">
        <f>S581*H581</f>
        <v>0</v>
      </c>
      <c r="AR581" s="25" t="s">
        <v>190</v>
      </c>
      <c r="AT581" s="25" t="s">
        <v>185</v>
      </c>
      <c r="AU581" s="25" t="s">
        <v>90</v>
      </c>
      <c r="AY581" s="25" t="s">
        <v>183</v>
      </c>
      <c r="BE581" s="249">
        <f>IF(N581="základní",J581,0)</f>
        <v>0</v>
      </c>
      <c r="BF581" s="249">
        <f>IF(N581="snížená",J581,0)</f>
        <v>0</v>
      </c>
      <c r="BG581" s="249">
        <f>IF(N581="zákl. přenesená",J581,0)</f>
        <v>0</v>
      </c>
      <c r="BH581" s="249">
        <f>IF(N581="sníž. přenesená",J581,0)</f>
        <v>0</v>
      </c>
      <c r="BI581" s="249">
        <f>IF(N581="nulová",J581,0)</f>
        <v>0</v>
      </c>
      <c r="BJ581" s="25" t="s">
        <v>25</v>
      </c>
      <c r="BK581" s="249">
        <f>ROUND(I581*H581,2)</f>
        <v>0</v>
      </c>
      <c r="BL581" s="25" t="s">
        <v>190</v>
      </c>
      <c r="BM581" s="25" t="s">
        <v>853</v>
      </c>
    </row>
    <row r="582" s="1" customFormat="1">
      <c r="B582" s="48"/>
      <c r="C582" s="76"/>
      <c r="D582" s="252" t="s">
        <v>217</v>
      </c>
      <c r="E582" s="76"/>
      <c r="F582" s="283" t="s">
        <v>848</v>
      </c>
      <c r="G582" s="76"/>
      <c r="H582" s="76"/>
      <c r="I582" s="206"/>
      <c r="J582" s="76"/>
      <c r="K582" s="76"/>
      <c r="L582" s="74"/>
      <c r="M582" s="284"/>
      <c r="N582" s="49"/>
      <c r="O582" s="49"/>
      <c r="P582" s="49"/>
      <c r="Q582" s="49"/>
      <c r="R582" s="49"/>
      <c r="S582" s="49"/>
      <c r="T582" s="97"/>
      <c r="AT582" s="25" t="s">
        <v>217</v>
      </c>
      <c r="AU582" s="25" t="s">
        <v>90</v>
      </c>
    </row>
    <row r="583" s="12" customFormat="1">
      <c r="B583" s="250"/>
      <c r="C583" s="251"/>
      <c r="D583" s="252" t="s">
        <v>196</v>
      </c>
      <c r="E583" s="253" t="s">
        <v>38</v>
      </c>
      <c r="F583" s="254" t="s">
        <v>854</v>
      </c>
      <c r="G583" s="251"/>
      <c r="H583" s="255">
        <v>0.89300000000000002</v>
      </c>
      <c r="I583" s="256"/>
      <c r="J583" s="251"/>
      <c r="K583" s="251"/>
      <c r="L583" s="257"/>
      <c r="M583" s="258"/>
      <c r="N583" s="259"/>
      <c r="O583" s="259"/>
      <c r="P583" s="259"/>
      <c r="Q583" s="259"/>
      <c r="R583" s="259"/>
      <c r="S583" s="259"/>
      <c r="T583" s="260"/>
      <c r="AT583" s="261" t="s">
        <v>196</v>
      </c>
      <c r="AU583" s="261" t="s">
        <v>90</v>
      </c>
      <c r="AV583" s="12" t="s">
        <v>90</v>
      </c>
      <c r="AW583" s="12" t="s">
        <v>45</v>
      </c>
      <c r="AX583" s="12" t="s">
        <v>82</v>
      </c>
      <c r="AY583" s="261" t="s">
        <v>183</v>
      </c>
    </row>
    <row r="584" s="13" customFormat="1">
      <c r="B584" s="262"/>
      <c r="C584" s="263"/>
      <c r="D584" s="252" t="s">
        <v>196</v>
      </c>
      <c r="E584" s="264" t="s">
        <v>38</v>
      </c>
      <c r="F584" s="265" t="s">
        <v>198</v>
      </c>
      <c r="G584" s="263"/>
      <c r="H584" s="266">
        <v>0.89300000000000002</v>
      </c>
      <c r="I584" s="267"/>
      <c r="J584" s="263"/>
      <c r="K584" s="263"/>
      <c r="L584" s="268"/>
      <c r="M584" s="269"/>
      <c r="N584" s="270"/>
      <c r="O584" s="270"/>
      <c r="P584" s="270"/>
      <c r="Q584" s="270"/>
      <c r="R584" s="270"/>
      <c r="S584" s="270"/>
      <c r="T584" s="271"/>
      <c r="AT584" s="272" t="s">
        <v>196</v>
      </c>
      <c r="AU584" s="272" t="s">
        <v>90</v>
      </c>
      <c r="AV584" s="13" t="s">
        <v>190</v>
      </c>
      <c r="AW584" s="13" t="s">
        <v>45</v>
      </c>
      <c r="AX584" s="13" t="s">
        <v>25</v>
      </c>
      <c r="AY584" s="272" t="s">
        <v>183</v>
      </c>
    </row>
    <row r="585" s="1" customFormat="1" ht="25.5" customHeight="1">
      <c r="B585" s="48"/>
      <c r="C585" s="238" t="s">
        <v>855</v>
      </c>
      <c r="D585" s="238" t="s">
        <v>185</v>
      </c>
      <c r="E585" s="239" t="s">
        <v>856</v>
      </c>
      <c r="F585" s="240" t="s">
        <v>857</v>
      </c>
      <c r="G585" s="241" t="s">
        <v>268</v>
      </c>
      <c r="H585" s="242">
        <v>137.49100000000001</v>
      </c>
      <c r="I585" s="243"/>
      <c r="J585" s="244">
        <f>ROUND(I585*H585,2)</f>
        <v>0</v>
      </c>
      <c r="K585" s="240" t="s">
        <v>189</v>
      </c>
      <c r="L585" s="74"/>
      <c r="M585" s="245" t="s">
        <v>38</v>
      </c>
      <c r="N585" s="246" t="s">
        <v>53</v>
      </c>
      <c r="O585" s="49"/>
      <c r="P585" s="247">
        <f>O585*H585</f>
        <v>0</v>
      </c>
      <c r="Q585" s="247">
        <v>0</v>
      </c>
      <c r="R585" s="247">
        <f>Q585*H585</f>
        <v>0</v>
      </c>
      <c r="S585" s="247">
        <v>0</v>
      </c>
      <c r="T585" s="248">
        <f>S585*H585</f>
        <v>0</v>
      </c>
      <c r="AR585" s="25" t="s">
        <v>190</v>
      </c>
      <c r="AT585" s="25" t="s">
        <v>185</v>
      </c>
      <c r="AU585" s="25" t="s">
        <v>90</v>
      </c>
      <c r="AY585" s="25" t="s">
        <v>183</v>
      </c>
      <c r="BE585" s="249">
        <f>IF(N585="základní",J585,0)</f>
        <v>0</v>
      </c>
      <c r="BF585" s="249">
        <f>IF(N585="snížená",J585,0)</f>
        <v>0</v>
      </c>
      <c r="BG585" s="249">
        <f>IF(N585="zákl. přenesená",J585,0)</f>
        <v>0</v>
      </c>
      <c r="BH585" s="249">
        <f>IF(N585="sníž. přenesená",J585,0)</f>
        <v>0</v>
      </c>
      <c r="BI585" s="249">
        <f>IF(N585="nulová",J585,0)</f>
        <v>0</v>
      </c>
      <c r="BJ585" s="25" t="s">
        <v>25</v>
      </c>
      <c r="BK585" s="249">
        <f>ROUND(I585*H585,2)</f>
        <v>0</v>
      </c>
      <c r="BL585" s="25" t="s">
        <v>190</v>
      </c>
      <c r="BM585" s="25" t="s">
        <v>858</v>
      </c>
    </row>
    <row r="586" s="1" customFormat="1">
      <c r="B586" s="48"/>
      <c r="C586" s="76"/>
      <c r="D586" s="252" t="s">
        <v>217</v>
      </c>
      <c r="E586" s="76"/>
      <c r="F586" s="283" t="s">
        <v>848</v>
      </c>
      <c r="G586" s="76"/>
      <c r="H586" s="76"/>
      <c r="I586" s="206"/>
      <c r="J586" s="76"/>
      <c r="K586" s="76"/>
      <c r="L586" s="74"/>
      <c r="M586" s="284"/>
      <c r="N586" s="49"/>
      <c r="O586" s="49"/>
      <c r="P586" s="49"/>
      <c r="Q586" s="49"/>
      <c r="R586" s="49"/>
      <c r="S586" s="49"/>
      <c r="T586" s="97"/>
      <c r="AT586" s="25" t="s">
        <v>217</v>
      </c>
      <c r="AU586" s="25" t="s">
        <v>90</v>
      </c>
    </row>
    <row r="587" s="12" customFormat="1">
      <c r="B587" s="250"/>
      <c r="C587" s="251"/>
      <c r="D587" s="252" t="s">
        <v>196</v>
      </c>
      <c r="E587" s="253" t="s">
        <v>38</v>
      </c>
      <c r="F587" s="254" t="s">
        <v>859</v>
      </c>
      <c r="G587" s="251"/>
      <c r="H587" s="255">
        <v>135.41399999999999</v>
      </c>
      <c r="I587" s="256"/>
      <c r="J587" s="251"/>
      <c r="K587" s="251"/>
      <c r="L587" s="257"/>
      <c r="M587" s="258"/>
      <c r="N587" s="259"/>
      <c r="O587" s="259"/>
      <c r="P587" s="259"/>
      <c r="Q587" s="259"/>
      <c r="R587" s="259"/>
      <c r="S587" s="259"/>
      <c r="T587" s="260"/>
      <c r="AT587" s="261" t="s">
        <v>196</v>
      </c>
      <c r="AU587" s="261" t="s">
        <v>90</v>
      </c>
      <c r="AV587" s="12" t="s">
        <v>90</v>
      </c>
      <c r="AW587" s="12" t="s">
        <v>45</v>
      </c>
      <c r="AX587" s="12" t="s">
        <v>82</v>
      </c>
      <c r="AY587" s="261" t="s">
        <v>183</v>
      </c>
    </row>
    <row r="588" s="12" customFormat="1">
      <c r="B588" s="250"/>
      <c r="C588" s="251"/>
      <c r="D588" s="252" t="s">
        <v>196</v>
      </c>
      <c r="E588" s="253" t="s">
        <v>38</v>
      </c>
      <c r="F588" s="254" t="s">
        <v>860</v>
      </c>
      <c r="G588" s="251"/>
      <c r="H588" s="255">
        <v>2.077</v>
      </c>
      <c r="I588" s="256"/>
      <c r="J588" s="251"/>
      <c r="K588" s="251"/>
      <c r="L588" s="257"/>
      <c r="M588" s="258"/>
      <c r="N588" s="259"/>
      <c r="O588" s="259"/>
      <c r="P588" s="259"/>
      <c r="Q588" s="259"/>
      <c r="R588" s="259"/>
      <c r="S588" s="259"/>
      <c r="T588" s="260"/>
      <c r="AT588" s="261" t="s">
        <v>196</v>
      </c>
      <c r="AU588" s="261" t="s">
        <v>90</v>
      </c>
      <c r="AV588" s="12" t="s">
        <v>90</v>
      </c>
      <c r="AW588" s="12" t="s">
        <v>45</v>
      </c>
      <c r="AX588" s="12" t="s">
        <v>82</v>
      </c>
      <c r="AY588" s="261" t="s">
        <v>183</v>
      </c>
    </row>
    <row r="589" s="13" customFormat="1">
      <c r="B589" s="262"/>
      <c r="C589" s="263"/>
      <c r="D589" s="252" t="s">
        <v>196</v>
      </c>
      <c r="E589" s="264" t="s">
        <v>38</v>
      </c>
      <c r="F589" s="265" t="s">
        <v>198</v>
      </c>
      <c r="G589" s="263"/>
      <c r="H589" s="266">
        <v>137.49100000000001</v>
      </c>
      <c r="I589" s="267"/>
      <c r="J589" s="263"/>
      <c r="K589" s="263"/>
      <c r="L589" s="268"/>
      <c r="M589" s="269"/>
      <c r="N589" s="270"/>
      <c r="O589" s="270"/>
      <c r="P589" s="270"/>
      <c r="Q589" s="270"/>
      <c r="R589" s="270"/>
      <c r="S589" s="270"/>
      <c r="T589" s="271"/>
      <c r="AT589" s="272" t="s">
        <v>196</v>
      </c>
      <c r="AU589" s="272" t="s">
        <v>90</v>
      </c>
      <c r="AV589" s="13" t="s">
        <v>190</v>
      </c>
      <c r="AW589" s="13" t="s">
        <v>45</v>
      </c>
      <c r="AX589" s="13" t="s">
        <v>25</v>
      </c>
      <c r="AY589" s="272" t="s">
        <v>183</v>
      </c>
    </row>
    <row r="590" s="1" customFormat="1" ht="16.5" customHeight="1">
      <c r="B590" s="48"/>
      <c r="C590" s="238" t="s">
        <v>861</v>
      </c>
      <c r="D590" s="238" t="s">
        <v>185</v>
      </c>
      <c r="E590" s="239" t="s">
        <v>862</v>
      </c>
      <c r="F590" s="240" t="s">
        <v>863</v>
      </c>
      <c r="G590" s="241" t="s">
        <v>268</v>
      </c>
      <c r="H590" s="242">
        <v>4.7000000000000002</v>
      </c>
      <c r="I590" s="243"/>
      <c r="J590" s="244">
        <f>ROUND(I590*H590,2)</f>
        <v>0</v>
      </c>
      <c r="K590" s="240" t="s">
        <v>189</v>
      </c>
      <c r="L590" s="74"/>
      <c r="M590" s="245" t="s">
        <v>38</v>
      </c>
      <c r="N590" s="246" t="s">
        <v>53</v>
      </c>
      <c r="O590" s="49"/>
      <c r="P590" s="247">
        <f>O590*H590</f>
        <v>0</v>
      </c>
      <c r="Q590" s="247">
        <v>0</v>
      </c>
      <c r="R590" s="247">
        <f>Q590*H590</f>
        <v>0</v>
      </c>
      <c r="S590" s="247">
        <v>0</v>
      </c>
      <c r="T590" s="248">
        <f>S590*H590</f>
        <v>0</v>
      </c>
      <c r="AR590" s="25" t="s">
        <v>190</v>
      </c>
      <c r="AT590" s="25" t="s">
        <v>185</v>
      </c>
      <c r="AU590" s="25" t="s">
        <v>90</v>
      </c>
      <c r="AY590" s="25" t="s">
        <v>183</v>
      </c>
      <c r="BE590" s="249">
        <f>IF(N590="základní",J590,0)</f>
        <v>0</v>
      </c>
      <c r="BF590" s="249">
        <f>IF(N590="snížená",J590,0)</f>
        <v>0</v>
      </c>
      <c r="BG590" s="249">
        <f>IF(N590="zákl. přenesená",J590,0)</f>
        <v>0</v>
      </c>
      <c r="BH590" s="249">
        <f>IF(N590="sníž. přenesená",J590,0)</f>
        <v>0</v>
      </c>
      <c r="BI590" s="249">
        <f>IF(N590="nulová",J590,0)</f>
        <v>0</v>
      </c>
      <c r="BJ590" s="25" t="s">
        <v>25</v>
      </c>
      <c r="BK590" s="249">
        <f>ROUND(I590*H590,2)</f>
        <v>0</v>
      </c>
      <c r="BL590" s="25" t="s">
        <v>190</v>
      </c>
      <c r="BM590" s="25" t="s">
        <v>864</v>
      </c>
    </row>
    <row r="591" s="1" customFormat="1">
      <c r="B591" s="48"/>
      <c r="C591" s="76"/>
      <c r="D591" s="252" t="s">
        <v>217</v>
      </c>
      <c r="E591" s="76"/>
      <c r="F591" s="283" t="s">
        <v>848</v>
      </c>
      <c r="G591" s="76"/>
      <c r="H591" s="76"/>
      <c r="I591" s="206"/>
      <c r="J591" s="76"/>
      <c r="K591" s="76"/>
      <c r="L591" s="74"/>
      <c r="M591" s="284"/>
      <c r="N591" s="49"/>
      <c r="O591" s="49"/>
      <c r="P591" s="49"/>
      <c r="Q591" s="49"/>
      <c r="R591" s="49"/>
      <c r="S591" s="49"/>
      <c r="T591" s="97"/>
      <c r="AT591" s="25" t="s">
        <v>217</v>
      </c>
      <c r="AU591" s="25" t="s">
        <v>90</v>
      </c>
    </row>
    <row r="592" s="12" customFormat="1">
      <c r="B592" s="250"/>
      <c r="C592" s="251"/>
      <c r="D592" s="252" t="s">
        <v>196</v>
      </c>
      <c r="E592" s="253" t="s">
        <v>38</v>
      </c>
      <c r="F592" s="254" t="s">
        <v>865</v>
      </c>
      <c r="G592" s="251"/>
      <c r="H592" s="255">
        <v>4.7000000000000002</v>
      </c>
      <c r="I592" s="256"/>
      <c r="J592" s="251"/>
      <c r="K592" s="251"/>
      <c r="L592" s="257"/>
      <c r="M592" s="258"/>
      <c r="N592" s="259"/>
      <c r="O592" s="259"/>
      <c r="P592" s="259"/>
      <c r="Q592" s="259"/>
      <c r="R592" s="259"/>
      <c r="S592" s="259"/>
      <c r="T592" s="260"/>
      <c r="AT592" s="261" t="s">
        <v>196</v>
      </c>
      <c r="AU592" s="261" t="s">
        <v>90</v>
      </c>
      <c r="AV592" s="12" t="s">
        <v>90</v>
      </c>
      <c r="AW592" s="12" t="s">
        <v>45</v>
      </c>
      <c r="AX592" s="12" t="s">
        <v>82</v>
      </c>
      <c r="AY592" s="261" t="s">
        <v>183</v>
      </c>
    </row>
    <row r="593" s="13" customFormat="1">
      <c r="B593" s="262"/>
      <c r="C593" s="263"/>
      <c r="D593" s="252" t="s">
        <v>196</v>
      </c>
      <c r="E593" s="264" t="s">
        <v>38</v>
      </c>
      <c r="F593" s="265" t="s">
        <v>198</v>
      </c>
      <c r="G593" s="263"/>
      <c r="H593" s="266">
        <v>4.7000000000000002</v>
      </c>
      <c r="I593" s="267"/>
      <c r="J593" s="263"/>
      <c r="K593" s="263"/>
      <c r="L593" s="268"/>
      <c r="M593" s="269"/>
      <c r="N593" s="270"/>
      <c r="O593" s="270"/>
      <c r="P593" s="270"/>
      <c r="Q593" s="270"/>
      <c r="R593" s="270"/>
      <c r="S593" s="270"/>
      <c r="T593" s="271"/>
      <c r="AT593" s="272" t="s">
        <v>196</v>
      </c>
      <c r="AU593" s="272" t="s">
        <v>90</v>
      </c>
      <c r="AV593" s="13" t="s">
        <v>190</v>
      </c>
      <c r="AW593" s="13" t="s">
        <v>45</v>
      </c>
      <c r="AX593" s="13" t="s">
        <v>25</v>
      </c>
      <c r="AY593" s="272" t="s">
        <v>183</v>
      </c>
    </row>
    <row r="594" s="1" customFormat="1" ht="25.5" customHeight="1">
      <c r="B594" s="48"/>
      <c r="C594" s="238" t="s">
        <v>866</v>
      </c>
      <c r="D594" s="238" t="s">
        <v>185</v>
      </c>
      <c r="E594" s="239" t="s">
        <v>867</v>
      </c>
      <c r="F594" s="240" t="s">
        <v>868</v>
      </c>
      <c r="G594" s="241" t="s">
        <v>268</v>
      </c>
      <c r="H594" s="242">
        <v>0.60799999999999998</v>
      </c>
      <c r="I594" s="243"/>
      <c r="J594" s="244">
        <f>ROUND(I594*H594,2)</f>
        <v>0</v>
      </c>
      <c r="K594" s="240" t="s">
        <v>189</v>
      </c>
      <c r="L594" s="74"/>
      <c r="M594" s="245" t="s">
        <v>38</v>
      </c>
      <c r="N594" s="246" t="s">
        <v>53</v>
      </c>
      <c r="O594" s="49"/>
      <c r="P594" s="247">
        <f>O594*H594</f>
        <v>0</v>
      </c>
      <c r="Q594" s="247">
        <v>0</v>
      </c>
      <c r="R594" s="247">
        <f>Q594*H594</f>
        <v>0</v>
      </c>
      <c r="S594" s="247">
        <v>0</v>
      </c>
      <c r="T594" s="248">
        <f>S594*H594</f>
        <v>0</v>
      </c>
      <c r="AR594" s="25" t="s">
        <v>190</v>
      </c>
      <c r="AT594" s="25" t="s">
        <v>185</v>
      </c>
      <c r="AU594" s="25" t="s">
        <v>90</v>
      </c>
      <c r="AY594" s="25" t="s">
        <v>183</v>
      </c>
      <c r="BE594" s="249">
        <f>IF(N594="základní",J594,0)</f>
        <v>0</v>
      </c>
      <c r="BF594" s="249">
        <f>IF(N594="snížená",J594,0)</f>
        <v>0</v>
      </c>
      <c r="BG594" s="249">
        <f>IF(N594="zákl. přenesená",J594,0)</f>
        <v>0</v>
      </c>
      <c r="BH594" s="249">
        <f>IF(N594="sníž. přenesená",J594,0)</f>
        <v>0</v>
      </c>
      <c r="BI594" s="249">
        <f>IF(N594="nulová",J594,0)</f>
        <v>0</v>
      </c>
      <c r="BJ594" s="25" t="s">
        <v>25</v>
      </c>
      <c r="BK594" s="249">
        <f>ROUND(I594*H594,2)</f>
        <v>0</v>
      </c>
      <c r="BL594" s="25" t="s">
        <v>190</v>
      </c>
      <c r="BM594" s="25" t="s">
        <v>869</v>
      </c>
    </row>
    <row r="595" s="1" customFormat="1">
      <c r="B595" s="48"/>
      <c r="C595" s="76"/>
      <c r="D595" s="252" t="s">
        <v>217</v>
      </c>
      <c r="E595" s="76"/>
      <c r="F595" s="283" t="s">
        <v>848</v>
      </c>
      <c r="G595" s="76"/>
      <c r="H595" s="76"/>
      <c r="I595" s="206"/>
      <c r="J595" s="76"/>
      <c r="K595" s="76"/>
      <c r="L595" s="74"/>
      <c r="M595" s="284"/>
      <c r="N595" s="49"/>
      <c r="O595" s="49"/>
      <c r="P595" s="49"/>
      <c r="Q595" s="49"/>
      <c r="R595" s="49"/>
      <c r="S595" s="49"/>
      <c r="T595" s="97"/>
      <c r="AT595" s="25" t="s">
        <v>217</v>
      </c>
      <c r="AU595" s="25" t="s">
        <v>90</v>
      </c>
    </row>
    <row r="596" s="12" customFormat="1">
      <c r="B596" s="250"/>
      <c r="C596" s="251"/>
      <c r="D596" s="252" t="s">
        <v>196</v>
      </c>
      <c r="E596" s="253" t="s">
        <v>38</v>
      </c>
      <c r="F596" s="254" t="s">
        <v>870</v>
      </c>
      <c r="G596" s="251"/>
      <c r="H596" s="255">
        <v>0.60799999999999998</v>
      </c>
      <c r="I596" s="256"/>
      <c r="J596" s="251"/>
      <c r="K596" s="251"/>
      <c r="L596" s="257"/>
      <c r="M596" s="258"/>
      <c r="N596" s="259"/>
      <c r="O596" s="259"/>
      <c r="P596" s="259"/>
      <c r="Q596" s="259"/>
      <c r="R596" s="259"/>
      <c r="S596" s="259"/>
      <c r="T596" s="260"/>
      <c r="AT596" s="261" t="s">
        <v>196</v>
      </c>
      <c r="AU596" s="261" t="s">
        <v>90</v>
      </c>
      <c r="AV596" s="12" t="s">
        <v>90</v>
      </c>
      <c r="AW596" s="12" t="s">
        <v>45</v>
      </c>
      <c r="AX596" s="12" t="s">
        <v>82</v>
      </c>
      <c r="AY596" s="261" t="s">
        <v>183</v>
      </c>
    </row>
    <row r="597" s="13" customFormat="1">
      <c r="B597" s="262"/>
      <c r="C597" s="263"/>
      <c r="D597" s="252" t="s">
        <v>196</v>
      </c>
      <c r="E597" s="264" t="s">
        <v>38</v>
      </c>
      <c r="F597" s="265" t="s">
        <v>198</v>
      </c>
      <c r="G597" s="263"/>
      <c r="H597" s="266">
        <v>0.60799999999999998</v>
      </c>
      <c r="I597" s="267"/>
      <c r="J597" s="263"/>
      <c r="K597" s="263"/>
      <c r="L597" s="268"/>
      <c r="M597" s="269"/>
      <c r="N597" s="270"/>
      <c r="O597" s="270"/>
      <c r="P597" s="270"/>
      <c r="Q597" s="270"/>
      <c r="R597" s="270"/>
      <c r="S597" s="270"/>
      <c r="T597" s="271"/>
      <c r="AT597" s="272" t="s">
        <v>196</v>
      </c>
      <c r="AU597" s="272" t="s">
        <v>90</v>
      </c>
      <c r="AV597" s="13" t="s">
        <v>190</v>
      </c>
      <c r="AW597" s="13" t="s">
        <v>45</v>
      </c>
      <c r="AX597" s="13" t="s">
        <v>25</v>
      </c>
      <c r="AY597" s="272" t="s">
        <v>183</v>
      </c>
    </row>
    <row r="598" s="1" customFormat="1" ht="25.5" customHeight="1">
      <c r="B598" s="48"/>
      <c r="C598" s="238" t="s">
        <v>871</v>
      </c>
      <c r="D598" s="238" t="s">
        <v>185</v>
      </c>
      <c r="E598" s="239" t="s">
        <v>872</v>
      </c>
      <c r="F598" s="240" t="s">
        <v>873</v>
      </c>
      <c r="G598" s="241" t="s">
        <v>268</v>
      </c>
      <c r="H598" s="242">
        <v>1.325</v>
      </c>
      <c r="I598" s="243"/>
      <c r="J598" s="244">
        <f>ROUND(I598*H598,2)</f>
        <v>0</v>
      </c>
      <c r="K598" s="240" t="s">
        <v>189</v>
      </c>
      <c r="L598" s="74"/>
      <c r="M598" s="245" t="s">
        <v>38</v>
      </c>
      <c r="N598" s="246" t="s">
        <v>53</v>
      </c>
      <c r="O598" s="49"/>
      <c r="P598" s="247">
        <f>O598*H598</f>
        <v>0</v>
      </c>
      <c r="Q598" s="247">
        <v>0</v>
      </c>
      <c r="R598" s="247">
        <f>Q598*H598</f>
        <v>0</v>
      </c>
      <c r="S598" s="247">
        <v>0</v>
      </c>
      <c r="T598" s="248">
        <f>S598*H598</f>
        <v>0</v>
      </c>
      <c r="AR598" s="25" t="s">
        <v>190</v>
      </c>
      <c r="AT598" s="25" t="s">
        <v>185</v>
      </c>
      <c r="AU598" s="25" t="s">
        <v>90</v>
      </c>
      <c r="AY598" s="25" t="s">
        <v>183</v>
      </c>
      <c r="BE598" s="249">
        <f>IF(N598="základní",J598,0)</f>
        <v>0</v>
      </c>
      <c r="BF598" s="249">
        <f>IF(N598="snížená",J598,0)</f>
        <v>0</v>
      </c>
      <c r="BG598" s="249">
        <f>IF(N598="zákl. přenesená",J598,0)</f>
        <v>0</v>
      </c>
      <c r="BH598" s="249">
        <f>IF(N598="sníž. přenesená",J598,0)</f>
        <v>0</v>
      </c>
      <c r="BI598" s="249">
        <f>IF(N598="nulová",J598,0)</f>
        <v>0</v>
      </c>
      <c r="BJ598" s="25" t="s">
        <v>25</v>
      </c>
      <c r="BK598" s="249">
        <f>ROUND(I598*H598,2)</f>
        <v>0</v>
      </c>
      <c r="BL598" s="25" t="s">
        <v>190</v>
      </c>
      <c r="BM598" s="25" t="s">
        <v>874</v>
      </c>
    </row>
    <row r="599" s="1" customFormat="1">
      <c r="B599" s="48"/>
      <c r="C599" s="76"/>
      <c r="D599" s="252" t="s">
        <v>217</v>
      </c>
      <c r="E599" s="76"/>
      <c r="F599" s="283" t="s">
        <v>848</v>
      </c>
      <c r="G599" s="76"/>
      <c r="H599" s="76"/>
      <c r="I599" s="206"/>
      <c r="J599" s="76"/>
      <c r="K599" s="76"/>
      <c r="L599" s="74"/>
      <c r="M599" s="284"/>
      <c r="N599" s="49"/>
      <c r="O599" s="49"/>
      <c r="P599" s="49"/>
      <c r="Q599" s="49"/>
      <c r="R599" s="49"/>
      <c r="S599" s="49"/>
      <c r="T599" s="97"/>
      <c r="AT599" s="25" t="s">
        <v>217</v>
      </c>
      <c r="AU599" s="25" t="s">
        <v>90</v>
      </c>
    </row>
    <row r="600" s="12" customFormat="1">
      <c r="B600" s="250"/>
      <c r="C600" s="251"/>
      <c r="D600" s="252" t="s">
        <v>196</v>
      </c>
      <c r="E600" s="253" t="s">
        <v>38</v>
      </c>
      <c r="F600" s="254" t="s">
        <v>875</v>
      </c>
      <c r="G600" s="251"/>
      <c r="H600" s="255">
        <v>1.325</v>
      </c>
      <c r="I600" s="256"/>
      <c r="J600" s="251"/>
      <c r="K600" s="251"/>
      <c r="L600" s="257"/>
      <c r="M600" s="258"/>
      <c r="N600" s="259"/>
      <c r="O600" s="259"/>
      <c r="P600" s="259"/>
      <c r="Q600" s="259"/>
      <c r="R600" s="259"/>
      <c r="S600" s="259"/>
      <c r="T600" s="260"/>
      <c r="AT600" s="261" t="s">
        <v>196</v>
      </c>
      <c r="AU600" s="261" t="s">
        <v>90</v>
      </c>
      <c r="AV600" s="12" t="s">
        <v>90</v>
      </c>
      <c r="AW600" s="12" t="s">
        <v>45</v>
      </c>
      <c r="AX600" s="12" t="s">
        <v>82</v>
      </c>
      <c r="AY600" s="261" t="s">
        <v>183</v>
      </c>
    </row>
    <row r="601" s="13" customFormat="1">
      <c r="B601" s="262"/>
      <c r="C601" s="263"/>
      <c r="D601" s="252" t="s">
        <v>196</v>
      </c>
      <c r="E601" s="264" t="s">
        <v>38</v>
      </c>
      <c r="F601" s="265" t="s">
        <v>198</v>
      </c>
      <c r="G601" s="263"/>
      <c r="H601" s="266">
        <v>1.325</v>
      </c>
      <c r="I601" s="267"/>
      <c r="J601" s="263"/>
      <c r="K601" s="263"/>
      <c r="L601" s="268"/>
      <c r="M601" s="269"/>
      <c r="N601" s="270"/>
      <c r="O601" s="270"/>
      <c r="P601" s="270"/>
      <c r="Q601" s="270"/>
      <c r="R601" s="270"/>
      <c r="S601" s="270"/>
      <c r="T601" s="271"/>
      <c r="AT601" s="272" t="s">
        <v>196</v>
      </c>
      <c r="AU601" s="272" t="s">
        <v>90</v>
      </c>
      <c r="AV601" s="13" t="s">
        <v>190</v>
      </c>
      <c r="AW601" s="13" t="s">
        <v>45</v>
      </c>
      <c r="AX601" s="13" t="s">
        <v>25</v>
      </c>
      <c r="AY601" s="272" t="s">
        <v>183</v>
      </c>
    </row>
    <row r="602" s="1" customFormat="1" ht="16.5" customHeight="1">
      <c r="B602" s="48"/>
      <c r="C602" s="238" t="s">
        <v>876</v>
      </c>
      <c r="D602" s="238" t="s">
        <v>185</v>
      </c>
      <c r="E602" s="239" t="s">
        <v>877</v>
      </c>
      <c r="F602" s="240" t="s">
        <v>878</v>
      </c>
      <c r="G602" s="241" t="s">
        <v>268</v>
      </c>
      <c r="H602" s="242">
        <v>25.582999999999998</v>
      </c>
      <c r="I602" s="243"/>
      <c r="J602" s="244">
        <f>ROUND(I602*H602,2)</f>
        <v>0</v>
      </c>
      <c r="K602" s="240" t="s">
        <v>189</v>
      </c>
      <c r="L602" s="74"/>
      <c r="M602" s="245" t="s">
        <v>38</v>
      </c>
      <c r="N602" s="246" t="s">
        <v>53</v>
      </c>
      <c r="O602" s="49"/>
      <c r="P602" s="247">
        <f>O602*H602</f>
        <v>0</v>
      </c>
      <c r="Q602" s="247">
        <v>0</v>
      </c>
      <c r="R602" s="247">
        <f>Q602*H602</f>
        <v>0</v>
      </c>
      <c r="S602" s="247">
        <v>0</v>
      </c>
      <c r="T602" s="248">
        <f>S602*H602</f>
        <v>0</v>
      </c>
      <c r="AR602" s="25" t="s">
        <v>190</v>
      </c>
      <c r="AT602" s="25" t="s">
        <v>185</v>
      </c>
      <c r="AU602" s="25" t="s">
        <v>90</v>
      </c>
      <c r="AY602" s="25" t="s">
        <v>183</v>
      </c>
      <c r="BE602" s="249">
        <f>IF(N602="základní",J602,0)</f>
        <v>0</v>
      </c>
      <c r="BF602" s="249">
        <f>IF(N602="snížená",J602,0)</f>
        <v>0</v>
      </c>
      <c r="BG602" s="249">
        <f>IF(N602="zákl. přenesená",J602,0)</f>
        <v>0</v>
      </c>
      <c r="BH602" s="249">
        <f>IF(N602="sníž. přenesená",J602,0)</f>
        <v>0</v>
      </c>
      <c r="BI602" s="249">
        <f>IF(N602="nulová",J602,0)</f>
        <v>0</v>
      </c>
      <c r="BJ602" s="25" t="s">
        <v>25</v>
      </c>
      <c r="BK602" s="249">
        <f>ROUND(I602*H602,2)</f>
        <v>0</v>
      </c>
      <c r="BL602" s="25" t="s">
        <v>190</v>
      </c>
      <c r="BM602" s="25" t="s">
        <v>879</v>
      </c>
    </row>
    <row r="603" s="1" customFormat="1">
      <c r="B603" s="48"/>
      <c r="C603" s="76"/>
      <c r="D603" s="252" t="s">
        <v>217</v>
      </c>
      <c r="E603" s="76"/>
      <c r="F603" s="283" t="s">
        <v>848</v>
      </c>
      <c r="G603" s="76"/>
      <c r="H603" s="76"/>
      <c r="I603" s="206"/>
      <c r="J603" s="76"/>
      <c r="K603" s="76"/>
      <c r="L603" s="74"/>
      <c r="M603" s="284"/>
      <c r="N603" s="49"/>
      <c r="O603" s="49"/>
      <c r="P603" s="49"/>
      <c r="Q603" s="49"/>
      <c r="R603" s="49"/>
      <c r="S603" s="49"/>
      <c r="T603" s="97"/>
      <c r="AT603" s="25" t="s">
        <v>217</v>
      </c>
      <c r="AU603" s="25" t="s">
        <v>90</v>
      </c>
    </row>
    <row r="604" s="12" customFormat="1">
      <c r="B604" s="250"/>
      <c r="C604" s="251"/>
      <c r="D604" s="252" t="s">
        <v>196</v>
      </c>
      <c r="E604" s="253" t="s">
        <v>38</v>
      </c>
      <c r="F604" s="254" t="s">
        <v>880</v>
      </c>
      <c r="G604" s="251"/>
      <c r="H604" s="255">
        <v>25.582999999999998</v>
      </c>
      <c r="I604" s="256"/>
      <c r="J604" s="251"/>
      <c r="K604" s="251"/>
      <c r="L604" s="257"/>
      <c r="M604" s="258"/>
      <c r="N604" s="259"/>
      <c r="O604" s="259"/>
      <c r="P604" s="259"/>
      <c r="Q604" s="259"/>
      <c r="R604" s="259"/>
      <c r="S604" s="259"/>
      <c r="T604" s="260"/>
      <c r="AT604" s="261" t="s">
        <v>196</v>
      </c>
      <c r="AU604" s="261" t="s">
        <v>90</v>
      </c>
      <c r="AV604" s="12" t="s">
        <v>90</v>
      </c>
      <c r="AW604" s="12" t="s">
        <v>45</v>
      </c>
      <c r="AX604" s="12" t="s">
        <v>82</v>
      </c>
      <c r="AY604" s="261" t="s">
        <v>183</v>
      </c>
    </row>
    <row r="605" s="13" customFormat="1">
      <c r="B605" s="262"/>
      <c r="C605" s="263"/>
      <c r="D605" s="252" t="s">
        <v>196</v>
      </c>
      <c r="E605" s="264" t="s">
        <v>38</v>
      </c>
      <c r="F605" s="265" t="s">
        <v>198</v>
      </c>
      <c r="G605" s="263"/>
      <c r="H605" s="266">
        <v>25.582999999999998</v>
      </c>
      <c r="I605" s="267"/>
      <c r="J605" s="263"/>
      <c r="K605" s="263"/>
      <c r="L605" s="268"/>
      <c r="M605" s="269"/>
      <c r="N605" s="270"/>
      <c r="O605" s="270"/>
      <c r="P605" s="270"/>
      <c r="Q605" s="270"/>
      <c r="R605" s="270"/>
      <c r="S605" s="270"/>
      <c r="T605" s="271"/>
      <c r="AT605" s="272" t="s">
        <v>196</v>
      </c>
      <c r="AU605" s="272" t="s">
        <v>90</v>
      </c>
      <c r="AV605" s="13" t="s">
        <v>190</v>
      </c>
      <c r="AW605" s="13" t="s">
        <v>45</v>
      </c>
      <c r="AX605" s="13" t="s">
        <v>25</v>
      </c>
      <c r="AY605" s="272" t="s">
        <v>183</v>
      </c>
    </row>
    <row r="606" s="1" customFormat="1" ht="16.5" customHeight="1">
      <c r="B606" s="48"/>
      <c r="C606" s="238" t="s">
        <v>881</v>
      </c>
      <c r="D606" s="238" t="s">
        <v>185</v>
      </c>
      <c r="E606" s="239" t="s">
        <v>882</v>
      </c>
      <c r="F606" s="240" t="s">
        <v>883</v>
      </c>
      <c r="G606" s="241" t="s">
        <v>884</v>
      </c>
      <c r="H606" s="242">
        <v>-2951</v>
      </c>
      <c r="I606" s="243"/>
      <c r="J606" s="244">
        <f>ROUND(I606*H606,2)</f>
        <v>0</v>
      </c>
      <c r="K606" s="240" t="s">
        <v>38</v>
      </c>
      <c r="L606" s="74"/>
      <c r="M606" s="245" t="s">
        <v>38</v>
      </c>
      <c r="N606" s="246" t="s">
        <v>53</v>
      </c>
      <c r="O606" s="49"/>
      <c r="P606" s="247">
        <f>O606*H606</f>
        <v>0</v>
      </c>
      <c r="Q606" s="247">
        <v>0</v>
      </c>
      <c r="R606" s="247">
        <f>Q606*H606</f>
        <v>0</v>
      </c>
      <c r="S606" s="247">
        <v>0</v>
      </c>
      <c r="T606" s="248">
        <f>S606*H606</f>
        <v>0</v>
      </c>
      <c r="AR606" s="25" t="s">
        <v>190</v>
      </c>
      <c r="AT606" s="25" t="s">
        <v>185</v>
      </c>
      <c r="AU606" s="25" t="s">
        <v>90</v>
      </c>
      <c r="AY606" s="25" t="s">
        <v>183</v>
      </c>
      <c r="BE606" s="249">
        <f>IF(N606="základní",J606,0)</f>
        <v>0</v>
      </c>
      <c r="BF606" s="249">
        <f>IF(N606="snížená",J606,0)</f>
        <v>0</v>
      </c>
      <c r="BG606" s="249">
        <f>IF(N606="zákl. přenesená",J606,0)</f>
        <v>0</v>
      </c>
      <c r="BH606" s="249">
        <f>IF(N606="sníž. přenesená",J606,0)</f>
        <v>0</v>
      </c>
      <c r="BI606" s="249">
        <f>IF(N606="nulová",J606,0)</f>
        <v>0</v>
      </c>
      <c r="BJ606" s="25" t="s">
        <v>25</v>
      </c>
      <c r="BK606" s="249">
        <f>ROUND(I606*H606,2)</f>
        <v>0</v>
      </c>
      <c r="BL606" s="25" t="s">
        <v>190</v>
      </c>
      <c r="BM606" s="25" t="s">
        <v>885</v>
      </c>
    </row>
    <row r="607" s="12" customFormat="1">
      <c r="B607" s="250"/>
      <c r="C607" s="251"/>
      <c r="D607" s="252" t="s">
        <v>196</v>
      </c>
      <c r="E607" s="253" t="s">
        <v>38</v>
      </c>
      <c r="F607" s="254" t="s">
        <v>886</v>
      </c>
      <c r="G607" s="251"/>
      <c r="H607" s="255">
        <v>-2951</v>
      </c>
      <c r="I607" s="256"/>
      <c r="J607" s="251"/>
      <c r="K607" s="251"/>
      <c r="L607" s="257"/>
      <c r="M607" s="258"/>
      <c r="N607" s="259"/>
      <c r="O607" s="259"/>
      <c r="P607" s="259"/>
      <c r="Q607" s="259"/>
      <c r="R607" s="259"/>
      <c r="S607" s="259"/>
      <c r="T607" s="260"/>
      <c r="AT607" s="261" t="s">
        <v>196</v>
      </c>
      <c r="AU607" s="261" t="s">
        <v>90</v>
      </c>
      <c r="AV607" s="12" t="s">
        <v>90</v>
      </c>
      <c r="AW607" s="12" t="s">
        <v>45</v>
      </c>
      <c r="AX607" s="12" t="s">
        <v>82</v>
      </c>
      <c r="AY607" s="261" t="s">
        <v>183</v>
      </c>
    </row>
    <row r="608" s="13" customFormat="1">
      <c r="B608" s="262"/>
      <c r="C608" s="263"/>
      <c r="D608" s="252" t="s">
        <v>196</v>
      </c>
      <c r="E608" s="264" t="s">
        <v>38</v>
      </c>
      <c r="F608" s="265" t="s">
        <v>198</v>
      </c>
      <c r="G608" s="263"/>
      <c r="H608" s="266">
        <v>-2951</v>
      </c>
      <c r="I608" s="267"/>
      <c r="J608" s="263"/>
      <c r="K608" s="263"/>
      <c r="L608" s="268"/>
      <c r="M608" s="269"/>
      <c r="N608" s="270"/>
      <c r="O608" s="270"/>
      <c r="P608" s="270"/>
      <c r="Q608" s="270"/>
      <c r="R608" s="270"/>
      <c r="S608" s="270"/>
      <c r="T608" s="271"/>
      <c r="AT608" s="272" t="s">
        <v>196</v>
      </c>
      <c r="AU608" s="272" t="s">
        <v>90</v>
      </c>
      <c r="AV608" s="13" t="s">
        <v>190</v>
      </c>
      <c r="AW608" s="13" t="s">
        <v>45</v>
      </c>
      <c r="AX608" s="13" t="s">
        <v>25</v>
      </c>
      <c r="AY608" s="272" t="s">
        <v>183</v>
      </c>
    </row>
    <row r="609" s="11" customFormat="1" ht="29.88" customHeight="1">
      <c r="B609" s="222"/>
      <c r="C609" s="223"/>
      <c r="D609" s="224" t="s">
        <v>81</v>
      </c>
      <c r="E609" s="236" t="s">
        <v>887</v>
      </c>
      <c r="F609" s="236" t="s">
        <v>888</v>
      </c>
      <c r="G609" s="223"/>
      <c r="H609" s="223"/>
      <c r="I609" s="226"/>
      <c r="J609" s="237">
        <f>BK609</f>
        <v>0</v>
      </c>
      <c r="K609" s="223"/>
      <c r="L609" s="228"/>
      <c r="M609" s="229"/>
      <c r="N609" s="230"/>
      <c r="O609" s="230"/>
      <c r="P609" s="231">
        <f>SUM(P610:P611)</f>
        <v>0</v>
      </c>
      <c r="Q609" s="230"/>
      <c r="R609" s="231">
        <f>SUM(R610:R611)</f>
        <v>0</v>
      </c>
      <c r="S609" s="230"/>
      <c r="T609" s="232">
        <f>SUM(T610:T611)</f>
        <v>0</v>
      </c>
      <c r="AR609" s="233" t="s">
        <v>25</v>
      </c>
      <c r="AT609" s="234" t="s">
        <v>81</v>
      </c>
      <c r="AU609" s="234" t="s">
        <v>25</v>
      </c>
      <c r="AY609" s="233" t="s">
        <v>183</v>
      </c>
      <c r="BK609" s="235">
        <f>SUM(BK610:BK611)</f>
        <v>0</v>
      </c>
    </row>
    <row r="610" s="1" customFormat="1" ht="38.25" customHeight="1">
      <c r="B610" s="48"/>
      <c r="C610" s="238" t="s">
        <v>889</v>
      </c>
      <c r="D610" s="238" t="s">
        <v>185</v>
      </c>
      <c r="E610" s="239" t="s">
        <v>890</v>
      </c>
      <c r="F610" s="240" t="s">
        <v>891</v>
      </c>
      <c r="G610" s="241" t="s">
        <v>268</v>
      </c>
      <c r="H610" s="242">
        <v>116.386</v>
      </c>
      <c r="I610" s="243"/>
      <c r="J610" s="244">
        <f>ROUND(I610*H610,2)</f>
        <v>0</v>
      </c>
      <c r="K610" s="240" t="s">
        <v>189</v>
      </c>
      <c r="L610" s="74"/>
      <c r="M610" s="245" t="s">
        <v>38</v>
      </c>
      <c r="N610" s="246" t="s">
        <v>53</v>
      </c>
      <c r="O610" s="49"/>
      <c r="P610" s="247">
        <f>O610*H610</f>
        <v>0</v>
      </c>
      <c r="Q610" s="247">
        <v>0</v>
      </c>
      <c r="R610" s="247">
        <f>Q610*H610</f>
        <v>0</v>
      </c>
      <c r="S610" s="247">
        <v>0</v>
      </c>
      <c r="T610" s="248">
        <f>S610*H610</f>
        <v>0</v>
      </c>
      <c r="AR610" s="25" t="s">
        <v>190</v>
      </c>
      <c r="AT610" s="25" t="s">
        <v>185</v>
      </c>
      <c r="AU610" s="25" t="s">
        <v>90</v>
      </c>
      <c r="AY610" s="25" t="s">
        <v>183</v>
      </c>
      <c r="BE610" s="249">
        <f>IF(N610="základní",J610,0)</f>
        <v>0</v>
      </c>
      <c r="BF610" s="249">
        <f>IF(N610="snížená",J610,0)</f>
        <v>0</v>
      </c>
      <c r="BG610" s="249">
        <f>IF(N610="zákl. přenesená",J610,0)</f>
        <v>0</v>
      </c>
      <c r="BH610" s="249">
        <f>IF(N610="sníž. přenesená",J610,0)</f>
        <v>0</v>
      </c>
      <c r="BI610" s="249">
        <f>IF(N610="nulová",J610,0)</f>
        <v>0</v>
      </c>
      <c r="BJ610" s="25" t="s">
        <v>25</v>
      </c>
      <c r="BK610" s="249">
        <f>ROUND(I610*H610,2)</f>
        <v>0</v>
      </c>
      <c r="BL610" s="25" t="s">
        <v>190</v>
      </c>
      <c r="BM610" s="25" t="s">
        <v>892</v>
      </c>
    </row>
    <row r="611" s="1" customFormat="1">
      <c r="B611" s="48"/>
      <c r="C611" s="76"/>
      <c r="D611" s="252" t="s">
        <v>217</v>
      </c>
      <c r="E611" s="76"/>
      <c r="F611" s="283" t="s">
        <v>893</v>
      </c>
      <c r="G611" s="76"/>
      <c r="H611" s="76"/>
      <c r="I611" s="206"/>
      <c r="J611" s="76"/>
      <c r="K611" s="76"/>
      <c r="L611" s="74"/>
      <c r="M611" s="284"/>
      <c r="N611" s="49"/>
      <c r="O611" s="49"/>
      <c r="P611" s="49"/>
      <c r="Q611" s="49"/>
      <c r="R611" s="49"/>
      <c r="S611" s="49"/>
      <c r="T611" s="97"/>
      <c r="AT611" s="25" t="s">
        <v>217</v>
      </c>
      <c r="AU611" s="25" t="s">
        <v>90</v>
      </c>
    </row>
    <row r="612" s="11" customFormat="1" ht="37.44" customHeight="1">
      <c r="B612" s="222"/>
      <c r="C612" s="223"/>
      <c r="D612" s="224" t="s">
        <v>81</v>
      </c>
      <c r="E612" s="225" t="s">
        <v>894</v>
      </c>
      <c r="F612" s="225" t="s">
        <v>895</v>
      </c>
      <c r="G612" s="223"/>
      <c r="H612" s="223"/>
      <c r="I612" s="226"/>
      <c r="J612" s="227">
        <f>BK612</f>
        <v>0</v>
      </c>
      <c r="K612" s="223"/>
      <c r="L612" s="228"/>
      <c r="M612" s="229"/>
      <c r="N612" s="230"/>
      <c r="O612" s="230"/>
      <c r="P612" s="231">
        <f>P613+P622+P632+P640+P669+P679+P802+P816+P874+P911+P951+P957</f>
        <v>0</v>
      </c>
      <c r="Q612" s="230"/>
      <c r="R612" s="231">
        <f>R613+R622+R632+R640+R669+R679+R802+R816+R874+R911+R951+R957</f>
        <v>17.614860740000001</v>
      </c>
      <c r="S612" s="230"/>
      <c r="T612" s="232">
        <f>T613+T622+T632+T640+T669+T679+T802+T816+T874+T911+T951+T957</f>
        <v>4.6144172299999999</v>
      </c>
      <c r="AR612" s="233" t="s">
        <v>90</v>
      </c>
      <c r="AT612" s="234" t="s">
        <v>81</v>
      </c>
      <c r="AU612" s="234" t="s">
        <v>82</v>
      </c>
      <c r="AY612" s="233" t="s">
        <v>183</v>
      </c>
      <c r="BK612" s="235">
        <f>BK613+BK622+BK632+BK640+BK669+BK679+BK802+BK816+BK874+BK911+BK951+BK957</f>
        <v>0</v>
      </c>
    </row>
    <row r="613" s="11" customFormat="1" ht="19.92" customHeight="1">
      <c r="B613" s="222"/>
      <c r="C613" s="223"/>
      <c r="D613" s="224" t="s">
        <v>81</v>
      </c>
      <c r="E613" s="236" t="s">
        <v>896</v>
      </c>
      <c r="F613" s="236" t="s">
        <v>897</v>
      </c>
      <c r="G613" s="223"/>
      <c r="H613" s="223"/>
      <c r="I613" s="226"/>
      <c r="J613" s="237">
        <f>BK613</f>
        <v>0</v>
      </c>
      <c r="K613" s="223"/>
      <c r="L613" s="228"/>
      <c r="M613" s="229"/>
      <c r="N613" s="230"/>
      <c r="O613" s="230"/>
      <c r="P613" s="231">
        <f>SUM(P614:P621)</f>
        <v>0</v>
      </c>
      <c r="Q613" s="230"/>
      <c r="R613" s="231">
        <f>SUM(R614:R621)</f>
        <v>0.2349445</v>
      </c>
      <c r="S613" s="230"/>
      <c r="T613" s="232">
        <f>SUM(T614:T621)</f>
        <v>0</v>
      </c>
      <c r="AR613" s="233" t="s">
        <v>90</v>
      </c>
      <c r="AT613" s="234" t="s">
        <v>81</v>
      </c>
      <c r="AU613" s="234" t="s">
        <v>25</v>
      </c>
      <c r="AY613" s="233" t="s">
        <v>183</v>
      </c>
      <c r="BK613" s="235">
        <f>SUM(BK614:BK621)</f>
        <v>0</v>
      </c>
    </row>
    <row r="614" s="1" customFormat="1" ht="25.5" customHeight="1">
      <c r="B614" s="48"/>
      <c r="C614" s="238" t="s">
        <v>898</v>
      </c>
      <c r="D614" s="238" t="s">
        <v>185</v>
      </c>
      <c r="E614" s="239" t="s">
        <v>899</v>
      </c>
      <c r="F614" s="240" t="s">
        <v>900</v>
      </c>
      <c r="G614" s="241" t="s">
        <v>215</v>
      </c>
      <c r="H614" s="242">
        <v>27.629999999999999</v>
      </c>
      <c r="I614" s="243"/>
      <c r="J614" s="244">
        <f>ROUND(I614*H614,2)</f>
        <v>0</v>
      </c>
      <c r="K614" s="240" t="s">
        <v>189</v>
      </c>
      <c r="L614" s="74"/>
      <c r="M614" s="245" t="s">
        <v>38</v>
      </c>
      <c r="N614" s="246" t="s">
        <v>53</v>
      </c>
      <c r="O614" s="49"/>
      <c r="P614" s="247">
        <f>O614*H614</f>
        <v>0</v>
      </c>
      <c r="Q614" s="247">
        <v>0.0035000000000000001</v>
      </c>
      <c r="R614" s="247">
        <f>Q614*H614</f>
        <v>0.096704999999999999</v>
      </c>
      <c r="S614" s="247">
        <v>0</v>
      </c>
      <c r="T614" s="248">
        <f>S614*H614</f>
        <v>0</v>
      </c>
      <c r="AR614" s="25" t="s">
        <v>279</v>
      </c>
      <c r="AT614" s="25" t="s">
        <v>185</v>
      </c>
      <c r="AU614" s="25" t="s">
        <v>90</v>
      </c>
      <c r="AY614" s="25" t="s">
        <v>183</v>
      </c>
      <c r="BE614" s="249">
        <f>IF(N614="základní",J614,0)</f>
        <v>0</v>
      </c>
      <c r="BF614" s="249">
        <f>IF(N614="snížená",J614,0)</f>
        <v>0</v>
      </c>
      <c r="BG614" s="249">
        <f>IF(N614="zákl. přenesená",J614,0)</f>
        <v>0</v>
      </c>
      <c r="BH614" s="249">
        <f>IF(N614="sníž. přenesená",J614,0)</f>
        <v>0</v>
      </c>
      <c r="BI614" s="249">
        <f>IF(N614="nulová",J614,0)</f>
        <v>0</v>
      </c>
      <c r="BJ614" s="25" t="s">
        <v>25</v>
      </c>
      <c r="BK614" s="249">
        <f>ROUND(I614*H614,2)</f>
        <v>0</v>
      </c>
      <c r="BL614" s="25" t="s">
        <v>279</v>
      </c>
      <c r="BM614" s="25" t="s">
        <v>901</v>
      </c>
    </row>
    <row r="615" s="12" customFormat="1">
      <c r="B615" s="250"/>
      <c r="C615" s="251"/>
      <c r="D615" s="252" t="s">
        <v>196</v>
      </c>
      <c r="E615" s="253" t="s">
        <v>38</v>
      </c>
      <c r="F615" s="254" t="s">
        <v>902</v>
      </c>
      <c r="G615" s="251"/>
      <c r="H615" s="255">
        <v>27.629999999999999</v>
      </c>
      <c r="I615" s="256"/>
      <c r="J615" s="251"/>
      <c r="K615" s="251"/>
      <c r="L615" s="257"/>
      <c r="M615" s="258"/>
      <c r="N615" s="259"/>
      <c r="O615" s="259"/>
      <c r="P615" s="259"/>
      <c r="Q615" s="259"/>
      <c r="R615" s="259"/>
      <c r="S615" s="259"/>
      <c r="T615" s="260"/>
      <c r="AT615" s="261" t="s">
        <v>196</v>
      </c>
      <c r="AU615" s="261" t="s">
        <v>90</v>
      </c>
      <c r="AV615" s="12" t="s">
        <v>90</v>
      </c>
      <c r="AW615" s="12" t="s">
        <v>45</v>
      </c>
      <c r="AX615" s="12" t="s">
        <v>82</v>
      </c>
      <c r="AY615" s="261" t="s">
        <v>183</v>
      </c>
    </row>
    <row r="616" s="13" customFormat="1">
      <c r="B616" s="262"/>
      <c r="C616" s="263"/>
      <c r="D616" s="252" t="s">
        <v>196</v>
      </c>
      <c r="E616" s="264" t="s">
        <v>38</v>
      </c>
      <c r="F616" s="265" t="s">
        <v>198</v>
      </c>
      <c r="G616" s="263"/>
      <c r="H616" s="266">
        <v>27.629999999999999</v>
      </c>
      <c r="I616" s="267"/>
      <c r="J616" s="263"/>
      <c r="K616" s="263"/>
      <c r="L616" s="268"/>
      <c r="M616" s="269"/>
      <c r="N616" s="270"/>
      <c r="O616" s="270"/>
      <c r="P616" s="270"/>
      <c r="Q616" s="270"/>
      <c r="R616" s="270"/>
      <c r="S616" s="270"/>
      <c r="T616" s="271"/>
      <c r="AT616" s="272" t="s">
        <v>196</v>
      </c>
      <c r="AU616" s="272" t="s">
        <v>90</v>
      </c>
      <c r="AV616" s="13" t="s">
        <v>190</v>
      </c>
      <c r="AW616" s="13" t="s">
        <v>45</v>
      </c>
      <c r="AX616" s="13" t="s">
        <v>25</v>
      </c>
      <c r="AY616" s="272" t="s">
        <v>183</v>
      </c>
    </row>
    <row r="617" s="1" customFormat="1" ht="25.5" customHeight="1">
      <c r="B617" s="48"/>
      <c r="C617" s="238" t="s">
        <v>903</v>
      </c>
      <c r="D617" s="238" t="s">
        <v>185</v>
      </c>
      <c r="E617" s="239" t="s">
        <v>904</v>
      </c>
      <c r="F617" s="240" t="s">
        <v>905</v>
      </c>
      <c r="G617" s="241" t="s">
        <v>215</v>
      </c>
      <c r="H617" s="242">
        <v>39.497</v>
      </c>
      <c r="I617" s="243"/>
      <c r="J617" s="244">
        <f>ROUND(I617*H617,2)</f>
        <v>0</v>
      </c>
      <c r="K617" s="240" t="s">
        <v>189</v>
      </c>
      <c r="L617" s="74"/>
      <c r="M617" s="245" t="s">
        <v>38</v>
      </c>
      <c r="N617" s="246" t="s">
        <v>53</v>
      </c>
      <c r="O617" s="49"/>
      <c r="P617" s="247">
        <f>O617*H617</f>
        <v>0</v>
      </c>
      <c r="Q617" s="247">
        <v>0.0035000000000000001</v>
      </c>
      <c r="R617" s="247">
        <f>Q617*H617</f>
        <v>0.13823950000000002</v>
      </c>
      <c r="S617" s="247">
        <v>0</v>
      </c>
      <c r="T617" s="248">
        <f>S617*H617</f>
        <v>0</v>
      </c>
      <c r="AR617" s="25" t="s">
        <v>279</v>
      </c>
      <c r="AT617" s="25" t="s">
        <v>185</v>
      </c>
      <c r="AU617" s="25" t="s">
        <v>90</v>
      </c>
      <c r="AY617" s="25" t="s">
        <v>183</v>
      </c>
      <c r="BE617" s="249">
        <f>IF(N617="základní",J617,0)</f>
        <v>0</v>
      </c>
      <c r="BF617" s="249">
        <f>IF(N617="snížená",J617,0)</f>
        <v>0</v>
      </c>
      <c r="BG617" s="249">
        <f>IF(N617="zákl. přenesená",J617,0)</f>
        <v>0</v>
      </c>
      <c r="BH617" s="249">
        <f>IF(N617="sníž. přenesená",J617,0)</f>
        <v>0</v>
      </c>
      <c r="BI617" s="249">
        <f>IF(N617="nulová",J617,0)</f>
        <v>0</v>
      </c>
      <c r="BJ617" s="25" t="s">
        <v>25</v>
      </c>
      <c r="BK617" s="249">
        <f>ROUND(I617*H617,2)</f>
        <v>0</v>
      </c>
      <c r="BL617" s="25" t="s">
        <v>279</v>
      </c>
      <c r="BM617" s="25" t="s">
        <v>906</v>
      </c>
    </row>
    <row r="618" s="12" customFormat="1">
      <c r="B618" s="250"/>
      <c r="C618" s="251"/>
      <c r="D618" s="252" t="s">
        <v>196</v>
      </c>
      <c r="E618" s="253" t="s">
        <v>38</v>
      </c>
      <c r="F618" s="254" t="s">
        <v>907</v>
      </c>
      <c r="G618" s="251"/>
      <c r="H618" s="255">
        <v>39.497</v>
      </c>
      <c r="I618" s="256"/>
      <c r="J618" s="251"/>
      <c r="K618" s="251"/>
      <c r="L618" s="257"/>
      <c r="M618" s="258"/>
      <c r="N618" s="259"/>
      <c r="O618" s="259"/>
      <c r="P618" s="259"/>
      <c r="Q618" s="259"/>
      <c r="R618" s="259"/>
      <c r="S618" s="259"/>
      <c r="T618" s="260"/>
      <c r="AT618" s="261" t="s">
        <v>196</v>
      </c>
      <c r="AU618" s="261" t="s">
        <v>90</v>
      </c>
      <c r="AV618" s="12" t="s">
        <v>90</v>
      </c>
      <c r="AW618" s="12" t="s">
        <v>45</v>
      </c>
      <c r="AX618" s="12" t="s">
        <v>82</v>
      </c>
      <c r="AY618" s="261" t="s">
        <v>183</v>
      </c>
    </row>
    <row r="619" s="13" customFormat="1">
      <c r="B619" s="262"/>
      <c r="C619" s="263"/>
      <c r="D619" s="252" t="s">
        <v>196</v>
      </c>
      <c r="E619" s="264" t="s">
        <v>38</v>
      </c>
      <c r="F619" s="265" t="s">
        <v>198</v>
      </c>
      <c r="G619" s="263"/>
      <c r="H619" s="266">
        <v>39.497</v>
      </c>
      <c r="I619" s="267"/>
      <c r="J619" s="263"/>
      <c r="K619" s="263"/>
      <c r="L619" s="268"/>
      <c r="M619" s="269"/>
      <c r="N619" s="270"/>
      <c r="O619" s="270"/>
      <c r="P619" s="270"/>
      <c r="Q619" s="270"/>
      <c r="R619" s="270"/>
      <c r="S619" s="270"/>
      <c r="T619" s="271"/>
      <c r="AT619" s="272" t="s">
        <v>196</v>
      </c>
      <c r="AU619" s="272" t="s">
        <v>90</v>
      </c>
      <c r="AV619" s="13" t="s">
        <v>190</v>
      </c>
      <c r="AW619" s="13" t="s">
        <v>45</v>
      </c>
      <c r="AX619" s="13" t="s">
        <v>25</v>
      </c>
      <c r="AY619" s="272" t="s">
        <v>183</v>
      </c>
    </row>
    <row r="620" s="1" customFormat="1" ht="38.25" customHeight="1">
      <c r="B620" s="48"/>
      <c r="C620" s="238" t="s">
        <v>908</v>
      </c>
      <c r="D620" s="238" t="s">
        <v>185</v>
      </c>
      <c r="E620" s="239" t="s">
        <v>909</v>
      </c>
      <c r="F620" s="240" t="s">
        <v>910</v>
      </c>
      <c r="G620" s="241" t="s">
        <v>911</v>
      </c>
      <c r="H620" s="306"/>
      <c r="I620" s="243"/>
      <c r="J620" s="244">
        <f>ROUND(I620*H620,2)</f>
        <v>0</v>
      </c>
      <c r="K620" s="240" t="s">
        <v>189</v>
      </c>
      <c r="L620" s="74"/>
      <c r="M620" s="245" t="s">
        <v>38</v>
      </c>
      <c r="N620" s="246" t="s">
        <v>53</v>
      </c>
      <c r="O620" s="49"/>
      <c r="P620" s="247">
        <f>O620*H620</f>
        <v>0</v>
      </c>
      <c r="Q620" s="247">
        <v>0</v>
      </c>
      <c r="R620" s="247">
        <f>Q620*H620</f>
        <v>0</v>
      </c>
      <c r="S620" s="247">
        <v>0</v>
      </c>
      <c r="T620" s="248">
        <f>S620*H620</f>
        <v>0</v>
      </c>
      <c r="AR620" s="25" t="s">
        <v>279</v>
      </c>
      <c r="AT620" s="25" t="s">
        <v>185</v>
      </c>
      <c r="AU620" s="25" t="s">
        <v>90</v>
      </c>
      <c r="AY620" s="25" t="s">
        <v>183</v>
      </c>
      <c r="BE620" s="249">
        <f>IF(N620="základní",J620,0)</f>
        <v>0</v>
      </c>
      <c r="BF620" s="249">
        <f>IF(N620="snížená",J620,0)</f>
        <v>0</v>
      </c>
      <c r="BG620" s="249">
        <f>IF(N620="zákl. přenesená",J620,0)</f>
        <v>0</v>
      </c>
      <c r="BH620" s="249">
        <f>IF(N620="sníž. přenesená",J620,0)</f>
        <v>0</v>
      </c>
      <c r="BI620" s="249">
        <f>IF(N620="nulová",J620,0)</f>
        <v>0</v>
      </c>
      <c r="BJ620" s="25" t="s">
        <v>25</v>
      </c>
      <c r="BK620" s="249">
        <f>ROUND(I620*H620,2)</f>
        <v>0</v>
      </c>
      <c r="BL620" s="25" t="s">
        <v>279</v>
      </c>
      <c r="BM620" s="25" t="s">
        <v>912</v>
      </c>
    </row>
    <row r="621" s="1" customFormat="1">
      <c r="B621" s="48"/>
      <c r="C621" s="76"/>
      <c r="D621" s="252" t="s">
        <v>217</v>
      </c>
      <c r="E621" s="76"/>
      <c r="F621" s="283" t="s">
        <v>913</v>
      </c>
      <c r="G621" s="76"/>
      <c r="H621" s="76"/>
      <c r="I621" s="206"/>
      <c r="J621" s="76"/>
      <c r="K621" s="76"/>
      <c r="L621" s="74"/>
      <c r="M621" s="284"/>
      <c r="N621" s="49"/>
      <c r="O621" s="49"/>
      <c r="P621" s="49"/>
      <c r="Q621" s="49"/>
      <c r="R621" s="49"/>
      <c r="S621" s="49"/>
      <c r="T621" s="97"/>
      <c r="AT621" s="25" t="s">
        <v>217</v>
      </c>
      <c r="AU621" s="25" t="s">
        <v>90</v>
      </c>
    </row>
    <row r="622" s="11" customFormat="1" ht="29.88" customHeight="1">
      <c r="B622" s="222"/>
      <c r="C622" s="223"/>
      <c r="D622" s="224" t="s">
        <v>81</v>
      </c>
      <c r="E622" s="236" t="s">
        <v>914</v>
      </c>
      <c r="F622" s="236" t="s">
        <v>915</v>
      </c>
      <c r="G622" s="223"/>
      <c r="H622" s="223"/>
      <c r="I622" s="226"/>
      <c r="J622" s="237">
        <f>BK622</f>
        <v>0</v>
      </c>
      <c r="K622" s="223"/>
      <c r="L622" s="228"/>
      <c r="M622" s="229"/>
      <c r="N622" s="230"/>
      <c r="O622" s="230"/>
      <c r="P622" s="231">
        <f>SUM(P623:P631)</f>
        <v>0</v>
      </c>
      <c r="Q622" s="230"/>
      <c r="R622" s="231">
        <f>SUM(R623:R631)</f>
        <v>0.041880520000000004</v>
      </c>
      <c r="S622" s="230"/>
      <c r="T622" s="232">
        <f>SUM(T623:T631)</f>
        <v>0</v>
      </c>
      <c r="AR622" s="233" t="s">
        <v>90</v>
      </c>
      <c r="AT622" s="234" t="s">
        <v>81</v>
      </c>
      <c r="AU622" s="234" t="s">
        <v>25</v>
      </c>
      <c r="AY622" s="233" t="s">
        <v>183</v>
      </c>
      <c r="BK622" s="235">
        <f>SUM(BK623:BK631)</f>
        <v>0</v>
      </c>
    </row>
    <row r="623" s="1" customFormat="1" ht="25.5" customHeight="1">
      <c r="B623" s="48"/>
      <c r="C623" s="238" t="s">
        <v>916</v>
      </c>
      <c r="D623" s="238" t="s">
        <v>185</v>
      </c>
      <c r="E623" s="239" t="s">
        <v>917</v>
      </c>
      <c r="F623" s="240" t="s">
        <v>918</v>
      </c>
      <c r="G623" s="241" t="s">
        <v>215</v>
      </c>
      <c r="H623" s="242">
        <v>346.12</v>
      </c>
      <c r="I623" s="243"/>
      <c r="J623" s="244">
        <f>ROUND(I623*H623,2)</f>
        <v>0</v>
      </c>
      <c r="K623" s="240" t="s">
        <v>189</v>
      </c>
      <c r="L623" s="74"/>
      <c r="M623" s="245" t="s">
        <v>38</v>
      </c>
      <c r="N623" s="246" t="s">
        <v>53</v>
      </c>
      <c r="O623" s="49"/>
      <c r="P623" s="247">
        <f>O623*H623</f>
        <v>0</v>
      </c>
      <c r="Q623" s="247">
        <v>0</v>
      </c>
      <c r="R623" s="247">
        <f>Q623*H623</f>
        <v>0</v>
      </c>
      <c r="S623" s="247">
        <v>0</v>
      </c>
      <c r="T623" s="248">
        <f>S623*H623</f>
        <v>0</v>
      </c>
      <c r="AR623" s="25" t="s">
        <v>279</v>
      </c>
      <c r="AT623" s="25" t="s">
        <v>185</v>
      </c>
      <c r="AU623" s="25" t="s">
        <v>90</v>
      </c>
      <c r="AY623" s="25" t="s">
        <v>183</v>
      </c>
      <c r="BE623" s="249">
        <f>IF(N623="základní",J623,0)</f>
        <v>0</v>
      </c>
      <c r="BF623" s="249">
        <f>IF(N623="snížená",J623,0)</f>
        <v>0</v>
      </c>
      <c r="BG623" s="249">
        <f>IF(N623="zákl. přenesená",J623,0)</f>
        <v>0</v>
      </c>
      <c r="BH623" s="249">
        <f>IF(N623="sníž. přenesená",J623,0)</f>
        <v>0</v>
      </c>
      <c r="BI623" s="249">
        <f>IF(N623="nulová",J623,0)</f>
        <v>0</v>
      </c>
      <c r="BJ623" s="25" t="s">
        <v>25</v>
      </c>
      <c r="BK623" s="249">
        <f>ROUND(I623*H623,2)</f>
        <v>0</v>
      </c>
      <c r="BL623" s="25" t="s">
        <v>279</v>
      </c>
      <c r="BM623" s="25" t="s">
        <v>919</v>
      </c>
    </row>
    <row r="624" s="12" customFormat="1">
      <c r="B624" s="250"/>
      <c r="C624" s="251"/>
      <c r="D624" s="252" t="s">
        <v>196</v>
      </c>
      <c r="E624" s="253" t="s">
        <v>38</v>
      </c>
      <c r="F624" s="254" t="s">
        <v>459</v>
      </c>
      <c r="G624" s="251"/>
      <c r="H624" s="255">
        <v>3.8500000000000001</v>
      </c>
      <c r="I624" s="256"/>
      <c r="J624" s="251"/>
      <c r="K624" s="251"/>
      <c r="L624" s="257"/>
      <c r="M624" s="258"/>
      <c r="N624" s="259"/>
      <c r="O624" s="259"/>
      <c r="P624" s="259"/>
      <c r="Q624" s="259"/>
      <c r="R624" s="259"/>
      <c r="S624" s="259"/>
      <c r="T624" s="260"/>
      <c r="AT624" s="261" t="s">
        <v>196</v>
      </c>
      <c r="AU624" s="261" t="s">
        <v>90</v>
      </c>
      <c r="AV624" s="12" t="s">
        <v>90</v>
      </c>
      <c r="AW624" s="12" t="s">
        <v>45</v>
      </c>
      <c r="AX624" s="12" t="s">
        <v>82</v>
      </c>
      <c r="AY624" s="261" t="s">
        <v>183</v>
      </c>
    </row>
    <row r="625" s="12" customFormat="1">
      <c r="B625" s="250"/>
      <c r="C625" s="251"/>
      <c r="D625" s="252" t="s">
        <v>196</v>
      </c>
      <c r="E625" s="253" t="s">
        <v>38</v>
      </c>
      <c r="F625" s="254" t="s">
        <v>460</v>
      </c>
      <c r="G625" s="251"/>
      <c r="H625" s="255">
        <v>342.26999999999998</v>
      </c>
      <c r="I625" s="256"/>
      <c r="J625" s="251"/>
      <c r="K625" s="251"/>
      <c r="L625" s="257"/>
      <c r="M625" s="258"/>
      <c r="N625" s="259"/>
      <c r="O625" s="259"/>
      <c r="P625" s="259"/>
      <c r="Q625" s="259"/>
      <c r="R625" s="259"/>
      <c r="S625" s="259"/>
      <c r="T625" s="260"/>
      <c r="AT625" s="261" t="s">
        <v>196</v>
      </c>
      <c r="AU625" s="261" t="s">
        <v>90</v>
      </c>
      <c r="AV625" s="12" t="s">
        <v>90</v>
      </c>
      <c r="AW625" s="12" t="s">
        <v>45</v>
      </c>
      <c r="AX625" s="12" t="s">
        <v>82</v>
      </c>
      <c r="AY625" s="261" t="s">
        <v>183</v>
      </c>
    </row>
    <row r="626" s="13" customFormat="1">
      <c r="B626" s="262"/>
      <c r="C626" s="263"/>
      <c r="D626" s="252" t="s">
        <v>196</v>
      </c>
      <c r="E626" s="264" t="s">
        <v>38</v>
      </c>
      <c r="F626" s="265" t="s">
        <v>198</v>
      </c>
      <c r="G626" s="263"/>
      <c r="H626" s="266">
        <v>346.12</v>
      </c>
      <c r="I626" s="267"/>
      <c r="J626" s="263"/>
      <c r="K626" s="263"/>
      <c r="L626" s="268"/>
      <c r="M626" s="269"/>
      <c r="N626" s="270"/>
      <c r="O626" s="270"/>
      <c r="P626" s="270"/>
      <c r="Q626" s="270"/>
      <c r="R626" s="270"/>
      <c r="S626" s="270"/>
      <c r="T626" s="271"/>
      <c r="AT626" s="272" t="s">
        <v>196</v>
      </c>
      <c r="AU626" s="272" t="s">
        <v>90</v>
      </c>
      <c r="AV626" s="13" t="s">
        <v>190</v>
      </c>
      <c r="AW626" s="13" t="s">
        <v>45</v>
      </c>
      <c r="AX626" s="13" t="s">
        <v>25</v>
      </c>
      <c r="AY626" s="272" t="s">
        <v>183</v>
      </c>
    </row>
    <row r="627" s="1" customFormat="1" ht="25.5" customHeight="1">
      <c r="B627" s="48"/>
      <c r="C627" s="285" t="s">
        <v>920</v>
      </c>
      <c r="D627" s="285" t="s">
        <v>272</v>
      </c>
      <c r="E627" s="286" t="s">
        <v>921</v>
      </c>
      <c r="F627" s="287" t="s">
        <v>922</v>
      </c>
      <c r="G627" s="288" t="s">
        <v>215</v>
      </c>
      <c r="H627" s="289">
        <v>380.73200000000003</v>
      </c>
      <c r="I627" s="290"/>
      <c r="J627" s="291">
        <f>ROUND(I627*H627,2)</f>
        <v>0</v>
      </c>
      <c r="K627" s="287" t="s">
        <v>189</v>
      </c>
      <c r="L627" s="292"/>
      <c r="M627" s="293" t="s">
        <v>38</v>
      </c>
      <c r="N627" s="294" t="s">
        <v>53</v>
      </c>
      <c r="O627" s="49"/>
      <c r="P627" s="247">
        <f>O627*H627</f>
        <v>0</v>
      </c>
      <c r="Q627" s="247">
        <v>0.00011</v>
      </c>
      <c r="R627" s="247">
        <f>Q627*H627</f>
        <v>0.041880520000000004</v>
      </c>
      <c r="S627" s="247">
        <v>0</v>
      </c>
      <c r="T627" s="248">
        <f>S627*H627</f>
        <v>0</v>
      </c>
      <c r="AR627" s="25" t="s">
        <v>385</v>
      </c>
      <c r="AT627" s="25" t="s">
        <v>272</v>
      </c>
      <c r="AU627" s="25" t="s">
        <v>90</v>
      </c>
      <c r="AY627" s="25" t="s">
        <v>183</v>
      </c>
      <c r="BE627" s="249">
        <f>IF(N627="základní",J627,0)</f>
        <v>0</v>
      </c>
      <c r="BF627" s="249">
        <f>IF(N627="snížená",J627,0)</f>
        <v>0</v>
      </c>
      <c r="BG627" s="249">
        <f>IF(N627="zákl. přenesená",J627,0)</f>
        <v>0</v>
      </c>
      <c r="BH627" s="249">
        <f>IF(N627="sníž. přenesená",J627,0)</f>
        <v>0</v>
      </c>
      <c r="BI627" s="249">
        <f>IF(N627="nulová",J627,0)</f>
        <v>0</v>
      </c>
      <c r="BJ627" s="25" t="s">
        <v>25</v>
      </c>
      <c r="BK627" s="249">
        <f>ROUND(I627*H627,2)</f>
        <v>0</v>
      </c>
      <c r="BL627" s="25" t="s">
        <v>279</v>
      </c>
      <c r="BM627" s="25" t="s">
        <v>923</v>
      </c>
    </row>
    <row r="628" s="1" customFormat="1">
      <c r="B628" s="48"/>
      <c r="C628" s="76"/>
      <c r="D628" s="252" t="s">
        <v>276</v>
      </c>
      <c r="E628" s="76"/>
      <c r="F628" s="283" t="s">
        <v>924</v>
      </c>
      <c r="G628" s="76"/>
      <c r="H628" s="76"/>
      <c r="I628" s="206"/>
      <c r="J628" s="76"/>
      <c r="K628" s="76"/>
      <c r="L628" s="74"/>
      <c r="M628" s="284"/>
      <c r="N628" s="49"/>
      <c r="O628" s="49"/>
      <c r="P628" s="49"/>
      <c r="Q628" s="49"/>
      <c r="R628" s="49"/>
      <c r="S628" s="49"/>
      <c r="T628" s="97"/>
      <c r="AT628" s="25" t="s">
        <v>276</v>
      </c>
      <c r="AU628" s="25" t="s">
        <v>90</v>
      </c>
    </row>
    <row r="629" s="12" customFormat="1">
      <c r="B629" s="250"/>
      <c r="C629" s="251"/>
      <c r="D629" s="252" t="s">
        <v>196</v>
      </c>
      <c r="E629" s="251"/>
      <c r="F629" s="254" t="s">
        <v>925</v>
      </c>
      <c r="G629" s="251"/>
      <c r="H629" s="255">
        <v>380.73200000000003</v>
      </c>
      <c r="I629" s="256"/>
      <c r="J629" s="251"/>
      <c r="K629" s="251"/>
      <c r="L629" s="257"/>
      <c r="M629" s="258"/>
      <c r="N629" s="259"/>
      <c r="O629" s="259"/>
      <c r="P629" s="259"/>
      <c r="Q629" s="259"/>
      <c r="R629" s="259"/>
      <c r="S629" s="259"/>
      <c r="T629" s="260"/>
      <c r="AT629" s="261" t="s">
        <v>196</v>
      </c>
      <c r="AU629" s="261" t="s">
        <v>90</v>
      </c>
      <c r="AV629" s="12" t="s">
        <v>90</v>
      </c>
      <c r="AW629" s="12" t="s">
        <v>6</v>
      </c>
      <c r="AX629" s="12" t="s">
        <v>25</v>
      </c>
      <c r="AY629" s="261" t="s">
        <v>183</v>
      </c>
    </row>
    <row r="630" s="1" customFormat="1" ht="38.25" customHeight="1">
      <c r="B630" s="48"/>
      <c r="C630" s="238" t="s">
        <v>926</v>
      </c>
      <c r="D630" s="238" t="s">
        <v>185</v>
      </c>
      <c r="E630" s="239" t="s">
        <v>927</v>
      </c>
      <c r="F630" s="240" t="s">
        <v>928</v>
      </c>
      <c r="G630" s="241" t="s">
        <v>911</v>
      </c>
      <c r="H630" s="306"/>
      <c r="I630" s="243"/>
      <c r="J630" s="244">
        <f>ROUND(I630*H630,2)</f>
        <v>0</v>
      </c>
      <c r="K630" s="240" t="s">
        <v>189</v>
      </c>
      <c r="L630" s="74"/>
      <c r="M630" s="245" t="s">
        <v>38</v>
      </c>
      <c r="N630" s="246" t="s">
        <v>53</v>
      </c>
      <c r="O630" s="49"/>
      <c r="P630" s="247">
        <f>O630*H630</f>
        <v>0</v>
      </c>
      <c r="Q630" s="247">
        <v>0</v>
      </c>
      <c r="R630" s="247">
        <f>Q630*H630</f>
        <v>0</v>
      </c>
      <c r="S630" s="247">
        <v>0</v>
      </c>
      <c r="T630" s="248">
        <f>S630*H630</f>
        <v>0</v>
      </c>
      <c r="AR630" s="25" t="s">
        <v>279</v>
      </c>
      <c r="AT630" s="25" t="s">
        <v>185</v>
      </c>
      <c r="AU630" s="25" t="s">
        <v>90</v>
      </c>
      <c r="AY630" s="25" t="s">
        <v>183</v>
      </c>
      <c r="BE630" s="249">
        <f>IF(N630="základní",J630,0)</f>
        <v>0</v>
      </c>
      <c r="BF630" s="249">
        <f>IF(N630="snížená",J630,0)</f>
        <v>0</v>
      </c>
      <c r="BG630" s="249">
        <f>IF(N630="zákl. přenesená",J630,0)</f>
        <v>0</v>
      </c>
      <c r="BH630" s="249">
        <f>IF(N630="sníž. přenesená",J630,0)</f>
        <v>0</v>
      </c>
      <c r="BI630" s="249">
        <f>IF(N630="nulová",J630,0)</f>
        <v>0</v>
      </c>
      <c r="BJ630" s="25" t="s">
        <v>25</v>
      </c>
      <c r="BK630" s="249">
        <f>ROUND(I630*H630,2)</f>
        <v>0</v>
      </c>
      <c r="BL630" s="25" t="s">
        <v>279</v>
      </c>
      <c r="BM630" s="25" t="s">
        <v>929</v>
      </c>
    </row>
    <row r="631" s="1" customFormat="1">
      <c r="B631" s="48"/>
      <c r="C631" s="76"/>
      <c r="D631" s="252" t="s">
        <v>217</v>
      </c>
      <c r="E631" s="76"/>
      <c r="F631" s="283" t="s">
        <v>930</v>
      </c>
      <c r="G631" s="76"/>
      <c r="H631" s="76"/>
      <c r="I631" s="206"/>
      <c r="J631" s="76"/>
      <c r="K631" s="76"/>
      <c r="L631" s="74"/>
      <c r="M631" s="284"/>
      <c r="N631" s="49"/>
      <c r="O631" s="49"/>
      <c r="P631" s="49"/>
      <c r="Q631" s="49"/>
      <c r="R631" s="49"/>
      <c r="S631" s="49"/>
      <c r="T631" s="97"/>
      <c r="AT631" s="25" t="s">
        <v>217</v>
      </c>
      <c r="AU631" s="25" t="s">
        <v>90</v>
      </c>
    </row>
    <row r="632" s="11" customFormat="1" ht="29.88" customHeight="1">
      <c r="B632" s="222"/>
      <c r="C632" s="223"/>
      <c r="D632" s="224" t="s">
        <v>81</v>
      </c>
      <c r="E632" s="236" t="s">
        <v>931</v>
      </c>
      <c r="F632" s="236" t="s">
        <v>932</v>
      </c>
      <c r="G632" s="223"/>
      <c r="H632" s="223"/>
      <c r="I632" s="226"/>
      <c r="J632" s="237">
        <f>BK632</f>
        <v>0</v>
      </c>
      <c r="K632" s="223"/>
      <c r="L632" s="228"/>
      <c r="M632" s="229"/>
      <c r="N632" s="230"/>
      <c r="O632" s="230"/>
      <c r="P632" s="231">
        <f>SUM(P633:P639)</f>
        <v>0</v>
      </c>
      <c r="Q632" s="230"/>
      <c r="R632" s="231">
        <f>SUM(R633:R639)</f>
        <v>0.0066299999999999996</v>
      </c>
      <c r="S632" s="230"/>
      <c r="T632" s="232">
        <f>SUM(T633:T639)</f>
        <v>0</v>
      </c>
      <c r="AR632" s="233" t="s">
        <v>90</v>
      </c>
      <c r="AT632" s="234" t="s">
        <v>81</v>
      </c>
      <c r="AU632" s="234" t="s">
        <v>25</v>
      </c>
      <c r="AY632" s="233" t="s">
        <v>183</v>
      </c>
      <c r="BK632" s="235">
        <f>SUM(BK633:BK639)</f>
        <v>0</v>
      </c>
    </row>
    <row r="633" s="1" customFormat="1" ht="25.5" customHeight="1">
      <c r="B633" s="48"/>
      <c r="C633" s="238" t="s">
        <v>933</v>
      </c>
      <c r="D633" s="238" t="s">
        <v>185</v>
      </c>
      <c r="E633" s="239" t="s">
        <v>934</v>
      </c>
      <c r="F633" s="240" t="s">
        <v>935</v>
      </c>
      <c r="G633" s="241" t="s">
        <v>936</v>
      </c>
      <c r="H633" s="242">
        <v>2</v>
      </c>
      <c r="I633" s="243"/>
      <c r="J633" s="244">
        <f>ROUND(I633*H633,2)</f>
        <v>0</v>
      </c>
      <c r="K633" s="240" t="s">
        <v>189</v>
      </c>
      <c r="L633" s="74"/>
      <c r="M633" s="245" t="s">
        <v>38</v>
      </c>
      <c r="N633" s="246" t="s">
        <v>53</v>
      </c>
      <c r="O633" s="49"/>
      <c r="P633" s="247">
        <f>O633*H633</f>
        <v>0</v>
      </c>
      <c r="Q633" s="247">
        <v>0.00051999999999999995</v>
      </c>
      <c r="R633" s="247">
        <f>Q633*H633</f>
        <v>0.0010399999999999999</v>
      </c>
      <c r="S633" s="247">
        <v>0</v>
      </c>
      <c r="T633" s="248">
        <f>S633*H633</f>
        <v>0</v>
      </c>
      <c r="AR633" s="25" t="s">
        <v>279</v>
      </c>
      <c r="AT633" s="25" t="s">
        <v>185</v>
      </c>
      <c r="AU633" s="25" t="s">
        <v>90</v>
      </c>
      <c r="AY633" s="25" t="s">
        <v>183</v>
      </c>
      <c r="BE633" s="249">
        <f>IF(N633="základní",J633,0)</f>
        <v>0</v>
      </c>
      <c r="BF633" s="249">
        <f>IF(N633="snížená",J633,0)</f>
        <v>0</v>
      </c>
      <c r="BG633" s="249">
        <f>IF(N633="zákl. přenesená",J633,0)</f>
        <v>0</v>
      </c>
      <c r="BH633" s="249">
        <f>IF(N633="sníž. přenesená",J633,0)</f>
        <v>0</v>
      </c>
      <c r="BI633" s="249">
        <f>IF(N633="nulová",J633,0)</f>
        <v>0</v>
      </c>
      <c r="BJ633" s="25" t="s">
        <v>25</v>
      </c>
      <c r="BK633" s="249">
        <f>ROUND(I633*H633,2)</f>
        <v>0</v>
      </c>
      <c r="BL633" s="25" t="s">
        <v>279</v>
      </c>
      <c r="BM633" s="25" t="s">
        <v>937</v>
      </c>
    </row>
    <row r="634" s="1" customFormat="1" ht="16.5" customHeight="1">
      <c r="B634" s="48"/>
      <c r="C634" s="238" t="s">
        <v>938</v>
      </c>
      <c r="D634" s="238" t="s">
        <v>185</v>
      </c>
      <c r="E634" s="239" t="s">
        <v>939</v>
      </c>
      <c r="F634" s="240" t="s">
        <v>940</v>
      </c>
      <c r="G634" s="241" t="s">
        <v>936</v>
      </c>
      <c r="H634" s="242">
        <v>2</v>
      </c>
      <c r="I634" s="243"/>
      <c r="J634" s="244">
        <f>ROUND(I634*H634,2)</f>
        <v>0</v>
      </c>
      <c r="K634" s="240" t="s">
        <v>189</v>
      </c>
      <c r="L634" s="74"/>
      <c r="M634" s="245" t="s">
        <v>38</v>
      </c>
      <c r="N634" s="246" t="s">
        <v>53</v>
      </c>
      <c r="O634" s="49"/>
      <c r="P634" s="247">
        <f>O634*H634</f>
        <v>0</v>
      </c>
      <c r="Q634" s="247">
        <v>0.00051999999999999995</v>
      </c>
      <c r="R634" s="247">
        <f>Q634*H634</f>
        <v>0.0010399999999999999</v>
      </c>
      <c r="S634" s="247">
        <v>0</v>
      </c>
      <c r="T634" s="248">
        <f>S634*H634</f>
        <v>0</v>
      </c>
      <c r="AR634" s="25" t="s">
        <v>279</v>
      </c>
      <c r="AT634" s="25" t="s">
        <v>185</v>
      </c>
      <c r="AU634" s="25" t="s">
        <v>90</v>
      </c>
      <c r="AY634" s="25" t="s">
        <v>183</v>
      </c>
      <c r="BE634" s="249">
        <f>IF(N634="základní",J634,0)</f>
        <v>0</v>
      </c>
      <c r="BF634" s="249">
        <f>IF(N634="snížená",J634,0)</f>
        <v>0</v>
      </c>
      <c r="BG634" s="249">
        <f>IF(N634="zákl. přenesená",J634,0)</f>
        <v>0</v>
      </c>
      <c r="BH634" s="249">
        <f>IF(N634="sníž. přenesená",J634,0)</f>
        <v>0</v>
      </c>
      <c r="BI634" s="249">
        <f>IF(N634="nulová",J634,0)</f>
        <v>0</v>
      </c>
      <c r="BJ634" s="25" t="s">
        <v>25</v>
      </c>
      <c r="BK634" s="249">
        <f>ROUND(I634*H634,2)</f>
        <v>0</v>
      </c>
      <c r="BL634" s="25" t="s">
        <v>279</v>
      </c>
      <c r="BM634" s="25" t="s">
        <v>941</v>
      </c>
    </row>
    <row r="635" s="1" customFormat="1" ht="25.5" customHeight="1">
      <c r="B635" s="48"/>
      <c r="C635" s="238" t="s">
        <v>942</v>
      </c>
      <c r="D635" s="238" t="s">
        <v>185</v>
      </c>
      <c r="E635" s="239" t="s">
        <v>943</v>
      </c>
      <c r="F635" s="240" t="s">
        <v>944</v>
      </c>
      <c r="G635" s="241" t="s">
        <v>936</v>
      </c>
      <c r="H635" s="242">
        <v>1</v>
      </c>
      <c r="I635" s="243"/>
      <c r="J635" s="244">
        <f>ROUND(I635*H635,2)</f>
        <v>0</v>
      </c>
      <c r="K635" s="240" t="s">
        <v>189</v>
      </c>
      <c r="L635" s="74"/>
      <c r="M635" s="245" t="s">
        <v>38</v>
      </c>
      <c r="N635" s="246" t="s">
        <v>53</v>
      </c>
      <c r="O635" s="49"/>
      <c r="P635" s="247">
        <f>O635*H635</f>
        <v>0</v>
      </c>
      <c r="Q635" s="247">
        <v>0.0011000000000000001</v>
      </c>
      <c r="R635" s="247">
        <f>Q635*H635</f>
        <v>0.0011000000000000001</v>
      </c>
      <c r="S635" s="247">
        <v>0</v>
      </c>
      <c r="T635" s="248">
        <f>S635*H635</f>
        <v>0</v>
      </c>
      <c r="AR635" s="25" t="s">
        <v>279</v>
      </c>
      <c r="AT635" s="25" t="s">
        <v>185</v>
      </c>
      <c r="AU635" s="25" t="s">
        <v>90</v>
      </c>
      <c r="AY635" s="25" t="s">
        <v>183</v>
      </c>
      <c r="BE635" s="249">
        <f>IF(N635="základní",J635,0)</f>
        <v>0</v>
      </c>
      <c r="BF635" s="249">
        <f>IF(N635="snížená",J635,0)</f>
        <v>0</v>
      </c>
      <c r="BG635" s="249">
        <f>IF(N635="zákl. přenesená",J635,0)</f>
        <v>0</v>
      </c>
      <c r="BH635" s="249">
        <f>IF(N635="sníž. přenesená",J635,0)</f>
        <v>0</v>
      </c>
      <c r="BI635" s="249">
        <f>IF(N635="nulová",J635,0)</f>
        <v>0</v>
      </c>
      <c r="BJ635" s="25" t="s">
        <v>25</v>
      </c>
      <c r="BK635" s="249">
        <f>ROUND(I635*H635,2)</f>
        <v>0</v>
      </c>
      <c r="BL635" s="25" t="s">
        <v>279</v>
      </c>
      <c r="BM635" s="25" t="s">
        <v>945</v>
      </c>
    </row>
    <row r="636" s="1" customFormat="1" ht="16.5" customHeight="1">
      <c r="B636" s="48"/>
      <c r="C636" s="238" t="s">
        <v>946</v>
      </c>
      <c r="D636" s="238" t="s">
        <v>185</v>
      </c>
      <c r="E636" s="239" t="s">
        <v>947</v>
      </c>
      <c r="F636" s="240" t="s">
        <v>948</v>
      </c>
      <c r="G636" s="241" t="s">
        <v>936</v>
      </c>
      <c r="H636" s="242">
        <v>2</v>
      </c>
      <c r="I636" s="243"/>
      <c r="J636" s="244">
        <f>ROUND(I636*H636,2)</f>
        <v>0</v>
      </c>
      <c r="K636" s="240" t="s">
        <v>189</v>
      </c>
      <c r="L636" s="74"/>
      <c r="M636" s="245" t="s">
        <v>38</v>
      </c>
      <c r="N636" s="246" t="s">
        <v>53</v>
      </c>
      <c r="O636" s="49"/>
      <c r="P636" s="247">
        <f>O636*H636</f>
        <v>0</v>
      </c>
      <c r="Q636" s="247">
        <v>0.0012999999999999999</v>
      </c>
      <c r="R636" s="247">
        <f>Q636*H636</f>
        <v>0.0025999999999999999</v>
      </c>
      <c r="S636" s="247">
        <v>0</v>
      </c>
      <c r="T636" s="248">
        <f>S636*H636</f>
        <v>0</v>
      </c>
      <c r="AR636" s="25" t="s">
        <v>279</v>
      </c>
      <c r="AT636" s="25" t="s">
        <v>185</v>
      </c>
      <c r="AU636" s="25" t="s">
        <v>90</v>
      </c>
      <c r="AY636" s="25" t="s">
        <v>183</v>
      </c>
      <c r="BE636" s="249">
        <f>IF(N636="základní",J636,0)</f>
        <v>0</v>
      </c>
      <c r="BF636" s="249">
        <f>IF(N636="snížená",J636,0)</f>
        <v>0</v>
      </c>
      <c r="BG636" s="249">
        <f>IF(N636="zákl. přenesená",J636,0)</f>
        <v>0</v>
      </c>
      <c r="BH636" s="249">
        <f>IF(N636="sníž. přenesená",J636,0)</f>
        <v>0</v>
      </c>
      <c r="BI636" s="249">
        <f>IF(N636="nulová",J636,0)</f>
        <v>0</v>
      </c>
      <c r="BJ636" s="25" t="s">
        <v>25</v>
      </c>
      <c r="BK636" s="249">
        <f>ROUND(I636*H636,2)</f>
        <v>0</v>
      </c>
      <c r="BL636" s="25" t="s">
        <v>279</v>
      </c>
      <c r="BM636" s="25" t="s">
        <v>949</v>
      </c>
    </row>
    <row r="637" s="1" customFormat="1" ht="25.5" customHeight="1">
      <c r="B637" s="48"/>
      <c r="C637" s="238" t="s">
        <v>950</v>
      </c>
      <c r="D637" s="238" t="s">
        <v>185</v>
      </c>
      <c r="E637" s="239" t="s">
        <v>951</v>
      </c>
      <c r="F637" s="240" t="s">
        <v>952</v>
      </c>
      <c r="G637" s="241" t="s">
        <v>936</v>
      </c>
      <c r="H637" s="242">
        <v>1</v>
      </c>
      <c r="I637" s="243"/>
      <c r="J637" s="244">
        <f>ROUND(I637*H637,2)</f>
        <v>0</v>
      </c>
      <c r="K637" s="240" t="s">
        <v>189</v>
      </c>
      <c r="L637" s="74"/>
      <c r="M637" s="245" t="s">
        <v>38</v>
      </c>
      <c r="N637" s="246" t="s">
        <v>53</v>
      </c>
      <c r="O637" s="49"/>
      <c r="P637" s="247">
        <f>O637*H637</f>
        <v>0</v>
      </c>
      <c r="Q637" s="247">
        <v>0.00084999999999999995</v>
      </c>
      <c r="R637" s="247">
        <f>Q637*H637</f>
        <v>0.00084999999999999995</v>
      </c>
      <c r="S637" s="247">
        <v>0</v>
      </c>
      <c r="T637" s="248">
        <f>S637*H637</f>
        <v>0</v>
      </c>
      <c r="AR637" s="25" t="s">
        <v>279</v>
      </c>
      <c r="AT637" s="25" t="s">
        <v>185</v>
      </c>
      <c r="AU637" s="25" t="s">
        <v>90</v>
      </c>
      <c r="AY637" s="25" t="s">
        <v>183</v>
      </c>
      <c r="BE637" s="249">
        <f>IF(N637="základní",J637,0)</f>
        <v>0</v>
      </c>
      <c r="BF637" s="249">
        <f>IF(N637="snížená",J637,0)</f>
        <v>0</v>
      </c>
      <c r="BG637" s="249">
        <f>IF(N637="zákl. přenesená",J637,0)</f>
        <v>0</v>
      </c>
      <c r="BH637" s="249">
        <f>IF(N637="sníž. přenesená",J637,0)</f>
        <v>0</v>
      </c>
      <c r="BI637" s="249">
        <f>IF(N637="nulová",J637,0)</f>
        <v>0</v>
      </c>
      <c r="BJ637" s="25" t="s">
        <v>25</v>
      </c>
      <c r="BK637" s="249">
        <f>ROUND(I637*H637,2)</f>
        <v>0</v>
      </c>
      <c r="BL637" s="25" t="s">
        <v>279</v>
      </c>
      <c r="BM637" s="25" t="s">
        <v>953</v>
      </c>
    </row>
    <row r="638" s="1" customFormat="1" ht="38.25" customHeight="1">
      <c r="B638" s="48"/>
      <c r="C638" s="238" t="s">
        <v>954</v>
      </c>
      <c r="D638" s="238" t="s">
        <v>185</v>
      </c>
      <c r="E638" s="239" t="s">
        <v>955</v>
      </c>
      <c r="F638" s="240" t="s">
        <v>956</v>
      </c>
      <c r="G638" s="241" t="s">
        <v>911</v>
      </c>
      <c r="H638" s="306"/>
      <c r="I638" s="243"/>
      <c r="J638" s="244">
        <f>ROUND(I638*H638,2)</f>
        <v>0</v>
      </c>
      <c r="K638" s="240" t="s">
        <v>189</v>
      </c>
      <c r="L638" s="74"/>
      <c r="M638" s="245" t="s">
        <v>38</v>
      </c>
      <c r="N638" s="246" t="s">
        <v>53</v>
      </c>
      <c r="O638" s="49"/>
      <c r="P638" s="247">
        <f>O638*H638</f>
        <v>0</v>
      </c>
      <c r="Q638" s="247">
        <v>0</v>
      </c>
      <c r="R638" s="247">
        <f>Q638*H638</f>
        <v>0</v>
      </c>
      <c r="S638" s="247">
        <v>0</v>
      </c>
      <c r="T638" s="248">
        <f>S638*H638</f>
        <v>0</v>
      </c>
      <c r="AR638" s="25" t="s">
        <v>279</v>
      </c>
      <c r="AT638" s="25" t="s">
        <v>185</v>
      </c>
      <c r="AU638" s="25" t="s">
        <v>90</v>
      </c>
      <c r="AY638" s="25" t="s">
        <v>183</v>
      </c>
      <c r="BE638" s="249">
        <f>IF(N638="základní",J638,0)</f>
        <v>0</v>
      </c>
      <c r="BF638" s="249">
        <f>IF(N638="snížená",J638,0)</f>
        <v>0</v>
      </c>
      <c r="BG638" s="249">
        <f>IF(N638="zákl. přenesená",J638,0)</f>
        <v>0</v>
      </c>
      <c r="BH638" s="249">
        <f>IF(N638="sníž. přenesená",J638,0)</f>
        <v>0</v>
      </c>
      <c r="BI638" s="249">
        <f>IF(N638="nulová",J638,0)</f>
        <v>0</v>
      </c>
      <c r="BJ638" s="25" t="s">
        <v>25</v>
      </c>
      <c r="BK638" s="249">
        <f>ROUND(I638*H638,2)</f>
        <v>0</v>
      </c>
      <c r="BL638" s="25" t="s">
        <v>279</v>
      </c>
      <c r="BM638" s="25" t="s">
        <v>957</v>
      </c>
    </row>
    <row r="639" s="1" customFormat="1">
      <c r="B639" s="48"/>
      <c r="C639" s="76"/>
      <c r="D639" s="252" t="s">
        <v>217</v>
      </c>
      <c r="E639" s="76"/>
      <c r="F639" s="283" t="s">
        <v>958</v>
      </c>
      <c r="G639" s="76"/>
      <c r="H639" s="76"/>
      <c r="I639" s="206"/>
      <c r="J639" s="76"/>
      <c r="K639" s="76"/>
      <c r="L639" s="74"/>
      <c r="M639" s="284"/>
      <c r="N639" s="49"/>
      <c r="O639" s="49"/>
      <c r="P639" s="49"/>
      <c r="Q639" s="49"/>
      <c r="R639" s="49"/>
      <c r="S639" s="49"/>
      <c r="T639" s="97"/>
      <c r="AT639" s="25" t="s">
        <v>217</v>
      </c>
      <c r="AU639" s="25" t="s">
        <v>90</v>
      </c>
    </row>
    <row r="640" s="11" customFormat="1" ht="29.88" customHeight="1">
      <c r="B640" s="222"/>
      <c r="C640" s="223"/>
      <c r="D640" s="224" t="s">
        <v>81</v>
      </c>
      <c r="E640" s="236" t="s">
        <v>959</v>
      </c>
      <c r="F640" s="236" t="s">
        <v>960</v>
      </c>
      <c r="G640" s="223"/>
      <c r="H640" s="223"/>
      <c r="I640" s="226"/>
      <c r="J640" s="237">
        <f>BK640</f>
        <v>0</v>
      </c>
      <c r="K640" s="223"/>
      <c r="L640" s="228"/>
      <c r="M640" s="229"/>
      <c r="N640" s="230"/>
      <c r="O640" s="230"/>
      <c r="P640" s="231">
        <f>SUM(P641:P668)</f>
        <v>0</v>
      </c>
      <c r="Q640" s="230"/>
      <c r="R640" s="231">
        <f>SUM(R641:R668)</f>
        <v>0.83945245000000002</v>
      </c>
      <c r="S640" s="230"/>
      <c r="T640" s="232">
        <f>SUM(T641:T668)</f>
        <v>0.60837350000000001</v>
      </c>
      <c r="AR640" s="233" t="s">
        <v>90</v>
      </c>
      <c r="AT640" s="234" t="s">
        <v>81</v>
      </c>
      <c r="AU640" s="234" t="s">
        <v>25</v>
      </c>
      <c r="AY640" s="233" t="s">
        <v>183</v>
      </c>
      <c r="BK640" s="235">
        <f>SUM(BK641:BK668)</f>
        <v>0</v>
      </c>
    </row>
    <row r="641" s="1" customFormat="1" ht="38.25" customHeight="1">
      <c r="B641" s="48"/>
      <c r="C641" s="238" t="s">
        <v>961</v>
      </c>
      <c r="D641" s="238" t="s">
        <v>185</v>
      </c>
      <c r="E641" s="239" t="s">
        <v>962</v>
      </c>
      <c r="F641" s="240" t="s">
        <v>963</v>
      </c>
      <c r="G641" s="241" t="s">
        <v>215</v>
      </c>
      <c r="H641" s="242">
        <v>5.4500000000000002</v>
      </c>
      <c r="I641" s="243"/>
      <c r="J641" s="244">
        <f>ROUND(I641*H641,2)</f>
        <v>0</v>
      </c>
      <c r="K641" s="240" t="s">
        <v>189</v>
      </c>
      <c r="L641" s="74"/>
      <c r="M641" s="245" t="s">
        <v>38</v>
      </c>
      <c r="N641" s="246" t="s">
        <v>53</v>
      </c>
      <c r="O641" s="49"/>
      <c r="P641" s="247">
        <f>O641*H641</f>
        <v>0</v>
      </c>
      <c r="Q641" s="247">
        <v>0.012540000000000001</v>
      </c>
      <c r="R641" s="247">
        <f>Q641*H641</f>
        <v>0.068343000000000001</v>
      </c>
      <c r="S641" s="247">
        <v>0</v>
      </c>
      <c r="T641" s="248">
        <f>S641*H641</f>
        <v>0</v>
      </c>
      <c r="AR641" s="25" t="s">
        <v>279</v>
      </c>
      <c r="AT641" s="25" t="s">
        <v>185</v>
      </c>
      <c r="AU641" s="25" t="s">
        <v>90</v>
      </c>
      <c r="AY641" s="25" t="s">
        <v>183</v>
      </c>
      <c r="BE641" s="249">
        <f>IF(N641="základní",J641,0)</f>
        <v>0</v>
      </c>
      <c r="BF641" s="249">
        <f>IF(N641="snížená",J641,0)</f>
        <v>0</v>
      </c>
      <c r="BG641" s="249">
        <f>IF(N641="zákl. přenesená",J641,0)</f>
        <v>0</v>
      </c>
      <c r="BH641" s="249">
        <f>IF(N641="sníž. přenesená",J641,0)</f>
        <v>0</v>
      </c>
      <c r="BI641" s="249">
        <f>IF(N641="nulová",J641,0)</f>
        <v>0</v>
      </c>
      <c r="BJ641" s="25" t="s">
        <v>25</v>
      </c>
      <c r="BK641" s="249">
        <f>ROUND(I641*H641,2)</f>
        <v>0</v>
      </c>
      <c r="BL641" s="25" t="s">
        <v>279</v>
      </c>
      <c r="BM641" s="25" t="s">
        <v>964</v>
      </c>
    </row>
    <row r="642" s="1" customFormat="1">
      <c r="B642" s="48"/>
      <c r="C642" s="76"/>
      <c r="D642" s="252" t="s">
        <v>217</v>
      </c>
      <c r="E642" s="76"/>
      <c r="F642" s="283" t="s">
        <v>965</v>
      </c>
      <c r="G642" s="76"/>
      <c r="H642" s="76"/>
      <c r="I642" s="206"/>
      <c r="J642" s="76"/>
      <c r="K642" s="76"/>
      <c r="L642" s="74"/>
      <c r="M642" s="284"/>
      <c r="N642" s="49"/>
      <c r="O642" s="49"/>
      <c r="P642" s="49"/>
      <c r="Q642" s="49"/>
      <c r="R642" s="49"/>
      <c r="S642" s="49"/>
      <c r="T642" s="97"/>
      <c r="AT642" s="25" t="s">
        <v>217</v>
      </c>
      <c r="AU642" s="25" t="s">
        <v>90</v>
      </c>
    </row>
    <row r="643" s="12" customFormat="1">
      <c r="B643" s="250"/>
      <c r="C643" s="251"/>
      <c r="D643" s="252" t="s">
        <v>196</v>
      </c>
      <c r="E643" s="253" t="s">
        <v>38</v>
      </c>
      <c r="F643" s="254" t="s">
        <v>966</v>
      </c>
      <c r="G643" s="251"/>
      <c r="H643" s="255">
        <v>5.4500000000000002</v>
      </c>
      <c r="I643" s="256"/>
      <c r="J643" s="251"/>
      <c r="K643" s="251"/>
      <c r="L643" s="257"/>
      <c r="M643" s="258"/>
      <c r="N643" s="259"/>
      <c r="O643" s="259"/>
      <c r="P643" s="259"/>
      <c r="Q643" s="259"/>
      <c r="R643" s="259"/>
      <c r="S643" s="259"/>
      <c r="T643" s="260"/>
      <c r="AT643" s="261" t="s">
        <v>196</v>
      </c>
      <c r="AU643" s="261" t="s">
        <v>90</v>
      </c>
      <c r="AV643" s="12" t="s">
        <v>90</v>
      </c>
      <c r="AW643" s="12" t="s">
        <v>45</v>
      </c>
      <c r="AX643" s="12" t="s">
        <v>82</v>
      </c>
      <c r="AY643" s="261" t="s">
        <v>183</v>
      </c>
    </row>
    <row r="644" s="13" customFormat="1">
      <c r="B644" s="262"/>
      <c r="C644" s="263"/>
      <c r="D644" s="252" t="s">
        <v>196</v>
      </c>
      <c r="E644" s="264" t="s">
        <v>38</v>
      </c>
      <c r="F644" s="265" t="s">
        <v>198</v>
      </c>
      <c r="G644" s="263"/>
      <c r="H644" s="266">
        <v>5.4500000000000002</v>
      </c>
      <c r="I644" s="267"/>
      <c r="J644" s="263"/>
      <c r="K644" s="263"/>
      <c r="L644" s="268"/>
      <c r="M644" s="269"/>
      <c r="N644" s="270"/>
      <c r="O644" s="270"/>
      <c r="P644" s="270"/>
      <c r="Q644" s="270"/>
      <c r="R644" s="270"/>
      <c r="S644" s="270"/>
      <c r="T644" s="271"/>
      <c r="AT644" s="272" t="s">
        <v>196</v>
      </c>
      <c r="AU644" s="272" t="s">
        <v>90</v>
      </c>
      <c r="AV644" s="13" t="s">
        <v>190</v>
      </c>
      <c r="AW644" s="13" t="s">
        <v>45</v>
      </c>
      <c r="AX644" s="13" t="s">
        <v>25</v>
      </c>
      <c r="AY644" s="272" t="s">
        <v>183</v>
      </c>
    </row>
    <row r="645" s="1" customFormat="1" ht="38.25" customHeight="1">
      <c r="B645" s="48"/>
      <c r="C645" s="238" t="s">
        <v>967</v>
      </c>
      <c r="D645" s="238" t="s">
        <v>185</v>
      </c>
      <c r="E645" s="239" t="s">
        <v>968</v>
      </c>
      <c r="F645" s="240" t="s">
        <v>969</v>
      </c>
      <c r="G645" s="241" t="s">
        <v>313</v>
      </c>
      <c r="H645" s="242">
        <v>13.800000000000001</v>
      </c>
      <c r="I645" s="243"/>
      <c r="J645" s="244">
        <f>ROUND(I645*H645,2)</f>
        <v>0</v>
      </c>
      <c r="K645" s="240" t="s">
        <v>189</v>
      </c>
      <c r="L645" s="74"/>
      <c r="M645" s="245" t="s">
        <v>38</v>
      </c>
      <c r="N645" s="246" t="s">
        <v>53</v>
      </c>
      <c r="O645" s="49"/>
      <c r="P645" s="247">
        <f>O645*H645</f>
        <v>0</v>
      </c>
      <c r="Q645" s="247">
        <v>0.00025999999999999998</v>
      </c>
      <c r="R645" s="247">
        <f>Q645*H645</f>
        <v>0.003588</v>
      </c>
      <c r="S645" s="247">
        <v>0</v>
      </c>
      <c r="T645" s="248">
        <f>S645*H645</f>
        <v>0</v>
      </c>
      <c r="AR645" s="25" t="s">
        <v>279</v>
      </c>
      <c r="AT645" s="25" t="s">
        <v>185</v>
      </c>
      <c r="AU645" s="25" t="s">
        <v>90</v>
      </c>
      <c r="AY645" s="25" t="s">
        <v>183</v>
      </c>
      <c r="BE645" s="249">
        <f>IF(N645="základní",J645,0)</f>
        <v>0</v>
      </c>
      <c r="BF645" s="249">
        <f>IF(N645="snížená",J645,0)</f>
        <v>0</v>
      </c>
      <c r="BG645" s="249">
        <f>IF(N645="zákl. přenesená",J645,0)</f>
        <v>0</v>
      </c>
      <c r="BH645" s="249">
        <f>IF(N645="sníž. přenesená",J645,0)</f>
        <v>0</v>
      </c>
      <c r="BI645" s="249">
        <f>IF(N645="nulová",J645,0)</f>
        <v>0</v>
      </c>
      <c r="BJ645" s="25" t="s">
        <v>25</v>
      </c>
      <c r="BK645" s="249">
        <f>ROUND(I645*H645,2)</f>
        <v>0</v>
      </c>
      <c r="BL645" s="25" t="s">
        <v>279</v>
      </c>
      <c r="BM645" s="25" t="s">
        <v>970</v>
      </c>
    </row>
    <row r="646" s="1" customFormat="1">
      <c r="B646" s="48"/>
      <c r="C646" s="76"/>
      <c r="D646" s="252" t="s">
        <v>217</v>
      </c>
      <c r="E646" s="76"/>
      <c r="F646" s="283" t="s">
        <v>965</v>
      </c>
      <c r="G646" s="76"/>
      <c r="H646" s="76"/>
      <c r="I646" s="206"/>
      <c r="J646" s="76"/>
      <c r="K646" s="76"/>
      <c r="L646" s="74"/>
      <c r="M646" s="284"/>
      <c r="N646" s="49"/>
      <c r="O646" s="49"/>
      <c r="P646" s="49"/>
      <c r="Q646" s="49"/>
      <c r="R646" s="49"/>
      <c r="S646" s="49"/>
      <c r="T646" s="97"/>
      <c r="AT646" s="25" t="s">
        <v>217</v>
      </c>
      <c r="AU646" s="25" t="s">
        <v>90</v>
      </c>
    </row>
    <row r="647" s="12" customFormat="1">
      <c r="B647" s="250"/>
      <c r="C647" s="251"/>
      <c r="D647" s="252" t="s">
        <v>196</v>
      </c>
      <c r="E647" s="253" t="s">
        <v>38</v>
      </c>
      <c r="F647" s="254" t="s">
        <v>971</v>
      </c>
      <c r="G647" s="251"/>
      <c r="H647" s="255">
        <v>13.800000000000001</v>
      </c>
      <c r="I647" s="256"/>
      <c r="J647" s="251"/>
      <c r="K647" s="251"/>
      <c r="L647" s="257"/>
      <c r="M647" s="258"/>
      <c r="N647" s="259"/>
      <c r="O647" s="259"/>
      <c r="P647" s="259"/>
      <c r="Q647" s="259"/>
      <c r="R647" s="259"/>
      <c r="S647" s="259"/>
      <c r="T647" s="260"/>
      <c r="AT647" s="261" t="s">
        <v>196</v>
      </c>
      <c r="AU647" s="261" t="s">
        <v>90</v>
      </c>
      <c r="AV647" s="12" t="s">
        <v>90</v>
      </c>
      <c r="AW647" s="12" t="s">
        <v>45</v>
      </c>
      <c r="AX647" s="12" t="s">
        <v>82</v>
      </c>
      <c r="AY647" s="261" t="s">
        <v>183</v>
      </c>
    </row>
    <row r="648" s="13" customFormat="1">
      <c r="B648" s="262"/>
      <c r="C648" s="263"/>
      <c r="D648" s="252" t="s">
        <v>196</v>
      </c>
      <c r="E648" s="264" t="s">
        <v>38</v>
      </c>
      <c r="F648" s="265" t="s">
        <v>198</v>
      </c>
      <c r="G648" s="263"/>
      <c r="H648" s="266">
        <v>13.800000000000001</v>
      </c>
      <c r="I648" s="267"/>
      <c r="J648" s="263"/>
      <c r="K648" s="263"/>
      <c r="L648" s="268"/>
      <c r="M648" s="269"/>
      <c r="N648" s="270"/>
      <c r="O648" s="270"/>
      <c r="P648" s="270"/>
      <c r="Q648" s="270"/>
      <c r="R648" s="270"/>
      <c r="S648" s="270"/>
      <c r="T648" s="271"/>
      <c r="AT648" s="272" t="s">
        <v>196</v>
      </c>
      <c r="AU648" s="272" t="s">
        <v>90</v>
      </c>
      <c r="AV648" s="13" t="s">
        <v>190</v>
      </c>
      <c r="AW648" s="13" t="s">
        <v>45</v>
      </c>
      <c r="AX648" s="13" t="s">
        <v>25</v>
      </c>
      <c r="AY648" s="272" t="s">
        <v>183</v>
      </c>
    </row>
    <row r="649" s="1" customFormat="1" ht="25.5" customHeight="1">
      <c r="B649" s="48"/>
      <c r="C649" s="238" t="s">
        <v>972</v>
      </c>
      <c r="D649" s="238" t="s">
        <v>185</v>
      </c>
      <c r="E649" s="239" t="s">
        <v>973</v>
      </c>
      <c r="F649" s="240" t="s">
        <v>974</v>
      </c>
      <c r="G649" s="241" t="s">
        <v>215</v>
      </c>
      <c r="H649" s="242">
        <v>5.4500000000000002</v>
      </c>
      <c r="I649" s="243"/>
      <c r="J649" s="244">
        <f>ROUND(I649*H649,2)</f>
        <v>0</v>
      </c>
      <c r="K649" s="240" t="s">
        <v>189</v>
      </c>
      <c r="L649" s="74"/>
      <c r="M649" s="245" t="s">
        <v>38</v>
      </c>
      <c r="N649" s="246" t="s">
        <v>53</v>
      </c>
      <c r="O649" s="49"/>
      <c r="P649" s="247">
        <f>O649*H649</f>
        <v>0</v>
      </c>
      <c r="Q649" s="247">
        <v>0.00010000000000000001</v>
      </c>
      <c r="R649" s="247">
        <f>Q649*H649</f>
        <v>0.00054500000000000002</v>
      </c>
      <c r="S649" s="247">
        <v>0</v>
      </c>
      <c r="T649" s="248">
        <f>S649*H649</f>
        <v>0</v>
      </c>
      <c r="AR649" s="25" t="s">
        <v>279</v>
      </c>
      <c r="AT649" s="25" t="s">
        <v>185</v>
      </c>
      <c r="AU649" s="25" t="s">
        <v>90</v>
      </c>
      <c r="AY649" s="25" t="s">
        <v>183</v>
      </c>
      <c r="BE649" s="249">
        <f>IF(N649="základní",J649,0)</f>
        <v>0</v>
      </c>
      <c r="BF649" s="249">
        <f>IF(N649="snížená",J649,0)</f>
        <v>0</v>
      </c>
      <c r="BG649" s="249">
        <f>IF(N649="zákl. přenesená",J649,0)</f>
        <v>0</v>
      </c>
      <c r="BH649" s="249">
        <f>IF(N649="sníž. přenesená",J649,0)</f>
        <v>0</v>
      </c>
      <c r="BI649" s="249">
        <f>IF(N649="nulová",J649,0)</f>
        <v>0</v>
      </c>
      <c r="BJ649" s="25" t="s">
        <v>25</v>
      </c>
      <c r="BK649" s="249">
        <f>ROUND(I649*H649,2)</f>
        <v>0</v>
      </c>
      <c r="BL649" s="25" t="s">
        <v>279</v>
      </c>
      <c r="BM649" s="25" t="s">
        <v>975</v>
      </c>
    </row>
    <row r="650" s="1" customFormat="1">
      <c r="B650" s="48"/>
      <c r="C650" s="76"/>
      <c r="D650" s="252" t="s">
        <v>217</v>
      </c>
      <c r="E650" s="76"/>
      <c r="F650" s="283" t="s">
        <v>965</v>
      </c>
      <c r="G650" s="76"/>
      <c r="H650" s="76"/>
      <c r="I650" s="206"/>
      <c r="J650" s="76"/>
      <c r="K650" s="76"/>
      <c r="L650" s="74"/>
      <c r="M650" s="284"/>
      <c r="N650" s="49"/>
      <c r="O650" s="49"/>
      <c r="P650" s="49"/>
      <c r="Q650" s="49"/>
      <c r="R650" s="49"/>
      <c r="S650" s="49"/>
      <c r="T650" s="97"/>
      <c r="AT650" s="25" t="s">
        <v>217</v>
      </c>
      <c r="AU650" s="25" t="s">
        <v>90</v>
      </c>
    </row>
    <row r="651" s="12" customFormat="1">
      <c r="B651" s="250"/>
      <c r="C651" s="251"/>
      <c r="D651" s="252" t="s">
        <v>196</v>
      </c>
      <c r="E651" s="253" t="s">
        <v>38</v>
      </c>
      <c r="F651" s="254" t="s">
        <v>976</v>
      </c>
      <c r="G651" s="251"/>
      <c r="H651" s="255">
        <v>5.4500000000000002</v>
      </c>
      <c r="I651" s="256"/>
      <c r="J651" s="251"/>
      <c r="K651" s="251"/>
      <c r="L651" s="257"/>
      <c r="M651" s="258"/>
      <c r="N651" s="259"/>
      <c r="O651" s="259"/>
      <c r="P651" s="259"/>
      <c r="Q651" s="259"/>
      <c r="R651" s="259"/>
      <c r="S651" s="259"/>
      <c r="T651" s="260"/>
      <c r="AT651" s="261" t="s">
        <v>196</v>
      </c>
      <c r="AU651" s="261" t="s">
        <v>90</v>
      </c>
      <c r="AV651" s="12" t="s">
        <v>90</v>
      </c>
      <c r="AW651" s="12" t="s">
        <v>45</v>
      </c>
      <c r="AX651" s="12" t="s">
        <v>82</v>
      </c>
      <c r="AY651" s="261" t="s">
        <v>183</v>
      </c>
    </row>
    <row r="652" s="13" customFormat="1">
      <c r="B652" s="262"/>
      <c r="C652" s="263"/>
      <c r="D652" s="252" t="s">
        <v>196</v>
      </c>
      <c r="E652" s="264" t="s">
        <v>38</v>
      </c>
      <c r="F652" s="265" t="s">
        <v>198</v>
      </c>
      <c r="G652" s="263"/>
      <c r="H652" s="266">
        <v>5.4500000000000002</v>
      </c>
      <c r="I652" s="267"/>
      <c r="J652" s="263"/>
      <c r="K652" s="263"/>
      <c r="L652" s="268"/>
      <c r="M652" s="269"/>
      <c r="N652" s="270"/>
      <c r="O652" s="270"/>
      <c r="P652" s="270"/>
      <c r="Q652" s="270"/>
      <c r="R652" s="270"/>
      <c r="S652" s="270"/>
      <c r="T652" s="271"/>
      <c r="AT652" s="272" t="s">
        <v>196</v>
      </c>
      <c r="AU652" s="272" t="s">
        <v>90</v>
      </c>
      <c r="AV652" s="13" t="s">
        <v>190</v>
      </c>
      <c r="AW652" s="13" t="s">
        <v>45</v>
      </c>
      <c r="AX652" s="13" t="s">
        <v>25</v>
      </c>
      <c r="AY652" s="272" t="s">
        <v>183</v>
      </c>
    </row>
    <row r="653" s="1" customFormat="1" ht="25.5" customHeight="1">
      <c r="B653" s="48"/>
      <c r="C653" s="238" t="s">
        <v>977</v>
      </c>
      <c r="D653" s="238" t="s">
        <v>185</v>
      </c>
      <c r="E653" s="239" t="s">
        <v>978</v>
      </c>
      <c r="F653" s="240" t="s">
        <v>979</v>
      </c>
      <c r="G653" s="241" t="s">
        <v>215</v>
      </c>
      <c r="H653" s="242">
        <v>5.4500000000000002</v>
      </c>
      <c r="I653" s="243"/>
      <c r="J653" s="244">
        <f>ROUND(I653*H653,2)</f>
        <v>0</v>
      </c>
      <c r="K653" s="240" t="s">
        <v>189</v>
      </c>
      <c r="L653" s="74"/>
      <c r="M653" s="245" t="s">
        <v>38</v>
      </c>
      <c r="N653" s="246" t="s">
        <v>53</v>
      </c>
      <c r="O653" s="49"/>
      <c r="P653" s="247">
        <f>O653*H653</f>
        <v>0</v>
      </c>
      <c r="Q653" s="247">
        <v>0</v>
      </c>
      <c r="R653" s="247">
        <f>Q653*H653</f>
        <v>0</v>
      </c>
      <c r="S653" s="247">
        <v>0</v>
      </c>
      <c r="T653" s="248">
        <f>S653*H653</f>
        <v>0</v>
      </c>
      <c r="AR653" s="25" t="s">
        <v>279</v>
      </c>
      <c r="AT653" s="25" t="s">
        <v>185</v>
      </c>
      <c r="AU653" s="25" t="s">
        <v>90</v>
      </c>
      <c r="AY653" s="25" t="s">
        <v>183</v>
      </c>
      <c r="BE653" s="249">
        <f>IF(N653="základní",J653,0)</f>
        <v>0</v>
      </c>
      <c r="BF653" s="249">
        <f>IF(N653="snížená",J653,0)</f>
        <v>0</v>
      </c>
      <c r="BG653" s="249">
        <f>IF(N653="zákl. přenesená",J653,0)</f>
        <v>0</v>
      </c>
      <c r="BH653" s="249">
        <f>IF(N653="sníž. přenesená",J653,0)</f>
        <v>0</v>
      </c>
      <c r="BI653" s="249">
        <f>IF(N653="nulová",J653,0)</f>
        <v>0</v>
      </c>
      <c r="BJ653" s="25" t="s">
        <v>25</v>
      </c>
      <c r="BK653" s="249">
        <f>ROUND(I653*H653,2)</f>
        <v>0</v>
      </c>
      <c r="BL653" s="25" t="s">
        <v>279</v>
      </c>
      <c r="BM653" s="25" t="s">
        <v>980</v>
      </c>
    </row>
    <row r="654" s="1" customFormat="1">
      <c r="B654" s="48"/>
      <c r="C654" s="76"/>
      <c r="D654" s="252" t="s">
        <v>217</v>
      </c>
      <c r="E654" s="76"/>
      <c r="F654" s="283" t="s">
        <v>965</v>
      </c>
      <c r="G654" s="76"/>
      <c r="H654" s="76"/>
      <c r="I654" s="206"/>
      <c r="J654" s="76"/>
      <c r="K654" s="76"/>
      <c r="L654" s="74"/>
      <c r="M654" s="284"/>
      <c r="N654" s="49"/>
      <c r="O654" s="49"/>
      <c r="P654" s="49"/>
      <c r="Q654" s="49"/>
      <c r="R654" s="49"/>
      <c r="S654" s="49"/>
      <c r="T654" s="97"/>
      <c r="AT654" s="25" t="s">
        <v>217</v>
      </c>
      <c r="AU654" s="25" t="s">
        <v>90</v>
      </c>
    </row>
    <row r="655" s="1" customFormat="1" ht="25.5" customHeight="1">
      <c r="B655" s="48"/>
      <c r="C655" s="238" t="s">
        <v>981</v>
      </c>
      <c r="D655" s="238" t="s">
        <v>185</v>
      </c>
      <c r="E655" s="239" t="s">
        <v>982</v>
      </c>
      <c r="F655" s="240" t="s">
        <v>983</v>
      </c>
      <c r="G655" s="241" t="s">
        <v>215</v>
      </c>
      <c r="H655" s="242">
        <v>5.4500000000000002</v>
      </c>
      <c r="I655" s="243"/>
      <c r="J655" s="244">
        <f>ROUND(I655*H655,2)</f>
        <v>0</v>
      </c>
      <c r="K655" s="240" t="s">
        <v>189</v>
      </c>
      <c r="L655" s="74"/>
      <c r="M655" s="245" t="s">
        <v>38</v>
      </c>
      <c r="N655" s="246" t="s">
        <v>53</v>
      </c>
      <c r="O655" s="49"/>
      <c r="P655" s="247">
        <f>O655*H655</f>
        <v>0</v>
      </c>
      <c r="Q655" s="247">
        <v>0.00010000000000000001</v>
      </c>
      <c r="R655" s="247">
        <f>Q655*H655</f>
        <v>0.00054500000000000002</v>
      </c>
      <c r="S655" s="247">
        <v>0</v>
      </c>
      <c r="T655" s="248">
        <f>S655*H655</f>
        <v>0</v>
      </c>
      <c r="AR655" s="25" t="s">
        <v>279</v>
      </c>
      <c r="AT655" s="25" t="s">
        <v>185</v>
      </c>
      <c r="AU655" s="25" t="s">
        <v>90</v>
      </c>
      <c r="AY655" s="25" t="s">
        <v>183</v>
      </c>
      <c r="BE655" s="249">
        <f>IF(N655="základní",J655,0)</f>
        <v>0</v>
      </c>
      <c r="BF655" s="249">
        <f>IF(N655="snížená",J655,0)</f>
        <v>0</v>
      </c>
      <c r="BG655" s="249">
        <f>IF(N655="zákl. přenesená",J655,0)</f>
        <v>0</v>
      </c>
      <c r="BH655" s="249">
        <f>IF(N655="sníž. přenesená",J655,0)</f>
        <v>0</v>
      </c>
      <c r="BI655" s="249">
        <f>IF(N655="nulová",J655,0)</f>
        <v>0</v>
      </c>
      <c r="BJ655" s="25" t="s">
        <v>25</v>
      </c>
      <c r="BK655" s="249">
        <f>ROUND(I655*H655,2)</f>
        <v>0</v>
      </c>
      <c r="BL655" s="25" t="s">
        <v>279</v>
      </c>
      <c r="BM655" s="25" t="s">
        <v>984</v>
      </c>
    </row>
    <row r="656" s="1" customFormat="1">
      <c r="B656" s="48"/>
      <c r="C656" s="76"/>
      <c r="D656" s="252" t="s">
        <v>217</v>
      </c>
      <c r="E656" s="76"/>
      <c r="F656" s="283" t="s">
        <v>965</v>
      </c>
      <c r="G656" s="76"/>
      <c r="H656" s="76"/>
      <c r="I656" s="206"/>
      <c r="J656" s="76"/>
      <c r="K656" s="76"/>
      <c r="L656" s="74"/>
      <c r="M656" s="284"/>
      <c r="N656" s="49"/>
      <c r="O656" s="49"/>
      <c r="P656" s="49"/>
      <c r="Q656" s="49"/>
      <c r="R656" s="49"/>
      <c r="S656" s="49"/>
      <c r="T656" s="97"/>
      <c r="AT656" s="25" t="s">
        <v>217</v>
      </c>
      <c r="AU656" s="25" t="s">
        <v>90</v>
      </c>
    </row>
    <row r="657" s="1" customFormat="1" ht="38.25" customHeight="1">
      <c r="B657" s="48"/>
      <c r="C657" s="238" t="s">
        <v>985</v>
      </c>
      <c r="D657" s="238" t="s">
        <v>185</v>
      </c>
      <c r="E657" s="239" t="s">
        <v>986</v>
      </c>
      <c r="F657" s="240" t="s">
        <v>987</v>
      </c>
      <c r="G657" s="241" t="s">
        <v>215</v>
      </c>
      <c r="H657" s="242">
        <v>35.350000000000001</v>
      </c>
      <c r="I657" s="243"/>
      <c r="J657" s="244">
        <f>ROUND(I657*H657,2)</f>
        <v>0</v>
      </c>
      <c r="K657" s="240" t="s">
        <v>189</v>
      </c>
      <c r="L657" s="74"/>
      <c r="M657" s="245" t="s">
        <v>38</v>
      </c>
      <c r="N657" s="246" t="s">
        <v>53</v>
      </c>
      <c r="O657" s="49"/>
      <c r="P657" s="247">
        <f>O657*H657</f>
        <v>0</v>
      </c>
      <c r="Q657" s="247">
        <v>0</v>
      </c>
      <c r="R657" s="247">
        <f>Q657*H657</f>
        <v>0</v>
      </c>
      <c r="S657" s="247">
        <v>0.01721</v>
      </c>
      <c r="T657" s="248">
        <f>S657*H657</f>
        <v>0.60837350000000001</v>
      </c>
      <c r="AR657" s="25" t="s">
        <v>279</v>
      </c>
      <c r="AT657" s="25" t="s">
        <v>185</v>
      </c>
      <c r="AU657" s="25" t="s">
        <v>90</v>
      </c>
      <c r="AY657" s="25" t="s">
        <v>183</v>
      </c>
      <c r="BE657" s="249">
        <f>IF(N657="základní",J657,0)</f>
        <v>0</v>
      </c>
      <c r="BF657" s="249">
        <f>IF(N657="snížená",J657,0)</f>
        <v>0</v>
      </c>
      <c r="BG657" s="249">
        <f>IF(N657="zákl. přenesená",J657,0)</f>
        <v>0</v>
      </c>
      <c r="BH657" s="249">
        <f>IF(N657="sníž. přenesená",J657,0)</f>
        <v>0</v>
      </c>
      <c r="BI657" s="249">
        <f>IF(N657="nulová",J657,0)</f>
        <v>0</v>
      </c>
      <c r="BJ657" s="25" t="s">
        <v>25</v>
      </c>
      <c r="BK657" s="249">
        <f>ROUND(I657*H657,2)</f>
        <v>0</v>
      </c>
      <c r="BL657" s="25" t="s">
        <v>279</v>
      </c>
      <c r="BM657" s="25" t="s">
        <v>988</v>
      </c>
    </row>
    <row r="658" s="1" customFormat="1">
      <c r="B658" s="48"/>
      <c r="C658" s="76"/>
      <c r="D658" s="252" t="s">
        <v>217</v>
      </c>
      <c r="E658" s="76"/>
      <c r="F658" s="283" t="s">
        <v>989</v>
      </c>
      <c r="G658" s="76"/>
      <c r="H658" s="76"/>
      <c r="I658" s="206"/>
      <c r="J658" s="76"/>
      <c r="K658" s="76"/>
      <c r="L658" s="74"/>
      <c r="M658" s="284"/>
      <c r="N658" s="49"/>
      <c r="O658" s="49"/>
      <c r="P658" s="49"/>
      <c r="Q658" s="49"/>
      <c r="R658" s="49"/>
      <c r="S658" s="49"/>
      <c r="T658" s="97"/>
      <c r="AT658" s="25" t="s">
        <v>217</v>
      </c>
      <c r="AU658" s="25" t="s">
        <v>90</v>
      </c>
    </row>
    <row r="659" s="12" customFormat="1">
      <c r="B659" s="250"/>
      <c r="C659" s="251"/>
      <c r="D659" s="252" t="s">
        <v>196</v>
      </c>
      <c r="E659" s="253" t="s">
        <v>38</v>
      </c>
      <c r="F659" s="254" t="s">
        <v>990</v>
      </c>
      <c r="G659" s="251"/>
      <c r="H659" s="255">
        <v>35.350000000000001</v>
      </c>
      <c r="I659" s="256"/>
      <c r="J659" s="251"/>
      <c r="K659" s="251"/>
      <c r="L659" s="257"/>
      <c r="M659" s="258"/>
      <c r="N659" s="259"/>
      <c r="O659" s="259"/>
      <c r="P659" s="259"/>
      <c r="Q659" s="259"/>
      <c r="R659" s="259"/>
      <c r="S659" s="259"/>
      <c r="T659" s="260"/>
      <c r="AT659" s="261" t="s">
        <v>196</v>
      </c>
      <c r="AU659" s="261" t="s">
        <v>90</v>
      </c>
      <c r="AV659" s="12" t="s">
        <v>90</v>
      </c>
      <c r="AW659" s="12" t="s">
        <v>45</v>
      </c>
      <c r="AX659" s="12" t="s">
        <v>82</v>
      </c>
      <c r="AY659" s="261" t="s">
        <v>183</v>
      </c>
    </row>
    <row r="660" s="13" customFormat="1">
      <c r="B660" s="262"/>
      <c r="C660" s="263"/>
      <c r="D660" s="252" t="s">
        <v>196</v>
      </c>
      <c r="E660" s="264" t="s">
        <v>38</v>
      </c>
      <c r="F660" s="265" t="s">
        <v>198</v>
      </c>
      <c r="G660" s="263"/>
      <c r="H660" s="266">
        <v>35.350000000000001</v>
      </c>
      <c r="I660" s="267"/>
      <c r="J660" s="263"/>
      <c r="K660" s="263"/>
      <c r="L660" s="268"/>
      <c r="M660" s="269"/>
      <c r="N660" s="270"/>
      <c r="O660" s="270"/>
      <c r="P660" s="270"/>
      <c r="Q660" s="270"/>
      <c r="R660" s="270"/>
      <c r="S660" s="270"/>
      <c r="T660" s="271"/>
      <c r="AT660" s="272" t="s">
        <v>196</v>
      </c>
      <c r="AU660" s="272" t="s">
        <v>90</v>
      </c>
      <c r="AV660" s="13" t="s">
        <v>190</v>
      </c>
      <c r="AW660" s="13" t="s">
        <v>45</v>
      </c>
      <c r="AX660" s="13" t="s">
        <v>25</v>
      </c>
      <c r="AY660" s="272" t="s">
        <v>183</v>
      </c>
    </row>
    <row r="661" s="1" customFormat="1" ht="25.5" customHeight="1">
      <c r="B661" s="48"/>
      <c r="C661" s="238" t="s">
        <v>991</v>
      </c>
      <c r="D661" s="238" t="s">
        <v>185</v>
      </c>
      <c r="E661" s="239" t="s">
        <v>992</v>
      </c>
      <c r="F661" s="240" t="s">
        <v>993</v>
      </c>
      <c r="G661" s="241" t="s">
        <v>215</v>
      </c>
      <c r="H661" s="242">
        <v>323.73000000000002</v>
      </c>
      <c r="I661" s="243"/>
      <c r="J661" s="244">
        <f>ROUND(I661*H661,2)</f>
        <v>0</v>
      </c>
      <c r="K661" s="240" t="s">
        <v>189</v>
      </c>
      <c r="L661" s="74"/>
      <c r="M661" s="245" t="s">
        <v>38</v>
      </c>
      <c r="N661" s="246" t="s">
        <v>53</v>
      </c>
      <c r="O661" s="49"/>
      <c r="P661" s="247">
        <f>O661*H661</f>
        <v>0</v>
      </c>
      <c r="Q661" s="247">
        <v>0.00095</v>
      </c>
      <c r="R661" s="247">
        <f>Q661*H661</f>
        <v>0.30754350000000003</v>
      </c>
      <c r="S661" s="247">
        <v>0</v>
      </c>
      <c r="T661" s="248">
        <f>S661*H661</f>
        <v>0</v>
      </c>
      <c r="AR661" s="25" t="s">
        <v>279</v>
      </c>
      <c r="AT661" s="25" t="s">
        <v>185</v>
      </c>
      <c r="AU661" s="25" t="s">
        <v>90</v>
      </c>
      <c r="AY661" s="25" t="s">
        <v>183</v>
      </c>
      <c r="BE661" s="249">
        <f>IF(N661="základní",J661,0)</f>
        <v>0</v>
      </c>
      <c r="BF661" s="249">
        <f>IF(N661="snížená",J661,0)</f>
        <v>0</v>
      </c>
      <c r="BG661" s="249">
        <f>IF(N661="zákl. přenesená",J661,0)</f>
        <v>0</v>
      </c>
      <c r="BH661" s="249">
        <f>IF(N661="sníž. přenesená",J661,0)</f>
        <v>0</v>
      </c>
      <c r="BI661" s="249">
        <f>IF(N661="nulová",J661,0)</f>
        <v>0</v>
      </c>
      <c r="BJ661" s="25" t="s">
        <v>25</v>
      </c>
      <c r="BK661" s="249">
        <f>ROUND(I661*H661,2)</f>
        <v>0</v>
      </c>
      <c r="BL661" s="25" t="s">
        <v>279</v>
      </c>
      <c r="BM661" s="25" t="s">
        <v>994</v>
      </c>
    </row>
    <row r="662" s="1" customFormat="1">
      <c r="B662" s="48"/>
      <c r="C662" s="76"/>
      <c r="D662" s="252" t="s">
        <v>217</v>
      </c>
      <c r="E662" s="76"/>
      <c r="F662" s="283" t="s">
        <v>995</v>
      </c>
      <c r="G662" s="76"/>
      <c r="H662" s="76"/>
      <c r="I662" s="206"/>
      <c r="J662" s="76"/>
      <c r="K662" s="76"/>
      <c r="L662" s="74"/>
      <c r="M662" s="284"/>
      <c r="N662" s="49"/>
      <c r="O662" s="49"/>
      <c r="P662" s="49"/>
      <c r="Q662" s="49"/>
      <c r="R662" s="49"/>
      <c r="S662" s="49"/>
      <c r="T662" s="97"/>
      <c r="AT662" s="25" t="s">
        <v>217</v>
      </c>
      <c r="AU662" s="25" t="s">
        <v>90</v>
      </c>
    </row>
    <row r="663" s="12" customFormat="1">
      <c r="B663" s="250"/>
      <c r="C663" s="251"/>
      <c r="D663" s="252" t="s">
        <v>196</v>
      </c>
      <c r="E663" s="253" t="s">
        <v>38</v>
      </c>
      <c r="F663" s="254" t="s">
        <v>996</v>
      </c>
      <c r="G663" s="251"/>
      <c r="H663" s="255">
        <v>323.73000000000002</v>
      </c>
      <c r="I663" s="256"/>
      <c r="J663" s="251"/>
      <c r="K663" s="251"/>
      <c r="L663" s="257"/>
      <c r="M663" s="258"/>
      <c r="N663" s="259"/>
      <c r="O663" s="259"/>
      <c r="P663" s="259"/>
      <c r="Q663" s="259"/>
      <c r="R663" s="259"/>
      <c r="S663" s="259"/>
      <c r="T663" s="260"/>
      <c r="AT663" s="261" t="s">
        <v>196</v>
      </c>
      <c r="AU663" s="261" t="s">
        <v>90</v>
      </c>
      <c r="AV663" s="12" t="s">
        <v>90</v>
      </c>
      <c r="AW663" s="12" t="s">
        <v>45</v>
      </c>
      <c r="AX663" s="12" t="s">
        <v>82</v>
      </c>
      <c r="AY663" s="261" t="s">
        <v>183</v>
      </c>
    </row>
    <row r="664" s="13" customFormat="1">
      <c r="B664" s="262"/>
      <c r="C664" s="263"/>
      <c r="D664" s="252" t="s">
        <v>196</v>
      </c>
      <c r="E664" s="264" t="s">
        <v>38</v>
      </c>
      <c r="F664" s="265" t="s">
        <v>198</v>
      </c>
      <c r="G664" s="263"/>
      <c r="H664" s="266">
        <v>323.73000000000002</v>
      </c>
      <c r="I664" s="267"/>
      <c r="J664" s="263"/>
      <c r="K664" s="263"/>
      <c r="L664" s="268"/>
      <c r="M664" s="269"/>
      <c r="N664" s="270"/>
      <c r="O664" s="270"/>
      <c r="P664" s="270"/>
      <c r="Q664" s="270"/>
      <c r="R664" s="270"/>
      <c r="S664" s="270"/>
      <c r="T664" s="271"/>
      <c r="AT664" s="272" t="s">
        <v>196</v>
      </c>
      <c r="AU664" s="272" t="s">
        <v>90</v>
      </c>
      <c r="AV664" s="13" t="s">
        <v>190</v>
      </c>
      <c r="AW664" s="13" t="s">
        <v>45</v>
      </c>
      <c r="AX664" s="13" t="s">
        <v>25</v>
      </c>
      <c r="AY664" s="272" t="s">
        <v>183</v>
      </c>
    </row>
    <row r="665" s="1" customFormat="1" ht="16.5" customHeight="1">
      <c r="B665" s="48"/>
      <c r="C665" s="285" t="s">
        <v>997</v>
      </c>
      <c r="D665" s="285" t="s">
        <v>272</v>
      </c>
      <c r="E665" s="286" t="s">
        <v>998</v>
      </c>
      <c r="F665" s="287" t="s">
        <v>999</v>
      </c>
      <c r="G665" s="288" t="s">
        <v>215</v>
      </c>
      <c r="H665" s="289">
        <v>339.91699999999997</v>
      </c>
      <c r="I665" s="290"/>
      <c r="J665" s="291">
        <f>ROUND(I665*H665,2)</f>
        <v>0</v>
      </c>
      <c r="K665" s="287" t="s">
        <v>38</v>
      </c>
      <c r="L665" s="292"/>
      <c r="M665" s="293" t="s">
        <v>38</v>
      </c>
      <c r="N665" s="294" t="s">
        <v>53</v>
      </c>
      <c r="O665" s="49"/>
      <c r="P665" s="247">
        <f>O665*H665</f>
        <v>0</v>
      </c>
      <c r="Q665" s="247">
        <v>0.0013500000000000001</v>
      </c>
      <c r="R665" s="247">
        <f>Q665*H665</f>
        <v>0.45888794999999999</v>
      </c>
      <c r="S665" s="247">
        <v>0</v>
      </c>
      <c r="T665" s="248">
        <f>S665*H665</f>
        <v>0</v>
      </c>
      <c r="AR665" s="25" t="s">
        <v>385</v>
      </c>
      <c r="AT665" s="25" t="s">
        <v>272</v>
      </c>
      <c r="AU665" s="25" t="s">
        <v>90</v>
      </c>
      <c r="AY665" s="25" t="s">
        <v>183</v>
      </c>
      <c r="BE665" s="249">
        <f>IF(N665="základní",J665,0)</f>
        <v>0</v>
      </c>
      <c r="BF665" s="249">
        <f>IF(N665="snížená",J665,0)</f>
        <v>0</v>
      </c>
      <c r="BG665" s="249">
        <f>IF(N665="zákl. přenesená",J665,0)</f>
        <v>0</v>
      </c>
      <c r="BH665" s="249">
        <f>IF(N665="sníž. přenesená",J665,0)</f>
        <v>0</v>
      </c>
      <c r="BI665" s="249">
        <f>IF(N665="nulová",J665,0)</f>
        <v>0</v>
      </c>
      <c r="BJ665" s="25" t="s">
        <v>25</v>
      </c>
      <c r="BK665" s="249">
        <f>ROUND(I665*H665,2)</f>
        <v>0</v>
      </c>
      <c r="BL665" s="25" t="s">
        <v>279</v>
      </c>
      <c r="BM665" s="25" t="s">
        <v>1000</v>
      </c>
    </row>
    <row r="666" s="12" customFormat="1">
      <c r="B666" s="250"/>
      <c r="C666" s="251"/>
      <c r="D666" s="252" t="s">
        <v>196</v>
      </c>
      <c r="E666" s="251"/>
      <c r="F666" s="254" t="s">
        <v>1001</v>
      </c>
      <c r="G666" s="251"/>
      <c r="H666" s="255">
        <v>339.91699999999997</v>
      </c>
      <c r="I666" s="256"/>
      <c r="J666" s="251"/>
      <c r="K666" s="251"/>
      <c r="L666" s="257"/>
      <c r="M666" s="258"/>
      <c r="N666" s="259"/>
      <c r="O666" s="259"/>
      <c r="P666" s="259"/>
      <c r="Q666" s="259"/>
      <c r="R666" s="259"/>
      <c r="S666" s="259"/>
      <c r="T666" s="260"/>
      <c r="AT666" s="261" t="s">
        <v>196</v>
      </c>
      <c r="AU666" s="261" t="s">
        <v>90</v>
      </c>
      <c r="AV666" s="12" t="s">
        <v>90</v>
      </c>
      <c r="AW666" s="12" t="s">
        <v>6</v>
      </c>
      <c r="AX666" s="12" t="s">
        <v>25</v>
      </c>
      <c r="AY666" s="261" t="s">
        <v>183</v>
      </c>
    </row>
    <row r="667" s="1" customFormat="1" ht="38.25" customHeight="1">
      <c r="B667" s="48"/>
      <c r="C667" s="238" t="s">
        <v>1002</v>
      </c>
      <c r="D667" s="238" t="s">
        <v>185</v>
      </c>
      <c r="E667" s="239" t="s">
        <v>1003</v>
      </c>
      <c r="F667" s="240" t="s">
        <v>1004</v>
      </c>
      <c r="G667" s="241" t="s">
        <v>911</v>
      </c>
      <c r="H667" s="306"/>
      <c r="I667" s="243"/>
      <c r="J667" s="244">
        <f>ROUND(I667*H667,2)</f>
        <v>0</v>
      </c>
      <c r="K667" s="240" t="s">
        <v>189</v>
      </c>
      <c r="L667" s="74"/>
      <c r="M667" s="245" t="s">
        <v>38</v>
      </c>
      <c r="N667" s="246" t="s">
        <v>53</v>
      </c>
      <c r="O667" s="49"/>
      <c r="P667" s="247">
        <f>O667*H667</f>
        <v>0</v>
      </c>
      <c r="Q667" s="247">
        <v>0</v>
      </c>
      <c r="R667" s="247">
        <f>Q667*H667</f>
        <v>0</v>
      </c>
      <c r="S667" s="247">
        <v>0</v>
      </c>
      <c r="T667" s="248">
        <f>S667*H667</f>
        <v>0</v>
      </c>
      <c r="AR667" s="25" t="s">
        <v>279</v>
      </c>
      <c r="AT667" s="25" t="s">
        <v>185</v>
      </c>
      <c r="AU667" s="25" t="s">
        <v>90</v>
      </c>
      <c r="AY667" s="25" t="s">
        <v>183</v>
      </c>
      <c r="BE667" s="249">
        <f>IF(N667="základní",J667,0)</f>
        <v>0</v>
      </c>
      <c r="BF667" s="249">
        <f>IF(N667="snížená",J667,0)</f>
        <v>0</v>
      </c>
      <c r="BG667" s="249">
        <f>IF(N667="zákl. přenesená",J667,0)</f>
        <v>0</v>
      </c>
      <c r="BH667" s="249">
        <f>IF(N667="sníž. přenesená",J667,0)</f>
        <v>0</v>
      </c>
      <c r="BI667" s="249">
        <f>IF(N667="nulová",J667,0)</f>
        <v>0</v>
      </c>
      <c r="BJ667" s="25" t="s">
        <v>25</v>
      </c>
      <c r="BK667" s="249">
        <f>ROUND(I667*H667,2)</f>
        <v>0</v>
      </c>
      <c r="BL667" s="25" t="s">
        <v>279</v>
      </c>
      <c r="BM667" s="25" t="s">
        <v>1005</v>
      </c>
    </row>
    <row r="668" s="1" customFormat="1">
      <c r="B668" s="48"/>
      <c r="C668" s="76"/>
      <c r="D668" s="252" t="s">
        <v>217</v>
      </c>
      <c r="E668" s="76"/>
      <c r="F668" s="283" t="s">
        <v>1006</v>
      </c>
      <c r="G668" s="76"/>
      <c r="H668" s="76"/>
      <c r="I668" s="206"/>
      <c r="J668" s="76"/>
      <c r="K668" s="76"/>
      <c r="L668" s="74"/>
      <c r="M668" s="284"/>
      <c r="N668" s="49"/>
      <c r="O668" s="49"/>
      <c r="P668" s="49"/>
      <c r="Q668" s="49"/>
      <c r="R668" s="49"/>
      <c r="S668" s="49"/>
      <c r="T668" s="97"/>
      <c r="AT668" s="25" t="s">
        <v>217</v>
      </c>
      <c r="AU668" s="25" t="s">
        <v>90</v>
      </c>
    </row>
    <row r="669" s="11" customFormat="1" ht="29.88" customHeight="1">
      <c r="B669" s="222"/>
      <c r="C669" s="223"/>
      <c r="D669" s="224" t="s">
        <v>81</v>
      </c>
      <c r="E669" s="236" t="s">
        <v>1007</v>
      </c>
      <c r="F669" s="236" t="s">
        <v>1008</v>
      </c>
      <c r="G669" s="223"/>
      <c r="H669" s="223"/>
      <c r="I669" s="226"/>
      <c r="J669" s="237">
        <f>BK669</f>
        <v>0</v>
      </c>
      <c r="K669" s="223"/>
      <c r="L669" s="228"/>
      <c r="M669" s="229"/>
      <c r="N669" s="230"/>
      <c r="O669" s="230"/>
      <c r="P669" s="231">
        <f>SUM(P670:P678)</f>
        <v>0</v>
      </c>
      <c r="Q669" s="230"/>
      <c r="R669" s="231">
        <f>SUM(R670:R678)</f>
        <v>0.015371999999999999</v>
      </c>
      <c r="S669" s="230"/>
      <c r="T669" s="232">
        <f>SUM(T670:T678)</f>
        <v>0.064762600000000003</v>
      </c>
      <c r="AR669" s="233" t="s">
        <v>90</v>
      </c>
      <c r="AT669" s="234" t="s">
        <v>81</v>
      </c>
      <c r="AU669" s="234" t="s">
        <v>25</v>
      </c>
      <c r="AY669" s="233" t="s">
        <v>183</v>
      </c>
      <c r="BK669" s="235">
        <f>SUM(BK670:BK678)</f>
        <v>0</v>
      </c>
    </row>
    <row r="670" s="1" customFormat="1" ht="16.5" customHeight="1">
      <c r="B670" s="48"/>
      <c r="C670" s="238" t="s">
        <v>1009</v>
      </c>
      <c r="D670" s="238" t="s">
        <v>185</v>
      </c>
      <c r="E670" s="239" t="s">
        <v>1010</v>
      </c>
      <c r="F670" s="240" t="s">
        <v>1011</v>
      </c>
      <c r="G670" s="241" t="s">
        <v>313</v>
      </c>
      <c r="H670" s="242">
        <v>38.780000000000001</v>
      </c>
      <c r="I670" s="243"/>
      <c r="J670" s="244">
        <f>ROUND(I670*H670,2)</f>
        <v>0</v>
      </c>
      <c r="K670" s="240" t="s">
        <v>189</v>
      </c>
      <c r="L670" s="74"/>
      <c r="M670" s="245" t="s">
        <v>38</v>
      </c>
      <c r="N670" s="246" t="s">
        <v>53</v>
      </c>
      <c r="O670" s="49"/>
      <c r="P670" s="247">
        <f>O670*H670</f>
        <v>0</v>
      </c>
      <c r="Q670" s="247">
        <v>0</v>
      </c>
      <c r="R670" s="247">
        <f>Q670*H670</f>
        <v>0</v>
      </c>
      <c r="S670" s="247">
        <v>0.00167</v>
      </c>
      <c r="T670" s="248">
        <f>S670*H670</f>
        <v>0.064762600000000003</v>
      </c>
      <c r="AR670" s="25" t="s">
        <v>279</v>
      </c>
      <c r="AT670" s="25" t="s">
        <v>185</v>
      </c>
      <c r="AU670" s="25" t="s">
        <v>90</v>
      </c>
      <c r="AY670" s="25" t="s">
        <v>183</v>
      </c>
      <c r="BE670" s="249">
        <f>IF(N670="základní",J670,0)</f>
        <v>0</v>
      </c>
      <c r="BF670" s="249">
        <f>IF(N670="snížená",J670,0)</f>
        <v>0</v>
      </c>
      <c r="BG670" s="249">
        <f>IF(N670="zákl. přenesená",J670,0)</f>
        <v>0</v>
      </c>
      <c r="BH670" s="249">
        <f>IF(N670="sníž. přenesená",J670,0)</f>
        <v>0</v>
      </c>
      <c r="BI670" s="249">
        <f>IF(N670="nulová",J670,0)</f>
        <v>0</v>
      </c>
      <c r="BJ670" s="25" t="s">
        <v>25</v>
      </c>
      <c r="BK670" s="249">
        <f>ROUND(I670*H670,2)</f>
        <v>0</v>
      </c>
      <c r="BL670" s="25" t="s">
        <v>279</v>
      </c>
      <c r="BM670" s="25" t="s">
        <v>1012</v>
      </c>
    </row>
    <row r="671" s="12" customFormat="1">
      <c r="B671" s="250"/>
      <c r="C671" s="251"/>
      <c r="D671" s="252" t="s">
        <v>196</v>
      </c>
      <c r="E671" s="253" t="s">
        <v>38</v>
      </c>
      <c r="F671" s="254" t="s">
        <v>1013</v>
      </c>
      <c r="G671" s="251"/>
      <c r="H671" s="255">
        <v>35.770000000000003</v>
      </c>
      <c r="I671" s="256"/>
      <c r="J671" s="251"/>
      <c r="K671" s="251"/>
      <c r="L671" s="257"/>
      <c r="M671" s="258"/>
      <c r="N671" s="259"/>
      <c r="O671" s="259"/>
      <c r="P671" s="259"/>
      <c r="Q671" s="259"/>
      <c r="R671" s="259"/>
      <c r="S671" s="259"/>
      <c r="T671" s="260"/>
      <c r="AT671" s="261" t="s">
        <v>196</v>
      </c>
      <c r="AU671" s="261" t="s">
        <v>90</v>
      </c>
      <c r="AV671" s="12" t="s">
        <v>90</v>
      </c>
      <c r="AW671" s="12" t="s">
        <v>45</v>
      </c>
      <c r="AX671" s="12" t="s">
        <v>82</v>
      </c>
      <c r="AY671" s="261" t="s">
        <v>183</v>
      </c>
    </row>
    <row r="672" s="12" customFormat="1">
      <c r="B672" s="250"/>
      <c r="C672" s="251"/>
      <c r="D672" s="252" t="s">
        <v>196</v>
      </c>
      <c r="E672" s="253" t="s">
        <v>38</v>
      </c>
      <c r="F672" s="254" t="s">
        <v>1014</v>
      </c>
      <c r="G672" s="251"/>
      <c r="H672" s="255">
        <v>3.0099999999999998</v>
      </c>
      <c r="I672" s="256"/>
      <c r="J672" s="251"/>
      <c r="K672" s="251"/>
      <c r="L672" s="257"/>
      <c r="M672" s="258"/>
      <c r="N672" s="259"/>
      <c r="O672" s="259"/>
      <c r="P672" s="259"/>
      <c r="Q672" s="259"/>
      <c r="R672" s="259"/>
      <c r="S672" s="259"/>
      <c r="T672" s="260"/>
      <c r="AT672" s="261" t="s">
        <v>196</v>
      </c>
      <c r="AU672" s="261" t="s">
        <v>90</v>
      </c>
      <c r="AV672" s="12" t="s">
        <v>90</v>
      </c>
      <c r="AW672" s="12" t="s">
        <v>45</v>
      </c>
      <c r="AX672" s="12" t="s">
        <v>82</v>
      </c>
      <c r="AY672" s="261" t="s">
        <v>183</v>
      </c>
    </row>
    <row r="673" s="13" customFormat="1">
      <c r="B673" s="262"/>
      <c r="C673" s="263"/>
      <c r="D673" s="252" t="s">
        <v>196</v>
      </c>
      <c r="E673" s="264" t="s">
        <v>38</v>
      </c>
      <c r="F673" s="265" t="s">
        <v>198</v>
      </c>
      <c r="G673" s="263"/>
      <c r="H673" s="266">
        <v>38.780000000000001</v>
      </c>
      <c r="I673" s="267"/>
      <c r="J673" s="263"/>
      <c r="K673" s="263"/>
      <c r="L673" s="268"/>
      <c r="M673" s="269"/>
      <c r="N673" s="270"/>
      <c r="O673" s="270"/>
      <c r="P673" s="270"/>
      <c r="Q673" s="270"/>
      <c r="R673" s="270"/>
      <c r="S673" s="270"/>
      <c r="T673" s="271"/>
      <c r="AT673" s="272" t="s">
        <v>196</v>
      </c>
      <c r="AU673" s="272" t="s">
        <v>90</v>
      </c>
      <c r="AV673" s="13" t="s">
        <v>190</v>
      </c>
      <c r="AW673" s="13" t="s">
        <v>45</v>
      </c>
      <c r="AX673" s="13" t="s">
        <v>25</v>
      </c>
      <c r="AY673" s="272" t="s">
        <v>183</v>
      </c>
    </row>
    <row r="674" s="1" customFormat="1" ht="25.5" customHeight="1">
      <c r="B674" s="48"/>
      <c r="C674" s="238" t="s">
        <v>1015</v>
      </c>
      <c r="D674" s="238" t="s">
        <v>185</v>
      </c>
      <c r="E674" s="239" t="s">
        <v>1016</v>
      </c>
      <c r="F674" s="240" t="s">
        <v>1017</v>
      </c>
      <c r="G674" s="241" t="s">
        <v>313</v>
      </c>
      <c r="H674" s="242">
        <v>12.6</v>
      </c>
      <c r="I674" s="243"/>
      <c r="J674" s="244">
        <f>ROUND(I674*H674,2)</f>
        <v>0</v>
      </c>
      <c r="K674" s="240" t="s">
        <v>189</v>
      </c>
      <c r="L674" s="74"/>
      <c r="M674" s="245" t="s">
        <v>38</v>
      </c>
      <c r="N674" s="246" t="s">
        <v>53</v>
      </c>
      <c r="O674" s="49"/>
      <c r="P674" s="247">
        <f>O674*H674</f>
        <v>0</v>
      </c>
      <c r="Q674" s="247">
        <v>0.00122</v>
      </c>
      <c r="R674" s="247">
        <f>Q674*H674</f>
        <v>0.015371999999999999</v>
      </c>
      <c r="S674" s="247">
        <v>0</v>
      </c>
      <c r="T674" s="248">
        <f>S674*H674</f>
        <v>0</v>
      </c>
      <c r="AR674" s="25" t="s">
        <v>279</v>
      </c>
      <c r="AT674" s="25" t="s">
        <v>185</v>
      </c>
      <c r="AU674" s="25" t="s">
        <v>90</v>
      </c>
      <c r="AY674" s="25" t="s">
        <v>183</v>
      </c>
      <c r="BE674" s="249">
        <f>IF(N674="základní",J674,0)</f>
        <v>0</v>
      </c>
      <c r="BF674" s="249">
        <f>IF(N674="snížená",J674,0)</f>
        <v>0</v>
      </c>
      <c r="BG674" s="249">
        <f>IF(N674="zákl. přenesená",J674,0)</f>
        <v>0</v>
      </c>
      <c r="BH674" s="249">
        <f>IF(N674="sníž. přenesená",J674,0)</f>
        <v>0</v>
      </c>
      <c r="BI674" s="249">
        <f>IF(N674="nulová",J674,0)</f>
        <v>0</v>
      </c>
      <c r="BJ674" s="25" t="s">
        <v>25</v>
      </c>
      <c r="BK674" s="249">
        <f>ROUND(I674*H674,2)</f>
        <v>0</v>
      </c>
      <c r="BL674" s="25" t="s">
        <v>279</v>
      </c>
      <c r="BM674" s="25" t="s">
        <v>1018</v>
      </c>
    </row>
    <row r="675" s="12" customFormat="1">
      <c r="B675" s="250"/>
      <c r="C675" s="251"/>
      <c r="D675" s="252" t="s">
        <v>196</v>
      </c>
      <c r="E675" s="253" t="s">
        <v>38</v>
      </c>
      <c r="F675" s="254" t="s">
        <v>1019</v>
      </c>
      <c r="G675" s="251"/>
      <c r="H675" s="255">
        <v>12.6</v>
      </c>
      <c r="I675" s="256"/>
      <c r="J675" s="251"/>
      <c r="K675" s="251"/>
      <c r="L675" s="257"/>
      <c r="M675" s="258"/>
      <c r="N675" s="259"/>
      <c r="O675" s="259"/>
      <c r="P675" s="259"/>
      <c r="Q675" s="259"/>
      <c r="R675" s="259"/>
      <c r="S675" s="259"/>
      <c r="T675" s="260"/>
      <c r="AT675" s="261" t="s">
        <v>196</v>
      </c>
      <c r="AU675" s="261" t="s">
        <v>90</v>
      </c>
      <c r="AV675" s="12" t="s">
        <v>90</v>
      </c>
      <c r="AW675" s="12" t="s">
        <v>45</v>
      </c>
      <c r="AX675" s="12" t="s">
        <v>82</v>
      </c>
      <c r="AY675" s="261" t="s">
        <v>183</v>
      </c>
    </row>
    <row r="676" s="13" customFormat="1">
      <c r="B676" s="262"/>
      <c r="C676" s="263"/>
      <c r="D676" s="252" t="s">
        <v>196</v>
      </c>
      <c r="E676" s="264" t="s">
        <v>38</v>
      </c>
      <c r="F676" s="265" t="s">
        <v>198</v>
      </c>
      <c r="G676" s="263"/>
      <c r="H676" s="266">
        <v>12.6</v>
      </c>
      <c r="I676" s="267"/>
      <c r="J676" s="263"/>
      <c r="K676" s="263"/>
      <c r="L676" s="268"/>
      <c r="M676" s="269"/>
      <c r="N676" s="270"/>
      <c r="O676" s="270"/>
      <c r="P676" s="270"/>
      <c r="Q676" s="270"/>
      <c r="R676" s="270"/>
      <c r="S676" s="270"/>
      <c r="T676" s="271"/>
      <c r="AT676" s="272" t="s">
        <v>196</v>
      </c>
      <c r="AU676" s="272" t="s">
        <v>90</v>
      </c>
      <c r="AV676" s="13" t="s">
        <v>190</v>
      </c>
      <c r="AW676" s="13" t="s">
        <v>45</v>
      </c>
      <c r="AX676" s="13" t="s">
        <v>25</v>
      </c>
      <c r="AY676" s="272" t="s">
        <v>183</v>
      </c>
    </row>
    <row r="677" s="1" customFormat="1" ht="38.25" customHeight="1">
      <c r="B677" s="48"/>
      <c r="C677" s="238" t="s">
        <v>1020</v>
      </c>
      <c r="D677" s="238" t="s">
        <v>185</v>
      </c>
      <c r="E677" s="239" t="s">
        <v>1021</v>
      </c>
      <c r="F677" s="240" t="s">
        <v>1022</v>
      </c>
      <c r="G677" s="241" t="s">
        <v>911</v>
      </c>
      <c r="H677" s="306"/>
      <c r="I677" s="243"/>
      <c r="J677" s="244">
        <f>ROUND(I677*H677,2)</f>
        <v>0</v>
      </c>
      <c r="K677" s="240" t="s">
        <v>189</v>
      </c>
      <c r="L677" s="74"/>
      <c r="M677" s="245" t="s">
        <v>38</v>
      </c>
      <c r="N677" s="246" t="s">
        <v>53</v>
      </c>
      <c r="O677" s="49"/>
      <c r="P677" s="247">
        <f>O677*H677</f>
        <v>0</v>
      </c>
      <c r="Q677" s="247">
        <v>0</v>
      </c>
      <c r="R677" s="247">
        <f>Q677*H677</f>
        <v>0</v>
      </c>
      <c r="S677" s="247">
        <v>0</v>
      </c>
      <c r="T677" s="248">
        <f>S677*H677</f>
        <v>0</v>
      </c>
      <c r="AR677" s="25" t="s">
        <v>279</v>
      </c>
      <c r="AT677" s="25" t="s">
        <v>185</v>
      </c>
      <c r="AU677" s="25" t="s">
        <v>90</v>
      </c>
      <c r="AY677" s="25" t="s">
        <v>183</v>
      </c>
      <c r="BE677" s="249">
        <f>IF(N677="základní",J677,0)</f>
        <v>0</v>
      </c>
      <c r="BF677" s="249">
        <f>IF(N677="snížená",J677,0)</f>
        <v>0</v>
      </c>
      <c r="BG677" s="249">
        <f>IF(N677="zákl. přenesená",J677,0)</f>
        <v>0</v>
      </c>
      <c r="BH677" s="249">
        <f>IF(N677="sníž. přenesená",J677,0)</f>
        <v>0</v>
      </c>
      <c r="BI677" s="249">
        <f>IF(N677="nulová",J677,0)</f>
        <v>0</v>
      </c>
      <c r="BJ677" s="25" t="s">
        <v>25</v>
      </c>
      <c r="BK677" s="249">
        <f>ROUND(I677*H677,2)</f>
        <v>0</v>
      </c>
      <c r="BL677" s="25" t="s">
        <v>279</v>
      </c>
      <c r="BM677" s="25" t="s">
        <v>1023</v>
      </c>
    </row>
    <row r="678" s="1" customFormat="1">
      <c r="B678" s="48"/>
      <c r="C678" s="76"/>
      <c r="D678" s="252" t="s">
        <v>217</v>
      </c>
      <c r="E678" s="76"/>
      <c r="F678" s="283" t="s">
        <v>1024</v>
      </c>
      <c r="G678" s="76"/>
      <c r="H678" s="76"/>
      <c r="I678" s="206"/>
      <c r="J678" s="76"/>
      <c r="K678" s="76"/>
      <c r="L678" s="74"/>
      <c r="M678" s="284"/>
      <c r="N678" s="49"/>
      <c r="O678" s="49"/>
      <c r="P678" s="49"/>
      <c r="Q678" s="49"/>
      <c r="R678" s="49"/>
      <c r="S678" s="49"/>
      <c r="T678" s="97"/>
      <c r="AT678" s="25" t="s">
        <v>217</v>
      </c>
      <c r="AU678" s="25" t="s">
        <v>90</v>
      </c>
    </row>
    <row r="679" s="11" customFormat="1" ht="29.88" customHeight="1">
      <c r="B679" s="222"/>
      <c r="C679" s="223"/>
      <c r="D679" s="224" t="s">
        <v>81</v>
      </c>
      <c r="E679" s="236" t="s">
        <v>1025</v>
      </c>
      <c r="F679" s="236" t="s">
        <v>1026</v>
      </c>
      <c r="G679" s="223"/>
      <c r="H679" s="223"/>
      <c r="I679" s="226"/>
      <c r="J679" s="237">
        <f>BK679</f>
        <v>0</v>
      </c>
      <c r="K679" s="223"/>
      <c r="L679" s="228"/>
      <c r="M679" s="229"/>
      <c r="N679" s="230"/>
      <c r="O679" s="230"/>
      <c r="P679" s="231">
        <f>SUM(P680:P801)</f>
        <v>0</v>
      </c>
      <c r="Q679" s="230"/>
      <c r="R679" s="231">
        <f>SUM(R680:R801)</f>
        <v>0.5256225000000001</v>
      </c>
      <c r="S679" s="230"/>
      <c r="T679" s="232">
        <f>SUM(T680:T801)</f>
        <v>3.06155613</v>
      </c>
      <c r="AR679" s="233" t="s">
        <v>90</v>
      </c>
      <c r="AT679" s="234" t="s">
        <v>81</v>
      </c>
      <c r="AU679" s="234" t="s">
        <v>25</v>
      </c>
      <c r="AY679" s="233" t="s">
        <v>183</v>
      </c>
      <c r="BK679" s="235">
        <f>SUM(BK680:BK801)</f>
        <v>0</v>
      </c>
    </row>
    <row r="680" s="1" customFormat="1" ht="16.5" customHeight="1">
      <c r="B680" s="48"/>
      <c r="C680" s="238" t="s">
        <v>1027</v>
      </c>
      <c r="D680" s="238" t="s">
        <v>185</v>
      </c>
      <c r="E680" s="239" t="s">
        <v>1028</v>
      </c>
      <c r="F680" s="240" t="s">
        <v>1029</v>
      </c>
      <c r="G680" s="241" t="s">
        <v>215</v>
      </c>
      <c r="H680" s="242">
        <v>18.562999999999999</v>
      </c>
      <c r="I680" s="243"/>
      <c r="J680" s="244">
        <f>ROUND(I680*H680,2)</f>
        <v>0</v>
      </c>
      <c r="K680" s="240" t="s">
        <v>189</v>
      </c>
      <c r="L680" s="74"/>
      <c r="M680" s="245" t="s">
        <v>38</v>
      </c>
      <c r="N680" s="246" t="s">
        <v>53</v>
      </c>
      <c r="O680" s="49"/>
      <c r="P680" s="247">
        <f>O680*H680</f>
        <v>0</v>
      </c>
      <c r="Q680" s="247">
        <v>0</v>
      </c>
      <c r="R680" s="247">
        <f>Q680*H680</f>
        <v>0</v>
      </c>
      <c r="S680" s="247">
        <v>0.01695</v>
      </c>
      <c r="T680" s="248">
        <f>S680*H680</f>
        <v>0.31464284999999997</v>
      </c>
      <c r="AR680" s="25" t="s">
        <v>279</v>
      </c>
      <c r="AT680" s="25" t="s">
        <v>185</v>
      </c>
      <c r="AU680" s="25" t="s">
        <v>90</v>
      </c>
      <c r="AY680" s="25" t="s">
        <v>183</v>
      </c>
      <c r="BE680" s="249">
        <f>IF(N680="základní",J680,0)</f>
        <v>0</v>
      </c>
      <c r="BF680" s="249">
        <f>IF(N680="snížená",J680,0)</f>
        <v>0</v>
      </c>
      <c r="BG680" s="249">
        <f>IF(N680="zákl. přenesená",J680,0)</f>
        <v>0</v>
      </c>
      <c r="BH680" s="249">
        <f>IF(N680="sníž. přenesená",J680,0)</f>
        <v>0</v>
      </c>
      <c r="BI680" s="249">
        <f>IF(N680="nulová",J680,0)</f>
        <v>0</v>
      </c>
      <c r="BJ680" s="25" t="s">
        <v>25</v>
      </c>
      <c r="BK680" s="249">
        <f>ROUND(I680*H680,2)</f>
        <v>0</v>
      </c>
      <c r="BL680" s="25" t="s">
        <v>279</v>
      </c>
      <c r="BM680" s="25" t="s">
        <v>1030</v>
      </c>
    </row>
    <row r="681" s="1" customFormat="1">
      <c r="B681" s="48"/>
      <c r="C681" s="76"/>
      <c r="D681" s="252" t="s">
        <v>217</v>
      </c>
      <c r="E681" s="76"/>
      <c r="F681" s="283" t="s">
        <v>1031</v>
      </c>
      <c r="G681" s="76"/>
      <c r="H681" s="76"/>
      <c r="I681" s="206"/>
      <c r="J681" s="76"/>
      <c r="K681" s="76"/>
      <c r="L681" s="74"/>
      <c r="M681" s="284"/>
      <c r="N681" s="49"/>
      <c r="O681" s="49"/>
      <c r="P681" s="49"/>
      <c r="Q681" s="49"/>
      <c r="R681" s="49"/>
      <c r="S681" s="49"/>
      <c r="T681" s="97"/>
      <c r="AT681" s="25" t="s">
        <v>217</v>
      </c>
      <c r="AU681" s="25" t="s">
        <v>90</v>
      </c>
    </row>
    <row r="682" s="12" customFormat="1">
      <c r="B682" s="250"/>
      <c r="C682" s="251"/>
      <c r="D682" s="252" t="s">
        <v>196</v>
      </c>
      <c r="E682" s="253" t="s">
        <v>38</v>
      </c>
      <c r="F682" s="254" t="s">
        <v>1032</v>
      </c>
      <c r="G682" s="251"/>
      <c r="H682" s="255">
        <v>18.562999999999999</v>
      </c>
      <c r="I682" s="256"/>
      <c r="J682" s="251"/>
      <c r="K682" s="251"/>
      <c r="L682" s="257"/>
      <c r="M682" s="258"/>
      <c r="N682" s="259"/>
      <c r="O682" s="259"/>
      <c r="P682" s="259"/>
      <c r="Q682" s="259"/>
      <c r="R682" s="259"/>
      <c r="S682" s="259"/>
      <c r="T682" s="260"/>
      <c r="AT682" s="261" t="s">
        <v>196</v>
      </c>
      <c r="AU682" s="261" t="s">
        <v>90</v>
      </c>
      <c r="AV682" s="12" t="s">
        <v>90</v>
      </c>
      <c r="AW682" s="12" t="s">
        <v>45</v>
      </c>
      <c r="AX682" s="12" t="s">
        <v>82</v>
      </c>
      <c r="AY682" s="261" t="s">
        <v>183</v>
      </c>
    </row>
    <row r="683" s="13" customFormat="1">
      <c r="B683" s="262"/>
      <c r="C683" s="263"/>
      <c r="D683" s="252" t="s">
        <v>196</v>
      </c>
      <c r="E683" s="264" t="s">
        <v>38</v>
      </c>
      <c r="F683" s="265" t="s">
        <v>198</v>
      </c>
      <c r="G683" s="263"/>
      <c r="H683" s="266">
        <v>18.562999999999999</v>
      </c>
      <c r="I683" s="267"/>
      <c r="J683" s="263"/>
      <c r="K683" s="263"/>
      <c r="L683" s="268"/>
      <c r="M683" s="269"/>
      <c r="N683" s="270"/>
      <c r="O683" s="270"/>
      <c r="P683" s="270"/>
      <c r="Q683" s="270"/>
      <c r="R683" s="270"/>
      <c r="S683" s="270"/>
      <c r="T683" s="271"/>
      <c r="AT683" s="272" t="s">
        <v>196</v>
      </c>
      <c r="AU683" s="272" t="s">
        <v>90</v>
      </c>
      <c r="AV683" s="13" t="s">
        <v>190</v>
      </c>
      <c r="AW683" s="13" t="s">
        <v>45</v>
      </c>
      <c r="AX683" s="13" t="s">
        <v>25</v>
      </c>
      <c r="AY683" s="272" t="s">
        <v>183</v>
      </c>
    </row>
    <row r="684" s="1" customFormat="1" ht="16.5" customHeight="1">
      <c r="B684" s="48"/>
      <c r="C684" s="238" t="s">
        <v>1033</v>
      </c>
      <c r="D684" s="238" t="s">
        <v>185</v>
      </c>
      <c r="E684" s="239" t="s">
        <v>1034</v>
      </c>
      <c r="F684" s="240" t="s">
        <v>1035</v>
      </c>
      <c r="G684" s="241" t="s">
        <v>313</v>
      </c>
      <c r="H684" s="242">
        <v>0.80000000000000004</v>
      </c>
      <c r="I684" s="243"/>
      <c r="J684" s="244">
        <f>ROUND(I684*H684,2)</f>
        <v>0</v>
      </c>
      <c r="K684" s="240" t="s">
        <v>189</v>
      </c>
      <c r="L684" s="74"/>
      <c r="M684" s="245" t="s">
        <v>38</v>
      </c>
      <c r="N684" s="246" t="s">
        <v>53</v>
      </c>
      <c r="O684" s="49"/>
      <c r="P684" s="247">
        <f>O684*H684</f>
        <v>0</v>
      </c>
      <c r="Q684" s="247">
        <v>0</v>
      </c>
      <c r="R684" s="247">
        <f>Q684*H684</f>
        <v>0</v>
      </c>
      <c r="S684" s="247">
        <v>0</v>
      </c>
      <c r="T684" s="248">
        <f>S684*H684</f>
        <v>0</v>
      </c>
      <c r="AR684" s="25" t="s">
        <v>279</v>
      </c>
      <c r="AT684" s="25" t="s">
        <v>185</v>
      </c>
      <c r="AU684" s="25" t="s">
        <v>90</v>
      </c>
      <c r="AY684" s="25" t="s">
        <v>183</v>
      </c>
      <c r="BE684" s="249">
        <f>IF(N684="základní",J684,0)</f>
        <v>0</v>
      </c>
      <c r="BF684" s="249">
        <f>IF(N684="snížená",J684,0)</f>
        <v>0</v>
      </c>
      <c r="BG684" s="249">
        <f>IF(N684="zákl. přenesená",J684,0)</f>
        <v>0</v>
      </c>
      <c r="BH684" s="249">
        <f>IF(N684="sníž. přenesená",J684,0)</f>
        <v>0</v>
      </c>
      <c r="BI684" s="249">
        <f>IF(N684="nulová",J684,0)</f>
        <v>0</v>
      </c>
      <c r="BJ684" s="25" t="s">
        <v>25</v>
      </c>
      <c r="BK684" s="249">
        <f>ROUND(I684*H684,2)</f>
        <v>0</v>
      </c>
      <c r="BL684" s="25" t="s">
        <v>279</v>
      </c>
      <c r="BM684" s="25" t="s">
        <v>1036</v>
      </c>
    </row>
    <row r="685" s="1" customFormat="1">
      <c r="B685" s="48"/>
      <c r="C685" s="76"/>
      <c r="D685" s="252" t="s">
        <v>217</v>
      </c>
      <c r="E685" s="76"/>
      <c r="F685" s="283" t="s">
        <v>1037</v>
      </c>
      <c r="G685" s="76"/>
      <c r="H685" s="76"/>
      <c r="I685" s="206"/>
      <c r="J685" s="76"/>
      <c r="K685" s="76"/>
      <c r="L685" s="74"/>
      <c r="M685" s="284"/>
      <c r="N685" s="49"/>
      <c r="O685" s="49"/>
      <c r="P685" s="49"/>
      <c r="Q685" s="49"/>
      <c r="R685" s="49"/>
      <c r="S685" s="49"/>
      <c r="T685" s="97"/>
      <c r="AT685" s="25" t="s">
        <v>217</v>
      </c>
      <c r="AU685" s="25" t="s">
        <v>90</v>
      </c>
    </row>
    <row r="686" s="1" customFormat="1" ht="38.25" customHeight="1">
      <c r="B686" s="48"/>
      <c r="C686" s="285" t="s">
        <v>1038</v>
      </c>
      <c r="D686" s="285" t="s">
        <v>272</v>
      </c>
      <c r="E686" s="286" t="s">
        <v>1039</v>
      </c>
      <c r="F686" s="287" t="s">
        <v>1040</v>
      </c>
      <c r="G686" s="288" t="s">
        <v>490</v>
      </c>
      <c r="H686" s="289">
        <v>1</v>
      </c>
      <c r="I686" s="290"/>
      <c r="J686" s="291">
        <f>ROUND(I686*H686,2)</f>
        <v>0</v>
      </c>
      <c r="K686" s="287" t="s">
        <v>38</v>
      </c>
      <c r="L686" s="292"/>
      <c r="M686" s="293" t="s">
        <v>38</v>
      </c>
      <c r="N686" s="294" t="s">
        <v>53</v>
      </c>
      <c r="O686" s="49"/>
      <c r="P686" s="247">
        <f>O686*H686</f>
        <v>0</v>
      </c>
      <c r="Q686" s="247">
        <v>0</v>
      </c>
      <c r="R686" s="247">
        <f>Q686*H686</f>
        <v>0</v>
      </c>
      <c r="S686" s="247">
        <v>0</v>
      </c>
      <c r="T686" s="248">
        <f>S686*H686</f>
        <v>0</v>
      </c>
      <c r="AR686" s="25" t="s">
        <v>385</v>
      </c>
      <c r="AT686" s="25" t="s">
        <v>272</v>
      </c>
      <c r="AU686" s="25" t="s">
        <v>90</v>
      </c>
      <c r="AY686" s="25" t="s">
        <v>183</v>
      </c>
      <c r="BE686" s="249">
        <f>IF(N686="základní",J686,0)</f>
        <v>0</v>
      </c>
      <c r="BF686" s="249">
        <f>IF(N686="snížená",J686,0)</f>
        <v>0</v>
      </c>
      <c r="BG686" s="249">
        <f>IF(N686="zákl. přenesená",J686,0)</f>
        <v>0</v>
      </c>
      <c r="BH686" s="249">
        <f>IF(N686="sníž. přenesená",J686,0)</f>
        <v>0</v>
      </c>
      <c r="BI686" s="249">
        <f>IF(N686="nulová",J686,0)</f>
        <v>0</v>
      </c>
      <c r="BJ686" s="25" t="s">
        <v>25</v>
      </c>
      <c r="BK686" s="249">
        <f>ROUND(I686*H686,2)</f>
        <v>0</v>
      </c>
      <c r="BL686" s="25" t="s">
        <v>279</v>
      </c>
      <c r="BM686" s="25" t="s">
        <v>1041</v>
      </c>
    </row>
    <row r="687" s="1" customFormat="1" ht="25.5" customHeight="1">
      <c r="B687" s="48"/>
      <c r="C687" s="238" t="s">
        <v>1042</v>
      </c>
      <c r="D687" s="238" t="s">
        <v>185</v>
      </c>
      <c r="E687" s="239" t="s">
        <v>1043</v>
      </c>
      <c r="F687" s="240" t="s">
        <v>1044</v>
      </c>
      <c r="G687" s="241" t="s">
        <v>188</v>
      </c>
      <c r="H687" s="242">
        <v>2</v>
      </c>
      <c r="I687" s="243"/>
      <c r="J687" s="244">
        <f>ROUND(I687*H687,2)</f>
        <v>0</v>
      </c>
      <c r="K687" s="240" t="s">
        <v>189</v>
      </c>
      <c r="L687" s="74"/>
      <c r="M687" s="245" t="s">
        <v>38</v>
      </c>
      <c r="N687" s="246" t="s">
        <v>53</v>
      </c>
      <c r="O687" s="49"/>
      <c r="P687" s="247">
        <f>O687*H687</f>
        <v>0</v>
      </c>
      <c r="Q687" s="247">
        <v>0</v>
      </c>
      <c r="R687" s="247">
        <f>Q687*H687</f>
        <v>0</v>
      </c>
      <c r="S687" s="247">
        <v>0</v>
      </c>
      <c r="T687" s="248">
        <f>S687*H687</f>
        <v>0</v>
      </c>
      <c r="AR687" s="25" t="s">
        <v>279</v>
      </c>
      <c r="AT687" s="25" t="s">
        <v>185</v>
      </c>
      <c r="AU687" s="25" t="s">
        <v>90</v>
      </c>
      <c r="AY687" s="25" t="s">
        <v>183</v>
      </c>
      <c r="BE687" s="249">
        <f>IF(N687="základní",J687,0)</f>
        <v>0</v>
      </c>
      <c r="BF687" s="249">
        <f>IF(N687="snížená",J687,0)</f>
        <v>0</v>
      </c>
      <c r="BG687" s="249">
        <f>IF(N687="zákl. přenesená",J687,0)</f>
        <v>0</v>
      </c>
      <c r="BH687" s="249">
        <f>IF(N687="sníž. přenesená",J687,0)</f>
        <v>0</v>
      </c>
      <c r="BI687" s="249">
        <f>IF(N687="nulová",J687,0)</f>
        <v>0</v>
      </c>
      <c r="BJ687" s="25" t="s">
        <v>25</v>
      </c>
      <c r="BK687" s="249">
        <f>ROUND(I687*H687,2)</f>
        <v>0</v>
      </c>
      <c r="BL687" s="25" t="s">
        <v>279</v>
      </c>
      <c r="BM687" s="25" t="s">
        <v>1045</v>
      </c>
    </row>
    <row r="688" s="1" customFormat="1">
      <c r="B688" s="48"/>
      <c r="C688" s="76"/>
      <c r="D688" s="252" t="s">
        <v>217</v>
      </c>
      <c r="E688" s="76"/>
      <c r="F688" s="283" t="s">
        <v>1046</v>
      </c>
      <c r="G688" s="76"/>
      <c r="H688" s="76"/>
      <c r="I688" s="206"/>
      <c r="J688" s="76"/>
      <c r="K688" s="76"/>
      <c r="L688" s="74"/>
      <c r="M688" s="284"/>
      <c r="N688" s="49"/>
      <c r="O688" s="49"/>
      <c r="P688" s="49"/>
      <c r="Q688" s="49"/>
      <c r="R688" s="49"/>
      <c r="S688" s="49"/>
      <c r="T688" s="97"/>
      <c r="AT688" s="25" t="s">
        <v>217</v>
      </c>
      <c r="AU688" s="25" t="s">
        <v>90</v>
      </c>
    </row>
    <row r="689" s="1" customFormat="1" ht="16.5" customHeight="1">
      <c r="B689" s="48"/>
      <c r="C689" s="238" t="s">
        <v>1047</v>
      </c>
      <c r="D689" s="238" t="s">
        <v>185</v>
      </c>
      <c r="E689" s="239" t="s">
        <v>1048</v>
      </c>
      <c r="F689" s="240" t="s">
        <v>1049</v>
      </c>
      <c r="G689" s="241" t="s">
        <v>215</v>
      </c>
      <c r="H689" s="242">
        <v>13.536</v>
      </c>
      <c r="I689" s="243"/>
      <c r="J689" s="244">
        <f>ROUND(I689*H689,2)</f>
        <v>0</v>
      </c>
      <c r="K689" s="240" t="s">
        <v>189</v>
      </c>
      <c r="L689" s="74"/>
      <c r="M689" s="245" t="s">
        <v>38</v>
      </c>
      <c r="N689" s="246" t="s">
        <v>53</v>
      </c>
      <c r="O689" s="49"/>
      <c r="P689" s="247">
        <f>O689*H689</f>
        <v>0</v>
      </c>
      <c r="Q689" s="247">
        <v>0</v>
      </c>
      <c r="R689" s="247">
        <f>Q689*H689</f>
        <v>0</v>
      </c>
      <c r="S689" s="247">
        <v>0.01098</v>
      </c>
      <c r="T689" s="248">
        <f>S689*H689</f>
        <v>0.14862528</v>
      </c>
      <c r="AR689" s="25" t="s">
        <v>279</v>
      </c>
      <c r="AT689" s="25" t="s">
        <v>185</v>
      </c>
      <c r="AU689" s="25" t="s">
        <v>90</v>
      </c>
      <c r="AY689" s="25" t="s">
        <v>183</v>
      </c>
      <c r="BE689" s="249">
        <f>IF(N689="základní",J689,0)</f>
        <v>0</v>
      </c>
      <c r="BF689" s="249">
        <f>IF(N689="snížená",J689,0)</f>
        <v>0</v>
      </c>
      <c r="BG689" s="249">
        <f>IF(N689="zákl. přenesená",J689,0)</f>
        <v>0</v>
      </c>
      <c r="BH689" s="249">
        <f>IF(N689="sníž. přenesená",J689,0)</f>
        <v>0</v>
      </c>
      <c r="BI689" s="249">
        <f>IF(N689="nulová",J689,0)</f>
        <v>0</v>
      </c>
      <c r="BJ689" s="25" t="s">
        <v>25</v>
      </c>
      <c r="BK689" s="249">
        <f>ROUND(I689*H689,2)</f>
        <v>0</v>
      </c>
      <c r="BL689" s="25" t="s">
        <v>279</v>
      </c>
      <c r="BM689" s="25" t="s">
        <v>1050</v>
      </c>
    </row>
    <row r="690" s="1" customFormat="1">
      <c r="B690" s="48"/>
      <c r="C690" s="76"/>
      <c r="D690" s="252" t="s">
        <v>217</v>
      </c>
      <c r="E690" s="76"/>
      <c r="F690" s="283" t="s">
        <v>1051</v>
      </c>
      <c r="G690" s="76"/>
      <c r="H690" s="76"/>
      <c r="I690" s="206"/>
      <c r="J690" s="76"/>
      <c r="K690" s="76"/>
      <c r="L690" s="74"/>
      <c r="M690" s="284"/>
      <c r="N690" s="49"/>
      <c r="O690" s="49"/>
      <c r="P690" s="49"/>
      <c r="Q690" s="49"/>
      <c r="R690" s="49"/>
      <c r="S690" s="49"/>
      <c r="T690" s="97"/>
      <c r="AT690" s="25" t="s">
        <v>217</v>
      </c>
      <c r="AU690" s="25" t="s">
        <v>90</v>
      </c>
    </row>
    <row r="691" s="12" customFormat="1">
      <c r="B691" s="250"/>
      <c r="C691" s="251"/>
      <c r="D691" s="252" t="s">
        <v>196</v>
      </c>
      <c r="E691" s="253" t="s">
        <v>38</v>
      </c>
      <c r="F691" s="254" t="s">
        <v>1052</v>
      </c>
      <c r="G691" s="251"/>
      <c r="H691" s="255">
        <v>13.536</v>
      </c>
      <c r="I691" s="256"/>
      <c r="J691" s="251"/>
      <c r="K691" s="251"/>
      <c r="L691" s="257"/>
      <c r="M691" s="258"/>
      <c r="N691" s="259"/>
      <c r="O691" s="259"/>
      <c r="P691" s="259"/>
      <c r="Q691" s="259"/>
      <c r="R691" s="259"/>
      <c r="S691" s="259"/>
      <c r="T691" s="260"/>
      <c r="AT691" s="261" t="s">
        <v>196</v>
      </c>
      <c r="AU691" s="261" t="s">
        <v>90</v>
      </c>
      <c r="AV691" s="12" t="s">
        <v>90</v>
      </c>
      <c r="AW691" s="12" t="s">
        <v>45</v>
      </c>
      <c r="AX691" s="12" t="s">
        <v>82</v>
      </c>
      <c r="AY691" s="261" t="s">
        <v>183</v>
      </c>
    </row>
    <row r="692" s="13" customFormat="1">
      <c r="B692" s="262"/>
      <c r="C692" s="263"/>
      <c r="D692" s="252" t="s">
        <v>196</v>
      </c>
      <c r="E692" s="264" t="s">
        <v>38</v>
      </c>
      <c r="F692" s="265" t="s">
        <v>198</v>
      </c>
      <c r="G692" s="263"/>
      <c r="H692" s="266">
        <v>13.536</v>
      </c>
      <c r="I692" s="267"/>
      <c r="J692" s="263"/>
      <c r="K692" s="263"/>
      <c r="L692" s="268"/>
      <c r="M692" s="269"/>
      <c r="N692" s="270"/>
      <c r="O692" s="270"/>
      <c r="P692" s="270"/>
      <c r="Q692" s="270"/>
      <c r="R692" s="270"/>
      <c r="S692" s="270"/>
      <c r="T692" s="271"/>
      <c r="AT692" s="272" t="s">
        <v>196</v>
      </c>
      <c r="AU692" s="272" t="s">
        <v>90</v>
      </c>
      <c r="AV692" s="13" t="s">
        <v>190</v>
      </c>
      <c r="AW692" s="13" t="s">
        <v>45</v>
      </c>
      <c r="AX692" s="13" t="s">
        <v>25</v>
      </c>
      <c r="AY692" s="272" t="s">
        <v>183</v>
      </c>
    </row>
    <row r="693" s="1" customFormat="1" ht="16.5" customHeight="1">
      <c r="B693" s="48"/>
      <c r="C693" s="238" t="s">
        <v>1053</v>
      </c>
      <c r="D693" s="238" t="s">
        <v>185</v>
      </c>
      <c r="E693" s="239" t="s">
        <v>1054</v>
      </c>
      <c r="F693" s="240" t="s">
        <v>1055</v>
      </c>
      <c r="G693" s="241" t="s">
        <v>215</v>
      </c>
      <c r="H693" s="242">
        <v>13.536</v>
      </c>
      <c r="I693" s="243"/>
      <c r="J693" s="244">
        <f>ROUND(I693*H693,2)</f>
        <v>0</v>
      </c>
      <c r="K693" s="240" t="s">
        <v>189</v>
      </c>
      <c r="L693" s="74"/>
      <c r="M693" s="245" t="s">
        <v>38</v>
      </c>
      <c r="N693" s="246" t="s">
        <v>53</v>
      </c>
      <c r="O693" s="49"/>
      <c r="P693" s="247">
        <f>O693*H693</f>
        <v>0</v>
      </c>
      <c r="Q693" s="247">
        <v>0</v>
      </c>
      <c r="R693" s="247">
        <f>Q693*H693</f>
        <v>0</v>
      </c>
      <c r="S693" s="247">
        <v>0.0080000000000000002</v>
      </c>
      <c r="T693" s="248">
        <f>S693*H693</f>
        <v>0.108288</v>
      </c>
      <c r="AR693" s="25" t="s">
        <v>279</v>
      </c>
      <c r="AT693" s="25" t="s">
        <v>185</v>
      </c>
      <c r="AU693" s="25" t="s">
        <v>90</v>
      </c>
      <c r="AY693" s="25" t="s">
        <v>183</v>
      </c>
      <c r="BE693" s="249">
        <f>IF(N693="základní",J693,0)</f>
        <v>0</v>
      </c>
      <c r="BF693" s="249">
        <f>IF(N693="snížená",J693,0)</f>
        <v>0</v>
      </c>
      <c r="BG693" s="249">
        <f>IF(N693="zákl. přenesená",J693,0)</f>
        <v>0</v>
      </c>
      <c r="BH693" s="249">
        <f>IF(N693="sníž. přenesená",J693,0)</f>
        <v>0</v>
      </c>
      <c r="BI693" s="249">
        <f>IF(N693="nulová",J693,0)</f>
        <v>0</v>
      </c>
      <c r="BJ693" s="25" t="s">
        <v>25</v>
      </c>
      <c r="BK693" s="249">
        <f>ROUND(I693*H693,2)</f>
        <v>0</v>
      </c>
      <c r="BL693" s="25" t="s">
        <v>279</v>
      </c>
      <c r="BM693" s="25" t="s">
        <v>1056</v>
      </c>
    </row>
    <row r="694" s="1" customFormat="1">
      <c r="B694" s="48"/>
      <c r="C694" s="76"/>
      <c r="D694" s="252" t="s">
        <v>217</v>
      </c>
      <c r="E694" s="76"/>
      <c r="F694" s="283" t="s">
        <v>1051</v>
      </c>
      <c r="G694" s="76"/>
      <c r="H694" s="76"/>
      <c r="I694" s="206"/>
      <c r="J694" s="76"/>
      <c r="K694" s="76"/>
      <c r="L694" s="74"/>
      <c r="M694" s="284"/>
      <c r="N694" s="49"/>
      <c r="O694" s="49"/>
      <c r="P694" s="49"/>
      <c r="Q694" s="49"/>
      <c r="R694" s="49"/>
      <c r="S694" s="49"/>
      <c r="T694" s="97"/>
      <c r="AT694" s="25" t="s">
        <v>217</v>
      </c>
      <c r="AU694" s="25" t="s">
        <v>90</v>
      </c>
    </row>
    <row r="695" s="12" customFormat="1">
      <c r="B695" s="250"/>
      <c r="C695" s="251"/>
      <c r="D695" s="252" t="s">
        <v>196</v>
      </c>
      <c r="E695" s="253" t="s">
        <v>38</v>
      </c>
      <c r="F695" s="254" t="s">
        <v>1052</v>
      </c>
      <c r="G695" s="251"/>
      <c r="H695" s="255">
        <v>13.536</v>
      </c>
      <c r="I695" s="256"/>
      <c r="J695" s="251"/>
      <c r="K695" s="251"/>
      <c r="L695" s="257"/>
      <c r="M695" s="258"/>
      <c r="N695" s="259"/>
      <c r="O695" s="259"/>
      <c r="P695" s="259"/>
      <c r="Q695" s="259"/>
      <c r="R695" s="259"/>
      <c r="S695" s="259"/>
      <c r="T695" s="260"/>
      <c r="AT695" s="261" t="s">
        <v>196</v>
      </c>
      <c r="AU695" s="261" t="s">
        <v>90</v>
      </c>
      <c r="AV695" s="12" t="s">
        <v>90</v>
      </c>
      <c r="AW695" s="12" t="s">
        <v>45</v>
      </c>
      <c r="AX695" s="12" t="s">
        <v>82</v>
      </c>
      <c r="AY695" s="261" t="s">
        <v>183</v>
      </c>
    </row>
    <row r="696" s="13" customFormat="1">
      <c r="B696" s="262"/>
      <c r="C696" s="263"/>
      <c r="D696" s="252" t="s">
        <v>196</v>
      </c>
      <c r="E696" s="264" t="s">
        <v>38</v>
      </c>
      <c r="F696" s="265" t="s">
        <v>198</v>
      </c>
      <c r="G696" s="263"/>
      <c r="H696" s="266">
        <v>13.536</v>
      </c>
      <c r="I696" s="267"/>
      <c r="J696" s="263"/>
      <c r="K696" s="263"/>
      <c r="L696" s="268"/>
      <c r="M696" s="269"/>
      <c r="N696" s="270"/>
      <c r="O696" s="270"/>
      <c r="P696" s="270"/>
      <c r="Q696" s="270"/>
      <c r="R696" s="270"/>
      <c r="S696" s="270"/>
      <c r="T696" s="271"/>
      <c r="AT696" s="272" t="s">
        <v>196</v>
      </c>
      <c r="AU696" s="272" t="s">
        <v>90</v>
      </c>
      <c r="AV696" s="13" t="s">
        <v>190</v>
      </c>
      <c r="AW696" s="13" t="s">
        <v>45</v>
      </c>
      <c r="AX696" s="13" t="s">
        <v>25</v>
      </c>
      <c r="AY696" s="272" t="s">
        <v>183</v>
      </c>
    </row>
    <row r="697" s="1" customFormat="1" ht="25.5" customHeight="1">
      <c r="B697" s="48"/>
      <c r="C697" s="238" t="s">
        <v>1057</v>
      </c>
      <c r="D697" s="238" t="s">
        <v>185</v>
      </c>
      <c r="E697" s="239" t="s">
        <v>1058</v>
      </c>
      <c r="F697" s="240" t="s">
        <v>1059</v>
      </c>
      <c r="G697" s="241" t="s">
        <v>188</v>
      </c>
      <c r="H697" s="242">
        <v>20</v>
      </c>
      <c r="I697" s="243"/>
      <c r="J697" s="244">
        <f>ROUND(I697*H697,2)</f>
        <v>0</v>
      </c>
      <c r="K697" s="240" t="s">
        <v>189</v>
      </c>
      <c r="L697" s="74"/>
      <c r="M697" s="245" t="s">
        <v>38</v>
      </c>
      <c r="N697" s="246" t="s">
        <v>53</v>
      </c>
      <c r="O697" s="49"/>
      <c r="P697" s="247">
        <f>O697*H697</f>
        <v>0</v>
      </c>
      <c r="Q697" s="247">
        <v>0</v>
      </c>
      <c r="R697" s="247">
        <f>Q697*H697</f>
        <v>0</v>
      </c>
      <c r="S697" s="247">
        <v>0.0050000000000000001</v>
      </c>
      <c r="T697" s="248">
        <f>S697*H697</f>
        <v>0.10000000000000001</v>
      </c>
      <c r="AR697" s="25" t="s">
        <v>279</v>
      </c>
      <c r="AT697" s="25" t="s">
        <v>185</v>
      </c>
      <c r="AU697" s="25" t="s">
        <v>90</v>
      </c>
      <c r="AY697" s="25" t="s">
        <v>183</v>
      </c>
      <c r="BE697" s="249">
        <f>IF(N697="základní",J697,0)</f>
        <v>0</v>
      </c>
      <c r="BF697" s="249">
        <f>IF(N697="snížená",J697,0)</f>
        <v>0</v>
      </c>
      <c r="BG697" s="249">
        <f>IF(N697="zákl. přenesená",J697,0)</f>
        <v>0</v>
      </c>
      <c r="BH697" s="249">
        <f>IF(N697="sníž. přenesená",J697,0)</f>
        <v>0</v>
      </c>
      <c r="BI697" s="249">
        <f>IF(N697="nulová",J697,0)</f>
        <v>0</v>
      </c>
      <c r="BJ697" s="25" t="s">
        <v>25</v>
      </c>
      <c r="BK697" s="249">
        <f>ROUND(I697*H697,2)</f>
        <v>0</v>
      </c>
      <c r="BL697" s="25" t="s">
        <v>279</v>
      </c>
      <c r="BM697" s="25" t="s">
        <v>1060</v>
      </c>
    </row>
    <row r="698" s="12" customFormat="1">
      <c r="B698" s="250"/>
      <c r="C698" s="251"/>
      <c r="D698" s="252" t="s">
        <v>196</v>
      </c>
      <c r="E698" s="253" t="s">
        <v>38</v>
      </c>
      <c r="F698" s="254" t="s">
        <v>304</v>
      </c>
      <c r="G698" s="251"/>
      <c r="H698" s="255">
        <v>20</v>
      </c>
      <c r="I698" s="256"/>
      <c r="J698" s="251"/>
      <c r="K698" s="251"/>
      <c r="L698" s="257"/>
      <c r="M698" s="258"/>
      <c r="N698" s="259"/>
      <c r="O698" s="259"/>
      <c r="P698" s="259"/>
      <c r="Q698" s="259"/>
      <c r="R698" s="259"/>
      <c r="S698" s="259"/>
      <c r="T698" s="260"/>
      <c r="AT698" s="261" t="s">
        <v>196</v>
      </c>
      <c r="AU698" s="261" t="s">
        <v>90</v>
      </c>
      <c r="AV698" s="12" t="s">
        <v>90</v>
      </c>
      <c r="AW698" s="12" t="s">
        <v>45</v>
      </c>
      <c r="AX698" s="12" t="s">
        <v>82</v>
      </c>
      <c r="AY698" s="261" t="s">
        <v>183</v>
      </c>
    </row>
    <row r="699" s="13" customFormat="1">
      <c r="B699" s="262"/>
      <c r="C699" s="263"/>
      <c r="D699" s="252" t="s">
        <v>196</v>
      </c>
      <c r="E699" s="264" t="s">
        <v>38</v>
      </c>
      <c r="F699" s="265" t="s">
        <v>198</v>
      </c>
      <c r="G699" s="263"/>
      <c r="H699" s="266">
        <v>20</v>
      </c>
      <c r="I699" s="267"/>
      <c r="J699" s="263"/>
      <c r="K699" s="263"/>
      <c r="L699" s="268"/>
      <c r="M699" s="269"/>
      <c r="N699" s="270"/>
      <c r="O699" s="270"/>
      <c r="P699" s="270"/>
      <c r="Q699" s="270"/>
      <c r="R699" s="270"/>
      <c r="S699" s="270"/>
      <c r="T699" s="271"/>
      <c r="AT699" s="272" t="s">
        <v>196</v>
      </c>
      <c r="AU699" s="272" t="s">
        <v>90</v>
      </c>
      <c r="AV699" s="13" t="s">
        <v>190</v>
      </c>
      <c r="AW699" s="13" t="s">
        <v>45</v>
      </c>
      <c r="AX699" s="13" t="s">
        <v>25</v>
      </c>
      <c r="AY699" s="272" t="s">
        <v>183</v>
      </c>
    </row>
    <row r="700" s="1" customFormat="1" ht="25.5" customHeight="1">
      <c r="B700" s="48"/>
      <c r="C700" s="238" t="s">
        <v>1061</v>
      </c>
      <c r="D700" s="238" t="s">
        <v>185</v>
      </c>
      <c r="E700" s="239" t="s">
        <v>1062</v>
      </c>
      <c r="F700" s="240" t="s">
        <v>1063</v>
      </c>
      <c r="G700" s="241" t="s">
        <v>215</v>
      </c>
      <c r="H700" s="242">
        <v>17.010000000000002</v>
      </c>
      <c r="I700" s="243"/>
      <c r="J700" s="244">
        <f>ROUND(I700*H700,2)</f>
        <v>0</v>
      </c>
      <c r="K700" s="240" t="s">
        <v>189</v>
      </c>
      <c r="L700" s="74"/>
      <c r="M700" s="245" t="s">
        <v>38</v>
      </c>
      <c r="N700" s="246" t="s">
        <v>53</v>
      </c>
      <c r="O700" s="49"/>
      <c r="P700" s="247">
        <f>O700*H700</f>
        <v>0</v>
      </c>
      <c r="Q700" s="247">
        <v>0.00025000000000000001</v>
      </c>
      <c r="R700" s="247">
        <f>Q700*H700</f>
        <v>0.0042525000000000002</v>
      </c>
      <c r="S700" s="247">
        <v>0</v>
      </c>
      <c r="T700" s="248">
        <f>S700*H700</f>
        <v>0</v>
      </c>
      <c r="AR700" s="25" t="s">
        <v>279</v>
      </c>
      <c r="AT700" s="25" t="s">
        <v>185</v>
      </c>
      <c r="AU700" s="25" t="s">
        <v>90</v>
      </c>
      <c r="AY700" s="25" t="s">
        <v>183</v>
      </c>
      <c r="BE700" s="249">
        <f>IF(N700="základní",J700,0)</f>
        <v>0</v>
      </c>
      <c r="BF700" s="249">
        <f>IF(N700="snížená",J700,0)</f>
        <v>0</v>
      </c>
      <c r="BG700" s="249">
        <f>IF(N700="zákl. přenesená",J700,0)</f>
        <v>0</v>
      </c>
      <c r="BH700" s="249">
        <f>IF(N700="sníž. přenesená",J700,0)</f>
        <v>0</v>
      </c>
      <c r="BI700" s="249">
        <f>IF(N700="nulová",J700,0)</f>
        <v>0</v>
      </c>
      <c r="BJ700" s="25" t="s">
        <v>25</v>
      </c>
      <c r="BK700" s="249">
        <f>ROUND(I700*H700,2)</f>
        <v>0</v>
      </c>
      <c r="BL700" s="25" t="s">
        <v>279</v>
      </c>
      <c r="BM700" s="25" t="s">
        <v>1064</v>
      </c>
    </row>
    <row r="701" s="1" customFormat="1">
      <c r="B701" s="48"/>
      <c r="C701" s="76"/>
      <c r="D701" s="252" t="s">
        <v>217</v>
      </c>
      <c r="E701" s="76"/>
      <c r="F701" s="283" t="s">
        <v>1065</v>
      </c>
      <c r="G701" s="76"/>
      <c r="H701" s="76"/>
      <c r="I701" s="206"/>
      <c r="J701" s="76"/>
      <c r="K701" s="76"/>
      <c r="L701" s="74"/>
      <c r="M701" s="284"/>
      <c r="N701" s="49"/>
      <c r="O701" s="49"/>
      <c r="P701" s="49"/>
      <c r="Q701" s="49"/>
      <c r="R701" s="49"/>
      <c r="S701" s="49"/>
      <c r="T701" s="97"/>
      <c r="AT701" s="25" t="s">
        <v>217</v>
      </c>
      <c r="AU701" s="25" t="s">
        <v>90</v>
      </c>
    </row>
    <row r="702" s="12" customFormat="1">
      <c r="B702" s="250"/>
      <c r="C702" s="251"/>
      <c r="D702" s="252" t="s">
        <v>196</v>
      </c>
      <c r="E702" s="253" t="s">
        <v>38</v>
      </c>
      <c r="F702" s="254" t="s">
        <v>1066</v>
      </c>
      <c r="G702" s="251"/>
      <c r="H702" s="255">
        <v>15.75</v>
      </c>
      <c r="I702" s="256"/>
      <c r="J702" s="251"/>
      <c r="K702" s="251"/>
      <c r="L702" s="257"/>
      <c r="M702" s="258"/>
      <c r="N702" s="259"/>
      <c r="O702" s="259"/>
      <c r="P702" s="259"/>
      <c r="Q702" s="259"/>
      <c r="R702" s="259"/>
      <c r="S702" s="259"/>
      <c r="T702" s="260"/>
      <c r="AT702" s="261" t="s">
        <v>196</v>
      </c>
      <c r="AU702" s="261" t="s">
        <v>90</v>
      </c>
      <c r="AV702" s="12" t="s">
        <v>90</v>
      </c>
      <c r="AW702" s="12" t="s">
        <v>45</v>
      </c>
      <c r="AX702" s="12" t="s">
        <v>82</v>
      </c>
      <c r="AY702" s="261" t="s">
        <v>183</v>
      </c>
    </row>
    <row r="703" s="12" customFormat="1">
      <c r="B703" s="250"/>
      <c r="C703" s="251"/>
      <c r="D703" s="252" t="s">
        <v>196</v>
      </c>
      <c r="E703" s="253" t="s">
        <v>38</v>
      </c>
      <c r="F703" s="254" t="s">
        <v>1067</v>
      </c>
      <c r="G703" s="251"/>
      <c r="H703" s="255">
        <v>1.26</v>
      </c>
      <c r="I703" s="256"/>
      <c r="J703" s="251"/>
      <c r="K703" s="251"/>
      <c r="L703" s="257"/>
      <c r="M703" s="258"/>
      <c r="N703" s="259"/>
      <c r="O703" s="259"/>
      <c r="P703" s="259"/>
      <c r="Q703" s="259"/>
      <c r="R703" s="259"/>
      <c r="S703" s="259"/>
      <c r="T703" s="260"/>
      <c r="AT703" s="261" t="s">
        <v>196</v>
      </c>
      <c r="AU703" s="261" t="s">
        <v>90</v>
      </c>
      <c r="AV703" s="12" t="s">
        <v>90</v>
      </c>
      <c r="AW703" s="12" t="s">
        <v>45</v>
      </c>
      <c r="AX703" s="12" t="s">
        <v>82</v>
      </c>
      <c r="AY703" s="261" t="s">
        <v>183</v>
      </c>
    </row>
    <row r="704" s="13" customFormat="1">
      <c r="B704" s="262"/>
      <c r="C704" s="263"/>
      <c r="D704" s="252" t="s">
        <v>196</v>
      </c>
      <c r="E704" s="264" t="s">
        <v>38</v>
      </c>
      <c r="F704" s="265" t="s">
        <v>198</v>
      </c>
      <c r="G704" s="263"/>
      <c r="H704" s="266">
        <v>17.010000000000002</v>
      </c>
      <c r="I704" s="267"/>
      <c r="J704" s="263"/>
      <c r="K704" s="263"/>
      <c r="L704" s="268"/>
      <c r="M704" s="269"/>
      <c r="N704" s="270"/>
      <c r="O704" s="270"/>
      <c r="P704" s="270"/>
      <c r="Q704" s="270"/>
      <c r="R704" s="270"/>
      <c r="S704" s="270"/>
      <c r="T704" s="271"/>
      <c r="AT704" s="272" t="s">
        <v>196</v>
      </c>
      <c r="AU704" s="272" t="s">
        <v>90</v>
      </c>
      <c r="AV704" s="13" t="s">
        <v>190</v>
      </c>
      <c r="AW704" s="13" t="s">
        <v>45</v>
      </c>
      <c r="AX704" s="13" t="s">
        <v>25</v>
      </c>
      <c r="AY704" s="272" t="s">
        <v>183</v>
      </c>
    </row>
    <row r="705" s="1" customFormat="1" ht="25.5" customHeight="1">
      <c r="B705" s="48"/>
      <c r="C705" s="285" t="s">
        <v>1068</v>
      </c>
      <c r="D705" s="285" t="s">
        <v>272</v>
      </c>
      <c r="E705" s="286" t="s">
        <v>1069</v>
      </c>
      <c r="F705" s="287" t="s">
        <v>1070</v>
      </c>
      <c r="G705" s="288" t="s">
        <v>490</v>
      </c>
      <c r="H705" s="289">
        <v>5</v>
      </c>
      <c r="I705" s="290"/>
      <c r="J705" s="291">
        <f>ROUND(I705*H705,2)</f>
        <v>0</v>
      </c>
      <c r="K705" s="287" t="s">
        <v>38</v>
      </c>
      <c r="L705" s="292"/>
      <c r="M705" s="293" t="s">
        <v>38</v>
      </c>
      <c r="N705" s="294" t="s">
        <v>53</v>
      </c>
      <c r="O705" s="49"/>
      <c r="P705" s="247">
        <f>O705*H705</f>
        <v>0</v>
      </c>
      <c r="Q705" s="247">
        <v>0</v>
      </c>
      <c r="R705" s="247">
        <f>Q705*H705</f>
        <v>0</v>
      </c>
      <c r="S705" s="247">
        <v>0</v>
      </c>
      <c r="T705" s="248">
        <f>S705*H705</f>
        <v>0</v>
      </c>
      <c r="AR705" s="25" t="s">
        <v>385</v>
      </c>
      <c r="AT705" s="25" t="s">
        <v>272</v>
      </c>
      <c r="AU705" s="25" t="s">
        <v>90</v>
      </c>
      <c r="AY705" s="25" t="s">
        <v>183</v>
      </c>
      <c r="BE705" s="249">
        <f>IF(N705="základní",J705,0)</f>
        <v>0</v>
      </c>
      <c r="BF705" s="249">
        <f>IF(N705="snížená",J705,0)</f>
        <v>0</v>
      </c>
      <c r="BG705" s="249">
        <f>IF(N705="zákl. přenesená",J705,0)</f>
        <v>0</v>
      </c>
      <c r="BH705" s="249">
        <f>IF(N705="sníž. přenesená",J705,0)</f>
        <v>0</v>
      </c>
      <c r="BI705" s="249">
        <f>IF(N705="nulová",J705,0)</f>
        <v>0</v>
      </c>
      <c r="BJ705" s="25" t="s">
        <v>25</v>
      </c>
      <c r="BK705" s="249">
        <f>ROUND(I705*H705,2)</f>
        <v>0</v>
      </c>
      <c r="BL705" s="25" t="s">
        <v>279</v>
      </c>
      <c r="BM705" s="25" t="s">
        <v>1071</v>
      </c>
    </row>
    <row r="706" s="1" customFormat="1" ht="25.5" customHeight="1">
      <c r="B706" s="48"/>
      <c r="C706" s="285" t="s">
        <v>1072</v>
      </c>
      <c r="D706" s="285" t="s">
        <v>272</v>
      </c>
      <c r="E706" s="286" t="s">
        <v>1073</v>
      </c>
      <c r="F706" s="287" t="s">
        <v>1074</v>
      </c>
      <c r="G706" s="288" t="s">
        <v>490</v>
      </c>
      <c r="H706" s="289">
        <v>1</v>
      </c>
      <c r="I706" s="290"/>
      <c r="J706" s="291">
        <f>ROUND(I706*H706,2)</f>
        <v>0</v>
      </c>
      <c r="K706" s="287" t="s">
        <v>38</v>
      </c>
      <c r="L706" s="292"/>
      <c r="M706" s="293" t="s">
        <v>38</v>
      </c>
      <c r="N706" s="294" t="s">
        <v>53</v>
      </c>
      <c r="O706" s="49"/>
      <c r="P706" s="247">
        <f>O706*H706</f>
        <v>0</v>
      </c>
      <c r="Q706" s="247">
        <v>0</v>
      </c>
      <c r="R706" s="247">
        <f>Q706*H706</f>
        <v>0</v>
      </c>
      <c r="S706" s="247">
        <v>0</v>
      </c>
      <c r="T706" s="248">
        <f>S706*H706</f>
        <v>0</v>
      </c>
      <c r="AR706" s="25" t="s">
        <v>385</v>
      </c>
      <c r="AT706" s="25" t="s">
        <v>272</v>
      </c>
      <c r="AU706" s="25" t="s">
        <v>90</v>
      </c>
      <c r="AY706" s="25" t="s">
        <v>183</v>
      </c>
      <c r="BE706" s="249">
        <f>IF(N706="základní",J706,0)</f>
        <v>0</v>
      </c>
      <c r="BF706" s="249">
        <f>IF(N706="snížená",J706,0)</f>
        <v>0</v>
      </c>
      <c r="BG706" s="249">
        <f>IF(N706="zákl. přenesená",J706,0)</f>
        <v>0</v>
      </c>
      <c r="BH706" s="249">
        <f>IF(N706="sníž. přenesená",J706,0)</f>
        <v>0</v>
      </c>
      <c r="BI706" s="249">
        <f>IF(N706="nulová",J706,0)</f>
        <v>0</v>
      </c>
      <c r="BJ706" s="25" t="s">
        <v>25</v>
      </c>
      <c r="BK706" s="249">
        <f>ROUND(I706*H706,2)</f>
        <v>0</v>
      </c>
      <c r="BL706" s="25" t="s">
        <v>279</v>
      </c>
      <c r="BM706" s="25" t="s">
        <v>1075</v>
      </c>
    </row>
    <row r="707" s="1" customFormat="1" ht="25.5" customHeight="1">
      <c r="B707" s="48"/>
      <c r="C707" s="238" t="s">
        <v>1076</v>
      </c>
      <c r="D707" s="238" t="s">
        <v>185</v>
      </c>
      <c r="E707" s="239" t="s">
        <v>1077</v>
      </c>
      <c r="F707" s="240" t="s">
        <v>1078</v>
      </c>
      <c r="G707" s="241" t="s">
        <v>188</v>
      </c>
      <c r="H707" s="242">
        <v>1</v>
      </c>
      <c r="I707" s="243"/>
      <c r="J707" s="244">
        <f>ROUND(I707*H707,2)</f>
        <v>0</v>
      </c>
      <c r="K707" s="240" t="s">
        <v>189</v>
      </c>
      <c r="L707" s="74"/>
      <c r="M707" s="245" t="s">
        <v>38</v>
      </c>
      <c r="N707" s="246" t="s">
        <v>53</v>
      </c>
      <c r="O707" s="49"/>
      <c r="P707" s="247">
        <f>O707*H707</f>
        <v>0</v>
      </c>
      <c r="Q707" s="247">
        <v>0.00087000000000000001</v>
      </c>
      <c r="R707" s="247">
        <f>Q707*H707</f>
        <v>0.00087000000000000001</v>
      </c>
      <c r="S707" s="247">
        <v>0</v>
      </c>
      <c r="T707" s="248">
        <f>S707*H707</f>
        <v>0</v>
      </c>
      <c r="AR707" s="25" t="s">
        <v>279</v>
      </c>
      <c r="AT707" s="25" t="s">
        <v>185</v>
      </c>
      <c r="AU707" s="25" t="s">
        <v>90</v>
      </c>
      <c r="AY707" s="25" t="s">
        <v>183</v>
      </c>
      <c r="BE707" s="249">
        <f>IF(N707="základní",J707,0)</f>
        <v>0</v>
      </c>
      <c r="BF707" s="249">
        <f>IF(N707="snížená",J707,0)</f>
        <v>0</v>
      </c>
      <c r="BG707" s="249">
        <f>IF(N707="zákl. přenesená",J707,0)</f>
        <v>0</v>
      </c>
      <c r="BH707" s="249">
        <f>IF(N707="sníž. přenesená",J707,0)</f>
        <v>0</v>
      </c>
      <c r="BI707" s="249">
        <f>IF(N707="nulová",J707,0)</f>
        <v>0</v>
      </c>
      <c r="BJ707" s="25" t="s">
        <v>25</v>
      </c>
      <c r="BK707" s="249">
        <f>ROUND(I707*H707,2)</f>
        <v>0</v>
      </c>
      <c r="BL707" s="25" t="s">
        <v>279</v>
      </c>
      <c r="BM707" s="25" t="s">
        <v>1079</v>
      </c>
    </row>
    <row r="708" s="1" customFormat="1">
      <c r="B708" s="48"/>
      <c r="C708" s="76"/>
      <c r="D708" s="252" t="s">
        <v>217</v>
      </c>
      <c r="E708" s="76"/>
      <c r="F708" s="283" t="s">
        <v>1046</v>
      </c>
      <c r="G708" s="76"/>
      <c r="H708" s="76"/>
      <c r="I708" s="206"/>
      <c r="J708" s="76"/>
      <c r="K708" s="76"/>
      <c r="L708" s="74"/>
      <c r="M708" s="284"/>
      <c r="N708" s="49"/>
      <c r="O708" s="49"/>
      <c r="P708" s="49"/>
      <c r="Q708" s="49"/>
      <c r="R708" s="49"/>
      <c r="S708" s="49"/>
      <c r="T708" s="97"/>
      <c r="AT708" s="25" t="s">
        <v>217</v>
      </c>
      <c r="AU708" s="25" t="s">
        <v>90</v>
      </c>
    </row>
    <row r="709" s="1" customFormat="1" ht="25.5" customHeight="1">
      <c r="B709" s="48"/>
      <c r="C709" s="238" t="s">
        <v>1080</v>
      </c>
      <c r="D709" s="238" t="s">
        <v>185</v>
      </c>
      <c r="E709" s="239" t="s">
        <v>1081</v>
      </c>
      <c r="F709" s="240" t="s">
        <v>1082</v>
      </c>
      <c r="G709" s="241" t="s">
        <v>188</v>
      </c>
      <c r="H709" s="242">
        <v>1</v>
      </c>
      <c r="I709" s="243"/>
      <c r="J709" s="244">
        <f>ROUND(I709*H709,2)</f>
        <v>0</v>
      </c>
      <c r="K709" s="240" t="s">
        <v>189</v>
      </c>
      <c r="L709" s="74"/>
      <c r="M709" s="245" t="s">
        <v>38</v>
      </c>
      <c r="N709" s="246" t="s">
        <v>53</v>
      </c>
      <c r="O709" s="49"/>
      <c r="P709" s="247">
        <f>O709*H709</f>
        <v>0</v>
      </c>
      <c r="Q709" s="247">
        <v>0.00080999999999999996</v>
      </c>
      <c r="R709" s="247">
        <f>Q709*H709</f>
        <v>0.00080999999999999996</v>
      </c>
      <c r="S709" s="247">
        <v>0</v>
      </c>
      <c r="T709" s="248">
        <f>S709*H709</f>
        <v>0</v>
      </c>
      <c r="AR709" s="25" t="s">
        <v>279</v>
      </c>
      <c r="AT709" s="25" t="s">
        <v>185</v>
      </c>
      <c r="AU709" s="25" t="s">
        <v>90</v>
      </c>
      <c r="AY709" s="25" t="s">
        <v>183</v>
      </c>
      <c r="BE709" s="249">
        <f>IF(N709="základní",J709,0)</f>
        <v>0</v>
      </c>
      <c r="BF709" s="249">
        <f>IF(N709="snížená",J709,0)</f>
        <v>0</v>
      </c>
      <c r="BG709" s="249">
        <f>IF(N709="zákl. přenesená",J709,0)</f>
        <v>0</v>
      </c>
      <c r="BH709" s="249">
        <f>IF(N709="sníž. přenesená",J709,0)</f>
        <v>0</v>
      </c>
      <c r="BI709" s="249">
        <f>IF(N709="nulová",J709,0)</f>
        <v>0</v>
      </c>
      <c r="BJ709" s="25" t="s">
        <v>25</v>
      </c>
      <c r="BK709" s="249">
        <f>ROUND(I709*H709,2)</f>
        <v>0</v>
      </c>
      <c r="BL709" s="25" t="s">
        <v>279</v>
      </c>
      <c r="BM709" s="25" t="s">
        <v>1083</v>
      </c>
    </row>
    <row r="710" s="1" customFormat="1">
      <c r="B710" s="48"/>
      <c r="C710" s="76"/>
      <c r="D710" s="252" t="s">
        <v>217</v>
      </c>
      <c r="E710" s="76"/>
      <c r="F710" s="283" t="s">
        <v>1046</v>
      </c>
      <c r="G710" s="76"/>
      <c r="H710" s="76"/>
      <c r="I710" s="206"/>
      <c r="J710" s="76"/>
      <c r="K710" s="76"/>
      <c r="L710" s="74"/>
      <c r="M710" s="284"/>
      <c r="N710" s="49"/>
      <c r="O710" s="49"/>
      <c r="P710" s="49"/>
      <c r="Q710" s="49"/>
      <c r="R710" s="49"/>
      <c r="S710" s="49"/>
      <c r="T710" s="97"/>
      <c r="AT710" s="25" t="s">
        <v>217</v>
      </c>
      <c r="AU710" s="25" t="s">
        <v>90</v>
      </c>
    </row>
    <row r="711" s="1" customFormat="1" ht="16.5" customHeight="1">
      <c r="B711" s="48"/>
      <c r="C711" s="238" t="s">
        <v>1084</v>
      </c>
      <c r="D711" s="238" t="s">
        <v>185</v>
      </c>
      <c r="E711" s="239" t="s">
        <v>1085</v>
      </c>
      <c r="F711" s="240" t="s">
        <v>1086</v>
      </c>
      <c r="G711" s="241" t="s">
        <v>188</v>
      </c>
      <c r="H711" s="242">
        <v>13</v>
      </c>
      <c r="I711" s="243"/>
      <c r="J711" s="244">
        <f>ROUND(I711*H711,2)</f>
        <v>0</v>
      </c>
      <c r="K711" s="240" t="s">
        <v>189</v>
      </c>
      <c r="L711" s="74"/>
      <c r="M711" s="245" t="s">
        <v>38</v>
      </c>
      <c r="N711" s="246" t="s">
        <v>53</v>
      </c>
      <c r="O711" s="49"/>
      <c r="P711" s="247">
        <f>O711*H711</f>
        <v>0</v>
      </c>
      <c r="Q711" s="247">
        <v>0</v>
      </c>
      <c r="R711" s="247">
        <f>Q711*H711</f>
        <v>0</v>
      </c>
      <c r="S711" s="247">
        <v>0.001</v>
      </c>
      <c r="T711" s="248">
        <f>S711*H711</f>
        <v>0.013000000000000001</v>
      </c>
      <c r="AR711" s="25" t="s">
        <v>279</v>
      </c>
      <c r="AT711" s="25" t="s">
        <v>185</v>
      </c>
      <c r="AU711" s="25" t="s">
        <v>90</v>
      </c>
      <c r="AY711" s="25" t="s">
        <v>183</v>
      </c>
      <c r="BE711" s="249">
        <f>IF(N711="základní",J711,0)</f>
        <v>0</v>
      </c>
      <c r="BF711" s="249">
        <f>IF(N711="snížená",J711,0)</f>
        <v>0</v>
      </c>
      <c r="BG711" s="249">
        <f>IF(N711="zákl. přenesená",J711,0)</f>
        <v>0</v>
      </c>
      <c r="BH711" s="249">
        <f>IF(N711="sníž. přenesená",J711,0)</f>
        <v>0</v>
      </c>
      <c r="BI711" s="249">
        <f>IF(N711="nulová",J711,0)</f>
        <v>0</v>
      </c>
      <c r="BJ711" s="25" t="s">
        <v>25</v>
      </c>
      <c r="BK711" s="249">
        <f>ROUND(I711*H711,2)</f>
        <v>0</v>
      </c>
      <c r="BL711" s="25" t="s">
        <v>279</v>
      </c>
      <c r="BM711" s="25" t="s">
        <v>1087</v>
      </c>
    </row>
    <row r="712" s="1" customFormat="1">
      <c r="B712" s="48"/>
      <c r="C712" s="76"/>
      <c r="D712" s="252" t="s">
        <v>217</v>
      </c>
      <c r="E712" s="76"/>
      <c r="F712" s="283" t="s">
        <v>1088</v>
      </c>
      <c r="G712" s="76"/>
      <c r="H712" s="76"/>
      <c r="I712" s="206"/>
      <c r="J712" s="76"/>
      <c r="K712" s="76"/>
      <c r="L712" s="74"/>
      <c r="M712" s="284"/>
      <c r="N712" s="49"/>
      <c r="O712" s="49"/>
      <c r="P712" s="49"/>
      <c r="Q712" s="49"/>
      <c r="R712" s="49"/>
      <c r="S712" s="49"/>
      <c r="T712" s="97"/>
      <c r="AT712" s="25" t="s">
        <v>217</v>
      </c>
      <c r="AU712" s="25" t="s">
        <v>90</v>
      </c>
    </row>
    <row r="713" s="12" customFormat="1">
      <c r="B713" s="250"/>
      <c r="C713" s="251"/>
      <c r="D713" s="252" t="s">
        <v>196</v>
      </c>
      <c r="E713" s="253" t="s">
        <v>38</v>
      </c>
      <c r="F713" s="254" t="s">
        <v>1089</v>
      </c>
      <c r="G713" s="251"/>
      <c r="H713" s="255">
        <v>13</v>
      </c>
      <c r="I713" s="256"/>
      <c r="J713" s="251"/>
      <c r="K713" s="251"/>
      <c r="L713" s="257"/>
      <c r="M713" s="258"/>
      <c r="N713" s="259"/>
      <c r="O713" s="259"/>
      <c r="P713" s="259"/>
      <c r="Q713" s="259"/>
      <c r="R713" s="259"/>
      <c r="S713" s="259"/>
      <c r="T713" s="260"/>
      <c r="AT713" s="261" t="s">
        <v>196</v>
      </c>
      <c r="AU713" s="261" t="s">
        <v>90</v>
      </c>
      <c r="AV713" s="12" t="s">
        <v>90</v>
      </c>
      <c r="AW713" s="12" t="s">
        <v>45</v>
      </c>
      <c r="AX713" s="12" t="s">
        <v>82</v>
      </c>
      <c r="AY713" s="261" t="s">
        <v>183</v>
      </c>
    </row>
    <row r="714" s="13" customFormat="1">
      <c r="B714" s="262"/>
      <c r="C714" s="263"/>
      <c r="D714" s="252" t="s">
        <v>196</v>
      </c>
      <c r="E714" s="264" t="s">
        <v>38</v>
      </c>
      <c r="F714" s="265" t="s">
        <v>198</v>
      </c>
      <c r="G714" s="263"/>
      <c r="H714" s="266">
        <v>13</v>
      </c>
      <c r="I714" s="267"/>
      <c r="J714" s="263"/>
      <c r="K714" s="263"/>
      <c r="L714" s="268"/>
      <c r="M714" s="269"/>
      <c r="N714" s="270"/>
      <c r="O714" s="270"/>
      <c r="P714" s="270"/>
      <c r="Q714" s="270"/>
      <c r="R714" s="270"/>
      <c r="S714" s="270"/>
      <c r="T714" s="271"/>
      <c r="AT714" s="272" t="s">
        <v>196</v>
      </c>
      <c r="AU714" s="272" t="s">
        <v>90</v>
      </c>
      <c r="AV714" s="13" t="s">
        <v>190</v>
      </c>
      <c r="AW714" s="13" t="s">
        <v>45</v>
      </c>
      <c r="AX714" s="13" t="s">
        <v>25</v>
      </c>
      <c r="AY714" s="272" t="s">
        <v>183</v>
      </c>
    </row>
    <row r="715" s="1" customFormat="1" ht="25.5" customHeight="1">
      <c r="B715" s="48"/>
      <c r="C715" s="285" t="s">
        <v>1090</v>
      </c>
      <c r="D715" s="285" t="s">
        <v>272</v>
      </c>
      <c r="E715" s="286" t="s">
        <v>1091</v>
      </c>
      <c r="F715" s="287" t="s">
        <v>1092</v>
      </c>
      <c r="G715" s="288" t="s">
        <v>188</v>
      </c>
      <c r="H715" s="289">
        <v>13</v>
      </c>
      <c r="I715" s="290"/>
      <c r="J715" s="291">
        <f>ROUND(I715*H715,2)</f>
        <v>0</v>
      </c>
      <c r="K715" s="287" t="s">
        <v>189</v>
      </c>
      <c r="L715" s="292"/>
      <c r="M715" s="293" t="s">
        <v>38</v>
      </c>
      <c r="N715" s="294" t="s">
        <v>53</v>
      </c>
      <c r="O715" s="49"/>
      <c r="P715" s="247">
        <f>O715*H715</f>
        <v>0</v>
      </c>
      <c r="Q715" s="247">
        <v>0.00014999999999999999</v>
      </c>
      <c r="R715" s="247">
        <f>Q715*H715</f>
        <v>0.0019499999999999999</v>
      </c>
      <c r="S715" s="247">
        <v>0</v>
      </c>
      <c r="T715" s="248">
        <f>S715*H715</f>
        <v>0</v>
      </c>
      <c r="AR715" s="25" t="s">
        <v>385</v>
      </c>
      <c r="AT715" s="25" t="s">
        <v>272</v>
      </c>
      <c r="AU715" s="25" t="s">
        <v>90</v>
      </c>
      <c r="AY715" s="25" t="s">
        <v>183</v>
      </c>
      <c r="BE715" s="249">
        <f>IF(N715="základní",J715,0)</f>
        <v>0</v>
      </c>
      <c r="BF715" s="249">
        <f>IF(N715="snížená",J715,0)</f>
        <v>0</v>
      </c>
      <c r="BG715" s="249">
        <f>IF(N715="zákl. přenesená",J715,0)</f>
        <v>0</v>
      </c>
      <c r="BH715" s="249">
        <f>IF(N715="sníž. přenesená",J715,0)</f>
        <v>0</v>
      </c>
      <c r="BI715" s="249">
        <f>IF(N715="nulová",J715,0)</f>
        <v>0</v>
      </c>
      <c r="BJ715" s="25" t="s">
        <v>25</v>
      </c>
      <c r="BK715" s="249">
        <f>ROUND(I715*H715,2)</f>
        <v>0</v>
      </c>
      <c r="BL715" s="25" t="s">
        <v>279</v>
      </c>
      <c r="BM715" s="25" t="s">
        <v>1093</v>
      </c>
    </row>
    <row r="716" s="1" customFormat="1" ht="16.5" customHeight="1">
      <c r="B716" s="48"/>
      <c r="C716" s="238" t="s">
        <v>1094</v>
      </c>
      <c r="D716" s="238" t="s">
        <v>185</v>
      </c>
      <c r="E716" s="239" t="s">
        <v>1095</v>
      </c>
      <c r="F716" s="240" t="s">
        <v>1096</v>
      </c>
      <c r="G716" s="241" t="s">
        <v>1097</v>
      </c>
      <c r="H716" s="242">
        <v>13</v>
      </c>
      <c r="I716" s="243"/>
      <c r="J716" s="244">
        <f>ROUND(I716*H716,2)</f>
        <v>0</v>
      </c>
      <c r="K716" s="240" t="s">
        <v>189</v>
      </c>
      <c r="L716" s="74"/>
      <c r="M716" s="245" t="s">
        <v>38</v>
      </c>
      <c r="N716" s="246" t="s">
        <v>53</v>
      </c>
      <c r="O716" s="49"/>
      <c r="P716" s="247">
        <f>O716*H716</f>
        <v>0</v>
      </c>
      <c r="Q716" s="247">
        <v>0</v>
      </c>
      <c r="R716" s="247">
        <f>Q716*H716</f>
        <v>0</v>
      </c>
      <c r="S716" s="247">
        <v>0.001</v>
      </c>
      <c r="T716" s="248">
        <f>S716*H716</f>
        <v>0.013000000000000001</v>
      </c>
      <c r="AR716" s="25" t="s">
        <v>279</v>
      </c>
      <c r="AT716" s="25" t="s">
        <v>185</v>
      </c>
      <c r="AU716" s="25" t="s">
        <v>90</v>
      </c>
      <c r="AY716" s="25" t="s">
        <v>183</v>
      </c>
      <c r="BE716" s="249">
        <f>IF(N716="základní",J716,0)</f>
        <v>0</v>
      </c>
      <c r="BF716" s="249">
        <f>IF(N716="snížená",J716,0)</f>
        <v>0</v>
      </c>
      <c r="BG716" s="249">
        <f>IF(N716="zákl. přenesená",J716,0)</f>
        <v>0</v>
      </c>
      <c r="BH716" s="249">
        <f>IF(N716="sníž. přenesená",J716,0)</f>
        <v>0</v>
      </c>
      <c r="BI716" s="249">
        <f>IF(N716="nulová",J716,0)</f>
        <v>0</v>
      </c>
      <c r="BJ716" s="25" t="s">
        <v>25</v>
      </c>
      <c r="BK716" s="249">
        <f>ROUND(I716*H716,2)</f>
        <v>0</v>
      </c>
      <c r="BL716" s="25" t="s">
        <v>279</v>
      </c>
      <c r="BM716" s="25" t="s">
        <v>1098</v>
      </c>
    </row>
    <row r="717" s="1" customFormat="1">
      <c r="B717" s="48"/>
      <c r="C717" s="76"/>
      <c r="D717" s="252" t="s">
        <v>217</v>
      </c>
      <c r="E717" s="76"/>
      <c r="F717" s="283" t="s">
        <v>1088</v>
      </c>
      <c r="G717" s="76"/>
      <c r="H717" s="76"/>
      <c r="I717" s="206"/>
      <c r="J717" s="76"/>
      <c r="K717" s="76"/>
      <c r="L717" s="74"/>
      <c r="M717" s="284"/>
      <c r="N717" s="49"/>
      <c r="O717" s="49"/>
      <c r="P717" s="49"/>
      <c r="Q717" s="49"/>
      <c r="R717" s="49"/>
      <c r="S717" s="49"/>
      <c r="T717" s="97"/>
      <c r="AT717" s="25" t="s">
        <v>217</v>
      </c>
      <c r="AU717" s="25" t="s">
        <v>90</v>
      </c>
    </row>
    <row r="718" s="1" customFormat="1" ht="25.5" customHeight="1">
      <c r="B718" s="48"/>
      <c r="C718" s="285" t="s">
        <v>1099</v>
      </c>
      <c r="D718" s="285" t="s">
        <v>272</v>
      </c>
      <c r="E718" s="286" t="s">
        <v>1100</v>
      </c>
      <c r="F718" s="287" t="s">
        <v>1101</v>
      </c>
      <c r="G718" s="288" t="s">
        <v>188</v>
      </c>
      <c r="H718" s="289">
        <v>12</v>
      </c>
      <c r="I718" s="290"/>
      <c r="J718" s="291">
        <f>ROUND(I718*H718,2)</f>
        <v>0</v>
      </c>
      <c r="K718" s="287" t="s">
        <v>38</v>
      </c>
      <c r="L718" s="292"/>
      <c r="M718" s="293" t="s">
        <v>38</v>
      </c>
      <c r="N718" s="294" t="s">
        <v>53</v>
      </c>
      <c r="O718" s="49"/>
      <c r="P718" s="247">
        <f>O718*H718</f>
        <v>0</v>
      </c>
      <c r="Q718" s="247">
        <v>0.0011999999999999999</v>
      </c>
      <c r="R718" s="247">
        <f>Q718*H718</f>
        <v>0.0144</v>
      </c>
      <c r="S718" s="247">
        <v>0</v>
      </c>
      <c r="T718" s="248">
        <f>S718*H718</f>
        <v>0</v>
      </c>
      <c r="AR718" s="25" t="s">
        <v>385</v>
      </c>
      <c r="AT718" s="25" t="s">
        <v>272</v>
      </c>
      <c r="AU718" s="25" t="s">
        <v>90</v>
      </c>
      <c r="AY718" s="25" t="s">
        <v>183</v>
      </c>
      <c r="BE718" s="249">
        <f>IF(N718="základní",J718,0)</f>
        <v>0</v>
      </c>
      <c r="BF718" s="249">
        <f>IF(N718="snížená",J718,0)</f>
        <v>0</v>
      </c>
      <c r="BG718" s="249">
        <f>IF(N718="zákl. přenesená",J718,0)</f>
        <v>0</v>
      </c>
      <c r="BH718" s="249">
        <f>IF(N718="sníž. přenesená",J718,0)</f>
        <v>0</v>
      </c>
      <c r="BI718" s="249">
        <f>IF(N718="nulová",J718,0)</f>
        <v>0</v>
      </c>
      <c r="BJ718" s="25" t="s">
        <v>25</v>
      </c>
      <c r="BK718" s="249">
        <f>ROUND(I718*H718,2)</f>
        <v>0</v>
      </c>
      <c r="BL718" s="25" t="s">
        <v>279</v>
      </c>
      <c r="BM718" s="25" t="s">
        <v>1102</v>
      </c>
    </row>
    <row r="719" s="1" customFormat="1">
      <c r="B719" s="48"/>
      <c r="C719" s="76"/>
      <c r="D719" s="252" t="s">
        <v>276</v>
      </c>
      <c r="E719" s="76"/>
      <c r="F719" s="283" t="s">
        <v>1103</v>
      </c>
      <c r="G719" s="76"/>
      <c r="H719" s="76"/>
      <c r="I719" s="206"/>
      <c r="J719" s="76"/>
      <c r="K719" s="76"/>
      <c r="L719" s="74"/>
      <c r="M719" s="284"/>
      <c r="N719" s="49"/>
      <c r="O719" s="49"/>
      <c r="P719" s="49"/>
      <c r="Q719" s="49"/>
      <c r="R719" s="49"/>
      <c r="S719" s="49"/>
      <c r="T719" s="97"/>
      <c r="AT719" s="25" t="s">
        <v>276</v>
      </c>
      <c r="AU719" s="25" t="s">
        <v>90</v>
      </c>
    </row>
    <row r="720" s="1" customFormat="1" ht="38.25" customHeight="1">
      <c r="B720" s="48"/>
      <c r="C720" s="285" t="s">
        <v>1104</v>
      </c>
      <c r="D720" s="285" t="s">
        <v>272</v>
      </c>
      <c r="E720" s="286" t="s">
        <v>1105</v>
      </c>
      <c r="F720" s="287" t="s">
        <v>1106</v>
      </c>
      <c r="G720" s="288" t="s">
        <v>490</v>
      </c>
      <c r="H720" s="289">
        <v>1</v>
      </c>
      <c r="I720" s="290"/>
      <c r="J720" s="291">
        <f>ROUND(I720*H720,2)</f>
        <v>0</v>
      </c>
      <c r="K720" s="287" t="s">
        <v>38</v>
      </c>
      <c r="L720" s="292"/>
      <c r="M720" s="293" t="s">
        <v>38</v>
      </c>
      <c r="N720" s="294" t="s">
        <v>53</v>
      </c>
      <c r="O720" s="49"/>
      <c r="P720" s="247">
        <f>O720*H720</f>
        <v>0</v>
      </c>
      <c r="Q720" s="247">
        <v>0</v>
      </c>
      <c r="R720" s="247">
        <f>Q720*H720</f>
        <v>0</v>
      </c>
      <c r="S720" s="247">
        <v>0</v>
      </c>
      <c r="T720" s="248">
        <f>S720*H720</f>
        <v>0</v>
      </c>
      <c r="AR720" s="25" t="s">
        <v>385</v>
      </c>
      <c r="AT720" s="25" t="s">
        <v>272</v>
      </c>
      <c r="AU720" s="25" t="s">
        <v>90</v>
      </c>
      <c r="AY720" s="25" t="s">
        <v>183</v>
      </c>
      <c r="BE720" s="249">
        <f>IF(N720="základní",J720,0)</f>
        <v>0</v>
      </c>
      <c r="BF720" s="249">
        <f>IF(N720="snížená",J720,0)</f>
        <v>0</v>
      </c>
      <c r="BG720" s="249">
        <f>IF(N720="zákl. přenesená",J720,0)</f>
        <v>0</v>
      </c>
      <c r="BH720" s="249">
        <f>IF(N720="sníž. přenesená",J720,0)</f>
        <v>0</v>
      </c>
      <c r="BI720" s="249">
        <f>IF(N720="nulová",J720,0)</f>
        <v>0</v>
      </c>
      <c r="BJ720" s="25" t="s">
        <v>25</v>
      </c>
      <c r="BK720" s="249">
        <f>ROUND(I720*H720,2)</f>
        <v>0</v>
      </c>
      <c r="BL720" s="25" t="s">
        <v>279</v>
      </c>
      <c r="BM720" s="25" t="s">
        <v>1107</v>
      </c>
    </row>
    <row r="721" s="1" customFormat="1" ht="25.5" customHeight="1">
      <c r="B721" s="48"/>
      <c r="C721" s="238" t="s">
        <v>1108</v>
      </c>
      <c r="D721" s="238" t="s">
        <v>185</v>
      </c>
      <c r="E721" s="239" t="s">
        <v>1109</v>
      </c>
      <c r="F721" s="240" t="s">
        <v>1110</v>
      </c>
      <c r="G721" s="241" t="s">
        <v>188</v>
      </c>
      <c r="H721" s="242">
        <v>4</v>
      </c>
      <c r="I721" s="243"/>
      <c r="J721" s="244">
        <f>ROUND(I721*H721,2)</f>
        <v>0</v>
      </c>
      <c r="K721" s="240" t="s">
        <v>189</v>
      </c>
      <c r="L721" s="74"/>
      <c r="M721" s="245" t="s">
        <v>38</v>
      </c>
      <c r="N721" s="246" t="s">
        <v>53</v>
      </c>
      <c r="O721" s="49"/>
      <c r="P721" s="247">
        <f>O721*H721</f>
        <v>0</v>
      </c>
      <c r="Q721" s="247">
        <v>0</v>
      </c>
      <c r="R721" s="247">
        <f>Q721*H721</f>
        <v>0</v>
      </c>
      <c r="S721" s="247">
        <v>0</v>
      </c>
      <c r="T721" s="248">
        <f>S721*H721</f>
        <v>0</v>
      </c>
      <c r="AR721" s="25" t="s">
        <v>279</v>
      </c>
      <c r="AT721" s="25" t="s">
        <v>185</v>
      </c>
      <c r="AU721" s="25" t="s">
        <v>90</v>
      </c>
      <c r="AY721" s="25" t="s">
        <v>183</v>
      </c>
      <c r="BE721" s="249">
        <f>IF(N721="základní",J721,0)</f>
        <v>0</v>
      </c>
      <c r="BF721" s="249">
        <f>IF(N721="snížená",J721,0)</f>
        <v>0</v>
      </c>
      <c r="BG721" s="249">
        <f>IF(N721="zákl. přenesená",J721,0)</f>
        <v>0</v>
      </c>
      <c r="BH721" s="249">
        <f>IF(N721="sníž. přenesená",J721,0)</f>
        <v>0</v>
      </c>
      <c r="BI721" s="249">
        <f>IF(N721="nulová",J721,0)</f>
        <v>0</v>
      </c>
      <c r="BJ721" s="25" t="s">
        <v>25</v>
      </c>
      <c r="BK721" s="249">
        <f>ROUND(I721*H721,2)</f>
        <v>0</v>
      </c>
      <c r="BL721" s="25" t="s">
        <v>279</v>
      </c>
      <c r="BM721" s="25" t="s">
        <v>1111</v>
      </c>
    </row>
    <row r="722" s="1" customFormat="1">
      <c r="B722" s="48"/>
      <c r="C722" s="76"/>
      <c r="D722" s="252" t="s">
        <v>217</v>
      </c>
      <c r="E722" s="76"/>
      <c r="F722" s="283" t="s">
        <v>1046</v>
      </c>
      <c r="G722" s="76"/>
      <c r="H722" s="76"/>
      <c r="I722" s="206"/>
      <c r="J722" s="76"/>
      <c r="K722" s="76"/>
      <c r="L722" s="74"/>
      <c r="M722" s="284"/>
      <c r="N722" s="49"/>
      <c r="O722" s="49"/>
      <c r="P722" s="49"/>
      <c r="Q722" s="49"/>
      <c r="R722" s="49"/>
      <c r="S722" s="49"/>
      <c r="T722" s="97"/>
      <c r="AT722" s="25" t="s">
        <v>217</v>
      </c>
      <c r="AU722" s="25" t="s">
        <v>90</v>
      </c>
    </row>
    <row r="723" s="12" customFormat="1">
      <c r="B723" s="250"/>
      <c r="C723" s="251"/>
      <c r="D723" s="252" t="s">
        <v>196</v>
      </c>
      <c r="E723" s="253" t="s">
        <v>38</v>
      </c>
      <c r="F723" s="254" t="s">
        <v>1112</v>
      </c>
      <c r="G723" s="251"/>
      <c r="H723" s="255">
        <v>4</v>
      </c>
      <c r="I723" s="256"/>
      <c r="J723" s="251"/>
      <c r="K723" s="251"/>
      <c r="L723" s="257"/>
      <c r="M723" s="258"/>
      <c r="N723" s="259"/>
      <c r="O723" s="259"/>
      <c r="P723" s="259"/>
      <c r="Q723" s="259"/>
      <c r="R723" s="259"/>
      <c r="S723" s="259"/>
      <c r="T723" s="260"/>
      <c r="AT723" s="261" t="s">
        <v>196</v>
      </c>
      <c r="AU723" s="261" t="s">
        <v>90</v>
      </c>
      <c r="AV723" s="12" t="s">
        <v>90</v>
      </c>
      <c r="AW723" s="12" t="s">
        <v>45</v>
      </c>
      <c r="AX723" s="12" t="s">
        <v>82</v>
      </c>
      <c r="AY723" s="261" t="s">
        <v>183</v>
      </c>
    </row>
    <row r="724" s="13" customFormat="1">
      <c r="B724" s="262"/>
      <c r="C724" s="263"/>
      <c r="D724" s="252" t="s">
        <v>196</v>
      </c>
      <c r="E724" s="264" t="s">
        <v>38</v>
      </c>
      <c r="F724" s="265" t="s">
        <v>198</v>
      </c>
      <c r="G724" s="263"/>
      <c r="H724" s="266">
        <v>4</v>
      </c>
      <c r="I724" s="267"/>
      <c r="J724" s="263"/>
      <c r="K724" s="263"/>
      <c r="L724" s="268"/>
      <c r="M724" s="269"/>
      <c r="N724" s="270"/>
      <c r="O724" s="270"/>
      <c r="P724" s="270"/>
      <c r="Q724" s="270"/>
      <c r="R724" s="270"/>
      <c r="S724" s="270"/>
      <c r="T724" s="271"/>
      <c r="AT724" s="272" t="s">
        <v>196</v>
      </c>
      <c r="AU724" s="272" t="s">
        <v>90</v>
      </c>
      <c r="AV724" s="13" t="s">
        <v>190</v>
      </c>
      <c r="AW724" s="13" t="s">
        <v>45</v>
      </c>
      <c r="AX724" s="13" t="s">
        <v>25</v>
      </c>
      <c r="AY724" s="272" t="s">
        <v>183</v>
      </c>
    </row>
    <row r="725" s="1" customFormat="1" ht="16.5" customHeight="1">
      <c r="B725" s="48"/>
      <c r="C725" s="285" t="s">
        <v>1113</v>
      </c>
      <c r="D725" s="285" t="s">
        <v>272</v>
      </c>
      <c r="E725" s="286" t="s">
        <v>1114</v>
      </c>
      <c r="F725" s="287" t="s">
        <v>1115</v>
      </c>
      <c r="G725" s="288" t="s">
        <v>188</v>
      </c>
      <c r="H725" s="289">
        <v>3</v>
      </c>
      <c r="I725" s="290"/>
      <c r="J725" s="291">
        <f>ROUND(I725*H725,2)</f>
        <v>0</v>
      </c>
      <c r="K725" s="287" t="s">
        <v>189</v>
      </c>
      <c r="L725" s="292"/>
      <c r="M725" s="293" t="s">
        <v>38</v>
      </c>
      <c r="N725" s="294" t="s">
        <v>53</v>
      </c>
      <c r="O725" s="49"/>
      <c r="P725" s="247">
        <f>O725*H725</f>
        <v>0</v>
      </c>
      <c r="Q725" s="247">
        <v>0.016500000000000001</v>
      </c>
      <c r="R725" s="247">
        <f>Q725*H725</f>
        <v>0.049500000000000002</v>
      </c>
      <c r="S725" s="247">
        <v>0</v>
      </c>
      <c r="T725" s="248">
        <f>S725*H725</f>
        <v>0</v>
      </c>
      <c r="AR725" s="25" t="s">
        <v>385</v>
      </c>
      <c r="AT725" s="25" t="s">
        <v>272</v>
      </c>
      <c r="AU725" s="25" t="s">
        <v>90</v>
      </c>
      <c r="AY725" s="25" t="s">
        <v>183</v>
      </c>
      <c r="BE725" s="249">
        <f>IF(N725="základní",J725,0)</f>
        <v>0</v>
      </c>
      <c r="BF725" s="249">
        <f>IF(N725="snížená",J725,0)</f>
        <v>0</v>
      </c>
      <c r="BG725" s="249">
        <f>IF(N725="zákl. přenesená",J725,0)</f>
        <v>0</v>
      </c>
      <c r="BH725" s="249">
        <f>IF(N725="sníž. přenesená",J725,0)</f>
        <v>0</v>
      </c>
      <c r="BI725" s="249">
        <f>IF(N725="nulová",J725,0)</f>
        <v>0</v>
      </c>
      <c r="BJ725" s="25" t="s">
        <v>25</v>
      </c>
      <c r="BK725" s="249">
        <f>ROUND(I725*H725,2)</f>
        <v>0</v>
      </c>
      <c r="BL725" s="25" t="s">
        <v>279</v>
      </c>
      <c r="BM725" s="25" t="s">
        <v>1116</v>
      </c>
    </row>
    <row r="726" s="1" customFormat="1" ht="25.5" customHeight="1">
      <c r="B726" s="48"/>
      <c r="C726" s="285" t="s">
        <v>1117</v>
      </c>
      <c r="D726" s="285" t="s">
        <v>272</v>
      </c>
      <c r="E726" s="286" t="s">
        <v>1118</v>
      </c>
      <c r="F726" s="287" t="s">
        <v>1119</v>
      </c>
      <c r="G726" s="288" t="s">
        <v>188</v>
      </c>
      <c r="H726" s="289">
        <v>1</v>
      </c>
      <c r="I726" s="290"/>
      <c r="J726" s="291">
        <f>ROUND(I726*H726,2)</f>
        <v>0</v>
      </c>
      <c r="K726" s="287" t="s">
        <v>189</v>
      </c>
      <c r="L726" s="292"/>
      <c r="M726" s="293" t="s">
        <v>38</v>
      </c>
      <c r="N726" s="294" t="s">
        <v>53</v>
      </c>
      <c r="O726" s="49"/>
      <c r="P726" s="247">
        <f>O726*H726</f>
        <v>0</v>
      </c>
      <c r="Q726" s="247">
        <v>0.021000000000000001</v>
      </c>
      <c r="R726" s="247">
        <f>Q726*H726</f>
        <v>0.021000000000000001</v>
      </c>
      <c r="S726" s="247">
        <v>0</v>
      </c>
      <c r="T726" s="248">
        <f>S726*H726</f>
        <v>0</v>
      </c>
      <c r="AR726" s="25" t="s">
        <v>385</v>
      </c>
      <c r="AT726" s="25" t="s">
        <v>272</v>
      </c>
      <c r="AU726" s="25" t="s">
        <v>90</v>
      </c>
      <c r="AY726" s="25" t="s">
        <v>183</v>
      </c>
      <c r="BE726" s="249">
        <f>IF(N726="základní",J726,0)</f>
        <v>0</v>
      </c>
      <c r="BF726" s="249">
        <f>IF(N726="snížená",J726,0)</f>
        <v>0</v>
      </c>
      <c r="BG726" s="249">
        <f>IF(N726="zákl. přenesená",J726,0)</f>
        <v>0</v>
      </c>
      <c r="BH726" s="249">
        <f>IF(N726="sníž. přenesená",J726,0)</f>
        <v>0</v>
      </c>
      <c r="BI726" s="249">
        <f>IF(N726="nulová",J726,0)</f>
        <v>0</v>
      </c>
      <c r="BJ726" s="25" t="s">
        <v>25</v>
      </c>
      <c r="BK726" s="249">
        <f>ROUND(I726*H726,2)</f>
        <v>0</v>
      </c>
      <c r="BL726" s="25" t="s">
        <v>279</v>
      </c>
      <c r="BM726" s="25" t="s">
        <v>1120</v>
      </c>
    </row>
    <row r="727" s="1" customFormat="1" ht="16.5" customHeight="1">
      <c r="B727" s="48"/>
      <c r="C727" s="285" t="s">
        <v>1121</v>
      </c>
      <c r="D727" s="285" t="s">
        <v>272</v>
      </c>
      <c r="E727" s="286" t="s">
        <v>1122</v>
      </c>
      <c r="F727" s="287" t="s">
        <v>1123</v>
      </c>
      <c r="G727" s="288" t="s">
        <v>188</v>
      </c>
      <c r="H727" s="289">
        <v>2</v>
      </c>
      <c r="I727" s="290"/>
      <c r="J727" s="291">
        <f>ROUND(I727*H727,2)</f>
        <v>0</v>
      </c>
      <c r="K727" s="287" t="s">
        <v>189</v>
      </c>
      <c r="L727" s="292"/>
      <c r="M727" s="293" t="s">
        <v>38</v>
      </c>
      <c r="N727" s="294" t="s">
        <v>53</v>
      </c>
      <c r="O727" s="49"/>
      <c r="P727" s="247">
        <f>O727*H727</f>
        <v>0</v>
      </c>
      <c r="Q727" s="247">
        <v>0.021499999999999998</v>
      </c>
      <c r="R727" s="247">
        <f>Q727*H727</f>
        <v>0.042999999999999997</v>
      </c>
      <c r="S727" s="247">
        <v>0</v>
      </c>
      <c r="T727" s="248">
        <f>S727*H727</f>
        <v>0</v>
      </c>
      <c r="AR727" s="25" t="s">
        <v>385</v>
      </c>
      <c r="AT727" s="25" t="s">
        <v>272</v>
      </c>
      <c r="AU727" s="25" t="s">
        <v>90</v>
      </c>
      <c r="AY727" s="25" t="s">
        <v>183</v>
      </c>
      <c r="BE727" s="249">
        <f>IF(N727="základní",J727,0)</f>
        <v>0</v>
      </c>
      <c r="BF727" s="249">
        <f>IF(N727="snížená",J727,0)</f>
        <v>0</v>
      </c>
      <c r="BG727" s="249">
        <f>IF(N727="zákl. přenesená",J727,0)</f>
        <v>0</v>
      </c>
      <c r="BH727" s="249">
        <f>IF(N727="sníž. přenesená",J727,0)</f>
        <v>0</v>
      </c>
      <c r="BI727" s="249">
        <f>IF(N727="nulová",J727,0)</f>
        <v>0</v>
      </c>
      <c r="BJ727" s="25" t="s">
        <v>25</v>
      </c>
      <c r="BK727" s="249">
        <f>ROUND(I727*H727,2)</f>
        <v>0</v>
      </c>
      <c r="BL727" s="25" t="s">
        <v>279</v>
      </c>
      <c r="BM727" s="25" t="s">
        <v>1124</v>
      </c>
    </row>
    <row r="728" s="1" customFormat="1" ht="25.5" customHeight="1">
      <c r="B728" s="48"/>
      <c r="C728" s="238" t="s">
        <v>1125</v>
      </c>
      <c r="D728" s="238" t="s">
        <v>185</v>
      </c>
      <c r="E728" s="239" t="s">
        <v>1126</v>
      </c>
      <c r="F728" s="240" t="s">
        <v>1127</v>
      </c>
      <c r="G728" s="241" t="s">
        <v>188</v>
      </c>
      <c r="H728" s="242">
        <v>1</v>
      </c>
      <c r="I728" s="243"/>
      <c r="J728" s="244">
        <f>ROUND(I728*H728,2)</f>
        <v>0</v>
      </c>
      <c r="K728" s="240" t="s">
        <v>189</v>
      </c>
      <c r="L728" s="74"/>
      <c r="M728" s="245" t="s">
        <v>38</v>
      </c>
      <c r="N728" s="246" t="s">
        <v>53</v>
      </c>
      <c r="O728" s="49"/>
      <c r="P728" s="247">
        <f>O728*H728</f>
        <v>0</v>
      </c>
      <c r="Q728" s="247">
        <v>0</v>
      </c>
      <c r="R728" s="247">
        <f>Q728*H728</f>
        <v>0</v>
      </c>
      <c r="S728" s="247">
        <v>0</v>
      </c>
      <c r="T728" s="248">
        <f>S728*H728</f>
        <v>0</v>
      </c>
      <c r="AR728" s="25" t="s">
        <v>279</v>
      </c>
      <c r="AT728" s="25" t="s">
        <v>185</v>
      </c>
      <c r="AU728" s="25" t="s">
        <v>90</v>
      </c>
      <c r="AY728" s="25" t="s">
        <v>183</v>
      </c>
      <c r="BE728" s="249">
        <f>IF(N728="základní",J728,0)</f>
        <v>0</v>
      </c>
      <c r="BF728" s="249">
        <f>IF(N728="snížená",J728,0)</f>
        <v>0</v>
      </c>
      <c r="BG728" s="249">
        <f>IF(N728="zákl. přenesená",J728,0)</f>
        <v>0</v>
      </c>
      <c r="BH728" s="249">
        <f>IF(N728="sníž. přenesená",J728,0)</f>
        <v>0</v>
      </c>
      <c r="BI728" s="249">
        <f>IF(N728="nulová",J728,0)</f>
        <v>0</v>
      </c>
      <c r="BJ728" s="25" t="s">
        <v>25</v>
      </c>
      <c r="BK728" s="249">
        <f>ROUND(I728*H728,2)</f>
        <v>0</v>
      </c>
      <c r="BL728" s="25" t="s">
        <v>279</v>
      </c>
      <c r="BM728" s="25" t="s">
        <v>1128</v>
      </c>
    </row>
    <row r="729" s="1" customFormat="1">
      <c r="B729" s="48"/>
      <c r="C729" s="76"/>
      <c r="D729" s="252" t="s">
        <v>217</v>
      </c>
      <c r="E729" s="76"/>
      <c r="F729" s="283" t="s">
        <v>1046</v>
      </c>
      <c r="G729" s="76"/>
      <c r="H729" s="76"/>
      <c r="I729" s="206"/>
      <c r="J729" s="76"/>
      <c r="K729" s="76"/>
      <c r="L729" s="74"/>
      <c r="M729" s="284"/>
      <c r="N729" s="49"/>
      <c r="O729" s="49"/>
      <c r="P729" s="49"/>
      <c r="Q729" s="49"/>
      <c r="R729" s="49"/>
      <c r="S729" s="49"/>
      <c r="T729" s="97"/>
      <c r="AT729" s="25" t="s">
        <v>217</v>
      </c>
      <c r="AU729" s="25" t="s">
        <v>90</v>
      </c>
    </row>
    <row r="730" s="1" customFormat="1" ht="38.25" customHeight="1">
      <c r="B730" s="48"/>
      <c r="C730" s="285" t="s">
        <v>1129</v>
      </c>
      <c r="D730" s="285" t="s">
        <v>272</v>
      </c>
      <c r="E730" s="286" t="s">
        <v>1130</v>
      </c>
      <c r="F730" s="287" t="s">
        <v>1131</v>
      </c>
      <c r="G730" s="288" t="s">
        <v>188</v>
      </c>
      <c r="H730" s="289">
        <v>1</v>
      </c>
      <c r="I730" s="290"/>
      <c r="J730" s="291">
        <f>ROUND(I730*H730,2)</f>
        <v>0</v>
      </c>
      <c r="K730" s="287" t="s">
        <v>189</v>
      </c>
      <c r="L730" s="292"/>
      <c r="M730" s="293" t="s">
        <v>38</v>
      </c>
      <c r="N730" s="294" t="s">
        <v>53</v>
      </c>
      <c r="O730" s="49"/>
      <c r="P730" s="247">
        <f>O730*H730</f>
        <v>0</v>
      </c>
      <c r="Q730" s="247">
        <v>0.037999999999999999</v>
      </c>
      <c r="R730" s="247">
        <f>Q730*H730</f>
        <v>0.037999999999999999</v>
      </c>
      <c r="S730" s="247">
        <v>0</v>
      </c>
      <c r="T730" s="248">
        <f>S730*H730</f>
        <v>0</v>
      </c>
      <c r="AR730" s="25" t="s">
        <v>385</v>
      </c>
      <c r="AT730" s="25" t="s">
        <v>272</v>
      </c>
      <c r="AU730" s="25" t="s">
        <v>90</v>
      </c>
      <c r="AY730" s="25" t="s">
        <v>183</v>
      </c>
      <c r="BE730" s="249">
        <f>IF(N730="základní",J730,0)</f>
        <v>0</v>
      </c>
      <c r="BF730" s="249">
        <f>IF(N730="snížená",J730,0)</f>
        <v>0</v>
      </c>
      <c r="BG730" s="249">
        <f>IF(N730="zákl. přenesená",J730,0)</f>
        <v>0</v>
      </c>
      <c r="BH730" s="249">
        <f>IF(N730="sníž. přenesená",J730,0)</f>
        <v>0</v>
      </c>
      <c r="BI730" s="249">
        <f>IF(N730="nulová",J730,0)</f>
        <v>0</v>
      </c>
      <c r="BJ730" s="25" t="s">
        <v>25</v>
      </c>
      <c r="BK730" s="249">
        <f>ROUND(I730*H730,2)</f>
        <v>0</v>
      </c>
      <c r="BL730" s="25" t="s">
        <v>279</v>
      </c>
      <c r="BM730" s="25" t="s">
        <v>1132</v>
      </c>
    </row>
    <row r="731" s="1" customFormat="1" ht="25.5" customHeight="1">
      <c r="B731" s="48"/>
      <c r="C731" s="238" t="s">
        <v>1133</v>
      </c>
      <c r="D731" s="238" t="s">
        <v>185</v>
      </c>
      <c r="E731" s="239" t="s">
        <v>1134</v>
      </c>
      <c r="F731" s="240" t="s">
        <v>1135</v>
      </c>
      <c r="G731" s="241" t="s">
        <v>188</v>
      </c>
      <c r="H731" s="242">
        <v>4</v>
      </c>
      <c r="I731" s="243"/>
      <c r="J731" s="244">
        <f>ROUND(I731*H731,2)</f>
        <v>0</v>
      </c>
      <c r="K731" s="240" t="s">
        <v>189</v>
      </c>
      <c r="L731" s="74"/>
      <c r="M731" s="245" t="s">
        <v>38</v>
      </c>
      <c r="N731" s="246" t="s">
        <v>53</v>
      </c>
      <c r="O731" s="49"/>
      <c r="P731" s="247">
        <f>O731*H731</f>
        <v>0</v>
      </c>
      <c r="Q731" s="247">
        <v>0</v>
      </c>
      <c r="R731" s="247">
        <f>Q731*H731</f>
        <v>0</v>
      </c>
      <c r="S731" s="247">
        <v>0</v>
      </c>
      <c r="T731" s="248">
        <f>S731*H731</f>
        <v>0</v>
      </c>
      <c r="AR731" s="25" t="s">
        <v>279</v>
      </c>
      <c r="AT731" s="25" t="s">
        <v>185</v>
      </c>
      <c r="AU731" s="25" t="s">
        <v>90</v>
      </c>
      <c r="AY731" s="25" t="s">
        <v>183</v>
      </c>
      <c r="BE731" s="249">
        <f>IF(N731="základní",J731,0)</f>
        <v>0</v>
      </c>
      <c r="BF731" s="249">
        <f>IF(N731="snížená",J731,0)</f>
        <v>0</v>
      </c>
      <c r="BG731" s="249">
        <f>IF(N731="zákl. přenesená",J731,0)</f>
        <v>0</v>
      </c>
      <c r="BH731" s="249">
        <f>IF(N731="sníž. přenesená",J731,0)</f>
        <v>0</v>
      </c>
      <c r="BI731" s="249">
        <f>IF(N731="nulová",J731,0)</f>
        <v>0</v>
      </c>
      <c r="BJ731" s="25" t="s">
        <v>25</v>
      </c>
      <c r="BK731" s="249">
        <f>ROUND(I731*H731,2)</f>
        <v>0</v>
      </c>
      <c r="BL731" s="25" t="s">
        <v>279</v>
      </c>
      <c r="BM731" s="25" t="s">
        <v>1136</v>
      </c>
    </row>
    <row r="732" s="1" customFormat="1">
      <c r="B732" s="48"/>
      <c r="C732" s="76"/>
      <c r="D732" s="252" t="s">
        <v>217</v>
      </c>
      <c r="E732" s="76"/>
      <c r="F732" s="283" t="s">
        <v>1046</v>
      </c>
      <c r="G732" s="76"/>
      <c r="H732" s="76"/>
      <c r="I732" s="206"/>
      <c r="J732" s="76"/>
      <c r="K732" s="76"/>
      <c r="L732" s="74"/>
      <c r="M732" s="284"/>
      <c r="N732" s="49"/>
      <c r="O732" s="49"/>
      <c r="P732" s="49"/>
      <c r="Q732" s="49"/>
      <c r="R732" s="49"/>
      <c r="S732" s="49"/>
      <c r="T732" s="97"/>
      <c r="AT732" s="25" t="s">
        <v>217</v>
      </c>
      <c r="AU732" s="25" t="s">
        <v>90</v>
      </c>
    </row>
    <row r="733" s="12" customFormat="1">
      <c r="B733" s="250"/>
      <c r="C733" s="251"/>
      <c r="D733" s="252" t="s">
        <v>196</v>
      </c>
      <c r="E733" s="253" t="s">
        <v>38</v>
      </c>
      <c r="F733" s="254" t="s">
        <v>190</v>
      </c>
      <c r="G733" s="251"/>
      <c r="H733" s="255">
        <v>4</v>
      </c>
      <c r="I733" s="256"/>
      <c r="J733" s="251"/>
      <c r="K733" s="251"/>
      <c r="L733" s="257"/>
      <c r="M733" s="258"/>
      <c r="N733" s="259"/>
      <c r="O733" s="259"/>
      <c r="P733" s="259"/>
      <c r="Q733" s="259"/>
      <c r="R733" s="259"/>
      <c r="S733" s="259"/>
      <c r="T733" s="260"/>
      <c r="AT733" s="261" t="s">
        <v>196</v>
      </c>
      <c r="AU733" s="261" t="s">
        <v>90</v>
      </c>
      <c r="AV733" s="12" t="s">
        <v>90</v>
      </c>
      <c r="AW733" s="12" t="s">
        <v>45</v>
      </c>
      <c r="AX733" s="12" t="s">
        <v>82</v>
      </c>
      <c r="AY733" s="261" t="s">
        <v>183</v>
      </c>
    </row>
    <row r="734" s="13" customFormat="1">
      <c r="B734" s="262"/>
      <c r="C734" s="263"/>
      <c r="D734" s="252" t="s">
        <v>196</v>
      </c>
      <c r="E734" s="264" t="s">
        <v>38</v>
      </c>
      <c r="F734" s="265" t="s">
        <v>198</v>
      </c>
      <c r="G734" s="263"/>
      <c r="H734" s="266">
        <v>4</v>
      </c>
      <c r="I734" s="267"/>
      <c r="J734" s="263"/>
      <c r="K734" s="263"/>
      <c r="L734" s="268"/>
      <c r="M734" s="269"/>
      <c r="N734" s="270"/>
      <c r="O734" s="270"/>
      <c r="P734" s="270"/>
      <c r="Q734" s="270"/>
      <c r="R734" s="270"/>
      <c r="S734" s="270"/>
      <c r="T734" s="271"/>
      <c r="AT734" s="272" t="s">
        <v>196</v>
      </c>
      <c r="AU734" s="272" t="s">
        <v>90</v>
      </c>
      <c r="AV734" s="13" t="s">
        <v>190</v>
      </c>
      <c r="AW734" s="13" t="s">
        <v>45</v>
      </c>
      <c r="AX734" s="13" t="s">
        <v>25</v>
      </c>
      <c r="AY734" s="272" t="s">
        <v>183</v>
      </c>
    </row>
    <row r="735" s="1" customFormat="1" ht="25.5" customHeight="1">
      <c r="B735" s="48"/>
      <c r="C735" s="238" t="s">
        <v>1137</v>
      </c>
      <c r="D735" s="238" t="s">
        <v>185</v>
      </c>
      <c r="E735" s="239" t="s">
        <v>1138</v>
      </c>
      <c r="F735" s="240" t="s">
        <v>1139</v>
      </c>
      <c r="G735" s="241" t="s">
        <v>188</v>
      </c>
      <c r="H735" s="242">
        <v>2</v>
      </c>
      <c r="I735" s="243"/>
      <c r="J735" s="244">
        <f>ROUND(I735*H735,2)</f>
        <v>0</v>
      </c>
      <c r="K735" s="240" t="s">
        <v>189</v>
      </c>
      <c r="L735" s="74"/>
      <c r="M735" s="245" t="s">
        <v>38</v>
      </c>
      <c r="N735" s="246" t="s">
        <v>53</v>
      </c>
      <c r="O735" s="49"/>
      <c r="P735" s="247">
        <f>O735*H735</f>
        <v>0</v>
      </c>
      <c r="Q735" s="247">
        <v>0</v>
      </c>
      <c r="R735" s="247">
        <f>Q735*H735</f>
        <v>0</v>
      </c>
      <c r="S735" s="247">
        <v>0</v>
      </c>
      <c r="T735" s="248">
        <f>S735*H735</f>
        <v>0</v>
      </c>
      <c r="AR735" s="25" t="s">
        <v>279</v>
      </c>
      <c r="AT735" s="25" t="s">
        <v>185</v>
      </c>
      <c r="AU735" s="25" t="s">
        <v>90</v>
      </c>
      <c r="AY735" s="25" t="s">
        <v>183</v>
      </c>
      <c r="BE735" s="249">
        <f>IF(N735="základní",J735,0)</f>
        <v>0</v>
      </c>
      <c r="BF735" s="249">
        <f>IF(N735="snížená",J735,0)</f>
        <v>0</v>
      </c>
      <c r="BG735" s="249">
        <f>IF(N735="zákl. přenesená",J735,0)</f>
        <v>0</v>
      </c>
      <c r="BH735" s="249">
        <f>IF(N735="sníž. přenesená",J735,0)</f>
        <v>0</v>
      </c>
      <c r="BI735" s="249">
        <f>IF(N735="nulová",J735,0)</f>
        <v>0</v>
      </c>
      <c r="BJ735" s="25" t="s">
        <v>25</v>
      </c>
      <c r="BK735" s="249">
        <f>ROUND(I735*H735,2)</f>
        <v>0</v>
      </c>
      <c r="BL735" s="25" t="s">
        <v>279</v>
      </c>
      <c r="BM735" s="25" t="s">
        <v>1140</v>
      </c>
    </row>
    <row r="736" s="1" customFormat="1">
      <c r="B736" s="48"/>
      <c r="C736" s="76"/>
      <c r="D736" s="252" t="s">
        <v>217</v>
      </c>
      <c r="E736" s="76"/>
      <c r="F736" s="283" t="s">
        <v>1046</v>
      </c>
      <c r="G736" s="76"/>
      <c r="H736" s="76"/>
      <c r="I736" s="206"/>
      <c r="J736" s="76"/>
      <c r="K736" s="76"/>
      <c r="L736" s="74"/>
      <c r="M736" s="284"/>
      <c r="N736" s="49"/>
      <c r="O736" s="49"/>
      <c r="P736" s="49"/>
      <c r="Q736" s="49"/>
      <c r="R736" s="49"/>
      <c r="S736" s="49"/>
      <c r="T736" s="97"/>
      <c r="AT736" s="25" t="s">
        <v>217</v>
      </c>
      <c r="AU736" s="25" t="s">
        <v>90</v>
      </c>
    </row>
    <row r="737" s="1" customFormat="1" ht="25.5" customHeight="1">
      <c r="B737" s="48"/>
      <c r="C737" s="285" t="s">
        <v>1141</v>
      </c>
      <c r="D737" s="285" t="s">
        <v>272</v>
      </c>
      <c r="E737" s="286" t="s">
        <v>1142</v>
      </c>
      <c r="F737" s="287" t="s">
        <v>1143</v>
      </c>
      <c r="G737" s="288" t="s">
        <v>188</v>
      </c>
      <c r="H737" s="289">
        <v>2</v>
      </c>
      <c r="I737" s="290"/>
      <c r="J737" s="291">
        <f>ROUND(I737*H737,2)</f>
        <v>0</v>
      </c>
      <c r="K737" s="287" t="s">
        <v>189</v>
      </c>
      <c r="L737" s="292"/>
      <c r="M737" s="293" t="s">
        <v>38</v>
      </c>
      <c r="N737" s="294" t="s">
        <v>53</v>
      </c>
      <c r="O737" s="49"/>
      <c r="P737" s="247">
        <f>O737*H737</f>
        <v>0</v>
      </c>
      <c r="Q737" s="247">
        <v>0.021499999999999998</v>
      </c>
      <c r="R737" s="247">
        <f>Q737*H737</f>
        <v>0.042999999999999997</v>
      </c>
      <c r="S737" s="247">
        <v>0</v>
      </c>
      <c r="T737" s="248">
        <f>S737*H737</f>
        <v>0</v>
      </c>
      <c r="AR737" s="25" t="s">
        <v>385</v>
      </c>
      <c r="AT737" s="25" t="s">
        <v>272</v>
      </c>
      <c r="AU737" s="25" t="s">
        <v>90</v>
      </c>
      <c r="AY737" s="25" t="s">
        <v>183</v>
      </c>
      <c r="BE737" s="249">
        <f>IF(N737="základní",J737,0)</f>
        <v>0</v>
      </c>
      <c r="BF737" s="249">
        <f>IF(N737="snížená",J737,0)</f>
        <v>0</v>
      </c>
      <c r="BG737" s="249">
        <f>IF(N737="zákl. přenesená",J737,0)</f>
        <v>0</v>
      </c>
      <c r="BH737" s="249">
        <f>IF(N737="sníž. přenesená",J737,0)</f>
        <v>0</v>
      </c>
      <c r="BI737" s="249">
        <f>IF(N737="nulová",J737,0)</f>
        <v>0</v>
      </c>
      <c r="BJ737" s="25" t="s">
        <v>25</v>
      </c>
      <c r="BK737" s="249">
        <f>ROUND(I737*H737,2)</f>
        <v>0</v>
      </c>
      <c r="BL737" s="25" t="s">
        <v>279</v>
      </c>
      <c r="BM737" s="25" t="s">
        <v>1144</v>
      </c>
    </row>
    <row r="738" s="1" customFormat="1" ht="25.5" customHeight="1">
      <c r="B738" s="48"/>
      <c r="C738" s="285" t="s">
        <v>1145</v>
      </c>
      <c r="D738" s="285" t="s">
        <v>272</v>
      </c>
      <c r="E738" s="286" t="s">
        <v>1146</v>
      </c>
      <c r="F738" s="287" t="s">
        <v>1147</v>
      </c>
      <c r="G738" s="288" t="s">
        <v>188</v>
      </c>
      <c r="H738" s="289">
        <v>4</v>
      </c>
      <c r="I738" s="290"/>
      <c r="J738" s="291">
        <f>ROUND(I738*H738,2)</f>
        <v>0</v>
      </c>
      <c r="K738" s="287" t="s">
        <v>189</v>
      </c>
      <c r="L738" s="292"/>
      <c r="M738" s="293" t="s">
        <v>38</v>
      </c>
      <c r="N738" s="294" t="s">
        <v>53</v>
      </c>
      <c r="O738" s="49"/>
      <c r="P738" s="247">
        <f>O738*H738</f>
        <v>0</v>
      </c>
      <c r="Q738" s="247">
        <v>0.018499999999999999</v>
      </c>
      <c r="R738" s="247">
        <f>Q738*H738</f>
        <v>0.073999999999999996</v>
      </c>
      <c r="S738" s="247">
        <v>0</v>
      </c>
      <c r="T738" s="248">
        <f>S738*H738</f>
        <v>0</v>
      </c>
      <c r="AR738" s="25" t="s">
        <v>385</v>
      </c>
      <c r="AT738" s="25" t="s">
        <v>272</v>
      </c>
      <c r="AU738" s="25" t="s">
        <v>90</v>
      </c>
      <c r="AY738" s="25" t="s">
        <v>183</v>
      </c>
      <c r="BE738" s="249">
        <f>IF(N738="základní",J738,0)</f>
        <v>0</v>
      </c>
      <c r="BF738" s="249">
        <f>IF(N738="snížená",J738,0)</f>
        <v>0</v>
      </c>
      <c r="BG738" s="249">
        <f>IF(N738="zákl. přenesená",J738,0)</f>
        <v>0</v>
      </c>
      <c r="BH738" s="249">
        <f>IF(N738="sníž. přenesená",J738,0)</f>
        <v>0</v>
      </c>
      <c r="BI738" s="249">
        <f>IF(N738="nulová",J738,0)</f>
        <v>0</v>
      </c>
      <c r="BJ738" s="25" t="s">
        <v>25</v>
      </c>
      <c r="BK738" s="249">
        <f>ROUND(I738*H738,2)</f>
        <v>0</v>
      </c>
      <c r="BL738" s="25" t="s">
        <v>279</v>
      </c>
      <c r="BM738" s="25" t="s">
        <v>1148</v>
      </c>
    </row>
    <row r="739" s="1" customFormat="1" ht="38.25" customHeight="1">
      <c r="B739" s="48"/>
      <c r="C739" s="238" t="s">
        <v>1149</v>
      </c>
      <c r="D739" s="238" t="s">
        <v>185</v>
      </c>
      <c r="E739" s="239" t="s">
        <v>1150</v>
      </c>
      <c r="F739" s="240" t="s">
        <v>1151</v>
      </c>
      <c r="G739" s="241" t="s">
        <v>188</v>
      </c>
      <c r="H739" s="242">
        <v>1</v>
      </c>
      <c r="I739" s="243"/>
      <c r="J739" s="244">
        <f>ROUND(I739*H739,2)</f>
        <v>0</v>
      </c>
      <c r="K739" s="240" t="s">
        <v>189</v>
      </c>
      <c r="L739" s="74"/>
      <c r="M739" s="245" t="s">
        <v>38</v>
      </c>
      <c r="N739" s="246" t="s">
        <v>53</v>
      </c>
      <c r="O739" s="49"/>
      <c r="P739" s="247">
        <f>O739*H739</f>
        <v>0</v>
      </c>
      <c r="Q739" s="247">
        <v>0</v>
      </c>
      <c r="R739" s="247">
        <f>Q739*H739</f>
        <v>0</v>
      </c>
      <c r="S739" s="247">
        <v>0</v>
      </c>
      <c r="T739" s="248">
        <f>S739*H739</f>
        <v>0</v>
      </c>
      <c r="AR739" s="25" t="s">
        <v>279</v>
      </c>
      <c r="AT739" s="25" t="s">
        <v>185</v>
      </c>
      <c r="AU739" s="25" t="s">
        <v>90</v>
      </c>
      <c r="AY739" s="25" t="s">
        <v>183</v>
      </c>
      <c r="BE739" s="249">
        <f>IF(N739="základní",J739,0)</f>
        <v>0</v>
      </c>
      <c r="BF739" s="249">
        <f>IF(N739="snížená",J739,0)</f>
        <v>0</v>
      </c>
      <c r="BG739" s="249">
        <f>IF(N739="zákl. přenesená",J739,0)</f>
        <v>0</v>
      </c>
      <c r="BH739" s="249">
        <f>IF(N739="sníž. přenesená",J739,0)</f>
        <v>0</v>
      </c>
      <c r="BI739" s="249">
        <f>IF(N739="nulová",J739,0)</f>
        <v>0</v>
      </c>
      <c r="BJ739" s="25" t="s">
        <v>25</v>
      </c>
      <c r="BK739" s="249">
        <f>ROUND(I739*H739,2)</f>
        <v>0</v>
      </c>
      <c r="BL739" s="25" t="s">
        <v>279</v>
      </c>
      <c r="BM739" s="25" t="s">
        <v>1152</v>
      </c>
    </row>
    <row r="740" s="1" customFormat="1">
      <c r="B740" s="48"/>
      <c r="C740" s="76"/>
      <c r="D740" s="252" t="s">
        <v>217</v>
      </c>
      <c r="E740" s="76"/>
      <c r="F740" s="283" t="s">
        <v>1046</v>
      </c>
      <c r="G740" s="76"/>
      <c r="H740" s="76"/>
      <c r="I740" s="206"/>
      <c r="J740" s="76"/>
      <c r="K740" s="76"/>
      <c r="L740" s="74"/>
      <c r="M740" s="284"/>
      <c r="N740" s="49"/>
      <c r="O740" s="49"/>
      <c r="P740" s="49"/>
      <c r="Q740" s="49"/>
      <c r="R740" s="49"/>
      <c r="S740" s="49"/>
      <c r="T740" s="97"/>
      <c r="AT740" s="25" t="s">
        <v>217</v>
      </c>
      <c r="AU740" s="25" t="s">
        <v>90</v>
      </c>
    </row>
    <row r="741" s="1" customFormat="1" ht="25.5" customHeight="1">
      <c r="B741" s="48"/>
      <c r="C741" s="285" t="s">
        <v>1153</v>
      </c>
      <c r="D741" s="285" t="s">
        <v>272</v>
      </c>
      <c r="E741" s="286" t="s">
        <v>1154</v>
      </c>
      <c r="F741" s="287" t="s">
        <v>1155</v>
      </c>
      <c r="G741" s="288" t="s">
        <v>490</v>
      </c>
      <c r="H741" s="289">
        <v>1</v>
      </c>
      <c r="I741" s="290"/>
      <c r="J741" s="291">
        <f>ROUND(I741*H741,2)</f>
        <v>0</v>
      </c>
      <c r="K741" s="287" t="s">
        <v>38</v>
      </c>
      <c r="L741" s="292"/>
      <c r="M741" s="293" t="s">
        <v>38</v>
      </c>
      <c r="N741" s="294" t="s">
        <v>53</v>
      </c>
      <c r="O741" s="49"/>
      <c r="P741" s="247">
        <f>O741*H741</f>
        <v>0</v>
      </c>
      <c r="Q741" s="247">
        <v>0</v>
      </c>
      <c r="R741" s="247">
        <f>Q741*H741</f>
        <v>0</v>
      </c>
      <c r="S741" s="247">
        <v>0</v>
      </c>
      <c r="T741" s="248">
        <f>S741*H741</f>
        <v>0</v>
      </c>
      <c r="AR741" s="25" t="s">
        <v>385</v>
      </c>
      <c r="AT741" s="25" t="s">
        <v>272</v>
      </c>
      <c r="AU741" s="25" t="s">
        <v>90</v>
      </c>
      <c r="AY741" s="25" t="s">
        <v>183</v>
      </c>
      <c r="BE741" s="249">
        <f>IF(N741="základní",J741,0)</f>
        <v>0</v>
      </c>
      <c r="BF741" s="249">
        <f>IF(N741="snížená",J741,0)</f>
        <v>0</v>
      </c>
      <c r="BG741" s="249">
        <f>IF(N741="zákl. přenesená",J741,0)</f>
        <v>0</v>
      </c>
      <c r="BH741" s="249">
        <f>IF(N741="sníž. přenesená",J741,0)</f>
        <v>0</v>
      </c>
      <c r="BI741" s="249">
        <f>IF(N741="nulová",J741,0)</f>
        <v>0</v>
      </c>
      <c r="BJ741" s="25" t="s">
        <v>25</v>
      </c>
      <c r="BK741" s="249">
        <f>ROUND(I741*H741,2)</f>
        <v>0</v>
      </c>
      <c r="BL741" s="25" t="s">
        <v>279</v>
      </c>
      <c r="BM741" s="25" t="s">
        <v>1156</v>
      </c>
    </row>
    <row r="742" s="1" customFormat="1" ht="25.5" customHeight="1">
      <c r="B742" s="48"/>
      <c r="C742" s="238" t="s">
        <v>1157</v>
      </c>
      <c r="D742" s="238" t="s">
        <v>185</v>
      </c>
      <c r="E742" s="239" t="s">
        <v>1158</v>
      </c>
      <c r="F742" s="240" t="s">
        <v>1159</v>
      </c>
      <c r="G742" s="241" t="s">
        <v>188</v>
      </c>
      <c r="H742" s="242">
        <v>1</v>
      </c>
      <c r="I742" s="243"/>
      <c r="J742" s="244">
        <f>ROUND(I742*H742,2)</f>
        <v>0</v>
      </c>
      <c r="K742" s="240" t="s">
        <v>189</v>
      </c>
      <c r="L742" s="74"/>
      <c r="M742" s="245" t="s">
        <v>38</v>
      </c>
      <c r="N742" s="246" t="s">
        <v>53</v>
      </c>
      <c r="O742" s="49"/>
      <c r="P742" s="247">
        <f>O742*H742</f>
        <v>0</v>
      </c>
      <c r="Q742" s="247">
        <v>0.00044999999999999999</v>
      </c>
      <c r="R742" s="247">
        <f>Q742*H742</f>
        <v>0.00044999999999999999</v>
      </c>
      <c r="S742" s="247">
        <v>0</v>
      </c>
      <c r="T742" s="248">
        <f>S742*H742</f>
        <v>0</v>
      </c>
      <c r="AR742" s="25" t="s">
        <v>279</v>
      </c>
      <c r="AT742" s="25" t="s">
        <v>185</v>
      </c>
      <c r="AU742" s="25" t="s">
        <v>90</v>
      </c>
      <c r="AY742" s="25" t="s">
        <v>183</v>
      </c>
      <c r="BE742" s="249">
        <f>IF(N742="základní",J742,0)</f>
        <v>0</v>
      </c>
      <c r="BF742" s="249">
        <f>IF(N742="snížená",J742,0)</f>
        <v>0</v>
      </c>
      <c r="BG742" s="249">
        <f>IF(N742="zákl. přenesená",J742,0)</f>
        <v>0</v>
      </c>
      <c r="BH742" s="249">
        <f>IF(N742="sníž. přenesená",J742,0)</f>
        <v>0</v>
      </c>
      <c r="BI742" s="249">
        <f>IF(N742="nulová",J742,0)</f>
        <v>0</v>
      </c>
      <c r="BJ742" s="25" t="s">
        <v>25</v>
      </c>
      <c r="BK742" s="249">
        <f>ROUND(I742*H742,2)</f>
        <v>0</v>
      </c>
      <c r="BL742" s="25" t="s">
        <v>279</v>
      </c>
      <c r="BM742" s="25" t="s">
        <v>1160</v>
      </c>
    </row>
    <row r="743" s="1" customFormat="1">
      <c r="B743" s="48"/>
      <c r="C743" s="76"/>
      <c r="D743" s="252" t="s">
        <v>217</v>
      </c>
      <c r="E743" s="76"/>
      <c r="F743" s="283" t="s">
        <v>1161</v>
      </c>
      <c r="G743" s="76"/>
      <c r="H743" s="76"/>
      <c r="I743" s="206"/>
      <c r="J743" s="76"/>
      <c r="K743" s="76"/>
      <c r="L743" s="74"/>
      <c r="M743" s="284"/>
      <c r="N743" s="49"/>
      <c r="O743" s="49"/>
      <c r="P743" s="49"/>
      <c r="Q743" s="49"/>
      <c r="R743" s="49"/>
      <c r="S743" s="49"/>
      <c r="T743" s="97"/>
      <c r="AT743" s="25" t="s">
        <v>217</v>
      </c>
      <c r="AU743" s="25" t="s">
        <v>90</v>
      </c>
    </row>
    <row r="744" s="12" customFormat="1">
      <c r="B744" s="250"/>
      <c r="C744" s="251"/>
      <c r="D744" s="252" t="s">
        <v>196</v>
      </c>
      <c r="E744" s="253" t="s">
        <v>38</v>
      </c>
      <c r="F744" s="254" t="s">
        <v>25</v>
      </c>
      <c r="G744" s="251"/>
      <c r="H744" s="255">
        <v>1</v>
      </c>
      <c r="I744" s="256"/>
      <c r="J744" s="251"/>
      <c r="K744" s="251"/>
      <c r="L744" s="257"/>
      <c r="M744" s="258"/>
      <c r="N744" s="259"/>
      <c r="O744" s="259"/>
      <c r="P744" s="259"/>
      <c r="Q744" s="259"/>
      <c r="R744" s="259"/>
      <c r="S744" s="259"/>
      <c r="T744" s="260"/>
      <c r="AT744" s="261" t="s">
        <v>196</v>
      </c>
      <c r="AU744" s="261" t="s">
        <v>90</v>
      </c>
      <c r="AV744" s="12" t="s">
        <v>90</v>
      </c>
      <c r="AW744" s="12" t="s">
        <v>45</v>
      </c>
      <c r="AX744" s="12" t="s">
        <v>82</v>
      </c>
      <c r="AY744" s="261" t="s">
        <v>183</v>
      </c>
    </row>
    <row r="745" s="13" customFormat="1">
      <c r="B745" s="262"/>
      <c r="C745" s="263"/>
      <c r="D745" s="252" t="s">
        <v>196</v>
      </c>
      <c r="E745" s="264" t="s">
        <v>38</v>
      </c>
      <c r="F745" s="265" t="s">
        <v>198</v>
      </c>
      <c r="G745" s="263"/>
      <c r="H745" s="266">
        <v>1</v>
      </c>
      <c r="I745" s="267"/>
      <c r="J745" s="263"/>
      <c r="K745" s="263"/>
      <c r="L745" s="268"/>
      <c r="M745" s="269"/>
      <c r="N745" s="270"/>
      <c r="O745" s="270"/>
      <c r="P745" s="270"/>
      <c r="Q745" s="270"/>
      <c r="R745" s="270"/>
      <c r="S745" s="270"/>
      <c r="T745" s="271"/>
      <c r="AT745" s="272" t="s">
        <v>196</v>
      </c>
      <c r="AU745" s="272" t="s">
        <v>90</v>
      </c>
      <c r="AV745" s="13" t="s">
        <v>190</v>
      </c>
      <c r="AW745" s="13" t="s">
        <v>45</v>
      </c>
      <c r="AX745" s="13" t="s">
        <v>25</v>
      </c>
      <c r="AY745" s="272" t="s">
        <v>183</v>
      </c>
    </row>
    <row r="746" s="1" customFormat="1" ht="25.5" customHeight="1">
      <c r="B746" s="48"/>
      <c r="C746" s="285" t="s">
        <v>1162</v>
      </c>
      <c r="D746" s="285" t="s">
        <v>272</v>
      </c>
      <c r="E746" s="286" t="s">
        <v>1163</v>
      </c>
      <c r="F746" s="287" t="s">
        <v>1164</v>
      </c>
      <c r="G746" s="288" t="s">
        <v>188</v>
      </c>
      <c r="H746" s="289">
        <v>1</v>
      </c>
      <c r="I746" s="290"/>
      <c r="J746" s="291">
        <f>ROUND(I746*H746,2)</f>
        <v>0</v>
      </c>
      <c r="K746" s="287" t="s">
        <v>189</v>
      </c>
      <c r="L746" s="292"/>
      <c r="M746" s="293" t="s">
        <v>38</v>
      </c>
      <c r="N746" s="294" t="s">
        <v>53</v>
      </c>
      <c r="O746" s="49"/>
      <c r="P746" s="247">
        <f>O746*H746</f>
        <v>0</v>
      </c>
      <c r="Q746" s="247">
        <v>0.016</v>
      </c>
      <c r="R746" s="247">
        <f>Q746*H746</f>
        <v>0.016</v>
      </c>
      <c r="S746" s="247">
        <v>0</v>
      </c>
      <c r="T746" s="248">
        <f>S746*H746</f>
        <v>0</v>
      </c>
      <c r="AR746" s="25" t="s">
        <v>385</v>
      </c>
      <c r="AT746" s="25" t="s">
        <v>272</v>
      </c>
      <c r="AU746" s="25" t="s">
        <v>90</v>
      </c>
      <c r="AY746" s="25" t="s">
        <v>183</v>
      </c>
      <c r="BE746" s="249">
        <f>IF(N746="základní",J746,0)</f>
        <v>0</v>
      </c>
      <c r="BF746" s="249">
        <f>IF(N746="snížená",J746,0)</f>
        <v>0</v>
      </c>
      <c r="BG746" s="249">
        <f>IF(N746="zákl. přenesená",J746,0)</f>
        <v>0</v>
      </c>
      <c r="BH746" s="249">
        <f>IF(N746="sníž. přenesená",J746,0)</f>
        <v>0</v>
      </c>
      <c r="BI746" s="249">
        <f>IF(N746="nulová",J746,0)</f>
        <v>0</v>
      </c>
      <c r="BJ746" s="25" t="s">
        <v>25</v>
      </c>
      <c r="BK746" s="249">
        <f>ROUND(I746*H746,2)</f>
        <v>0</v>
      </c>
      <c r="BL746" s="25" t="s">
        <v>279</v>
      </c>
      <c r="BM746" s="25" t="s">
        <v>1165</v>
      </c>
    </row>
    <row r="747" s="1" customFormat="1" ht="25.5" customHeight="1">
      <c r="B747" s="48"/>
      <c r="C747" s="238" t="s">
        <v>1166</v>
      </c>
      <c r="D747" s="238" t="s">
        <v>185</v>
      </c>
      <c r="E747" s="239" t="s">
        <v>1167</v>
      </c>
      <c r="F747" s="240" t="s">
        <v>1168</v>
      </c>
      <c r="G747" s="241" t="s">
        <v>188</v>
      </c>
      <c r="H747" s="242">
        <v>5</v>
      </c>
      <c r="I747" s="243"/>
      <c r="J747" s="244">
        <f>ROUND(I747*H747,2)</f>
        <v>0</v>
      </c>
      <c r="K747" s="240" t="s">
        <v>189</v>
      </c>
      <c r="L747" s="74"/>
      <c r="M747" s="245" t="s">
        <v>38</v>
      </c>
      <c r="N747" s="246" t="s">
        <v>53</v>
      </c>
      <c r="O747" s="49"/>
      <c r="P747" s="247">
        <f>O747*H747</f>
        <v>0</v>
      </c>
      <c r="Q747" s="247">
        <v>0.00046000000000000001</v>
      </c>
      <c r="R747" s="247">
        <f>Q747*H747</f>
        <v>0.0023</v>
      </c>
      <c r="S747" s="247">
        <v>0</v>
      </c>
      <c r="T747" s="248">
        <f>S747*H747</f>
        <v>0</v>
      </c>
      <c r="AR747" s="25" t="s">
        <v>279</v>
      </c>
      <c r="AT747" s="25" t="s">
        <v>185</v>
      </c>
      <c r="AU747" s="25" t="s">
        <v>90</v>
      </c>
      <c r="AY747" s="25" t="s">
        <v>183</v>
      </c>
      <c r="BE747" s="249">
        <f>IF(N747="základní",J747,0)</f>
        <v>0</v>
      </c>
      <c r="BF747" s="249">
        <f>IF(N747="snížená",J747,0)</f>
        <v>0</v>
      </c>
      <c r="BG747" s="249">
        <f>IF(N747="zákl. přenesená",J747,0)</f>
        <v>0</v>
      </c>
      <c r="BH747" s="249">
        <f>IF(N747="sníž. přenesená",J747,0)</f>
        <v>0</v>
      </c>
      <c r="BI747" s="249">
        <f>IF(N747="nulová",J747,0)</f>
        <v>0</v>
      </c>
      <c r="BJ747" s="25" t="s">
        <v>25</v>
      </c>
      <c r="BK747" s="249">
        <f>ROUND(I747*H747,2)</f>
        <v>0</v>
      </c>
      <c r="BL747" s="25" t="s">
        <v>279</v>
      </c>
      <c r="BM747" s="25" t="s">
        <v>1169</v>
      </c>
    </row>
    <row r="748" s="1" customFormat="1">
      <c r="B748" s="48"/>
      <c r="C748" s="76"/>
      <c r="D748" s="252" t="s">
        <v>217</v>
      </c>
      <c r="E748" s="76"/>
      <c r="F748" s="283" t="s">
        <v>1161</v>
      </c>
      <c r="G748" s="76"/>
      <c r="H748" s="76"/>
      <c r="I748" s="206"/>
      <c r="J748" s="76"/>
      <c r="K748" s="76"/>
      <c r="L748" s="74"/>
      <c r="M748" s="284"/>
      <c r="N748" s="49"/>
      <c r="O748" s="49"/>
      <c r="P748" s="49"/>
      <c r="Q748" s="49"/>
      <c r="R748" s="49"/>
      <c r="S748" s="49"/>
      <c r="T748" s="97"/>
      <c r="AT748" s="25" t="s">
        <v>217</v>
      </c>
      <c r="AU748" s="25" t="s">
        <v>90</v>
      </c>
    </row>
    <row r="749" s="12" customFormat="1">
      <c r="B749" s="250"/>
      <c r="C749" s="251"/>
      <c r="D749" s="252" t="s">
        <v>196</v>
      </c>
      <c r="E749" s="253" t="s">
        <v>38</v>
      </c>
      <c r="F749" s="254" t="s">
        <v>1170</v>
      </c>
      <c r="G749" s="251"/>
      <c r="H749" s="255">
        <v>5</v>
      </c>
      <c r="I749" s="256"/>
      <c r="J749" s="251"/>
      <c r="K749" s="251"/>
      <c r="L749" s="257"/>
      <c r="M749" s="258"/>
      <c r="N749" s="259"/>
      <c r="O749" s="259"/>
      <c r="P749" s="259"/>
      <c r="Q749" s="259"/>
      <c r="R749" s="259"/>
      <c r="S749" s="259"/>
      <c r="T749" s="260"/>
      <c r="AT749" s="261" t="s">
        <v>196</v>
      </c>
      <c r="AU749" s="261" t="s">
        <v>90</v>
      </c>
      <c r="AV749" s="12" t="s">
        <v>90</v>
      </c>
      <c r="AW749" s="12" t="s">
        <v>45</v>
      </c>
      <c r="AX749" s="12" t="s">
        <v>82</v>
      </c>
      <c r="AY749" s="261" t="s">
        <v>183</v>
      </c>
    </row>
    <row r="750" s="13" customFormat="1">
      <c r="B750" s="262"/>
      <c r="C750" s="263"/>
      <c r="D750" s="252" t="s">
        <v>196</v>
      </c>
      <c r="E750" s="264" t="s">
        <v>38</v>
      </c>
      <c r="F750" s="265" t="s">
        <v>198</v>
      </c>
      <c r="G750" s="263"/>
      <c r="H750" s="266">
        <v>5</v>
      </c>
      <c r="I750" s="267"/>
      <c r="J750" s="263"/>
      <c r="K750" s="263"/>
      <c r="L750" s="268"/>
      <c r="M750" s="269"/>
      <c r="N750" s="270"/>
      <c r="O750" s="270"/>
      <c r="P750" s="270"/>
      <c r="Q750" s="270"/>
      <c r="R750" s="270"/>
      <c r="S750" s="270"/>
      <c r="T750" s="271"/>
      <c r="AT750" s="272" t="s">
        <v>196</v>
      </c>
      <c r="AU750" s="272" t="s">
        <v>90</v>
      </c>
      <c r="AV750" s="13" t="s">
        <v>190</v>
      </c>
      <c r="AW750" s="13" t="s">
        <v>45</v>
      </c>
      <c r="AX750" s="13" t="s">
        <v>25</v>
      </c>
      <c r="AY750" s="272" t="s">
        <v>183</v>
      </c>
    </row>
    <row r="751" s="1" customFormat="1" ht="16.5" customHeight="1">
      <c r="B751" s="48"/>
      <c r="C751" s="285" t="s">
        <v>1171</v>
      </c>
      <c r="D751" s="285" t="s">
        <v>272</v>
      </c>
      <c r="E751" s="286" t="s">
        <v>1172</v>
      </c>
      <c r="F751" s="287" t="s">
        <v>1173</v>
      </c>
      <c r="G751" s="288" t="s">
        <v>188</v>
      </c>
      <c r="H751" s="289">
        <v>5</v>
      </c>
      <c r="I751" s="290"/>
      <c r="J751" s="291">
        <f>ROUND(I751*H751,2)</f>
        <v>0</v>
      </c>
      <c r="K751" s="287" t="s">
        <v>189</v>
      </c>
      <c r="L751" s="292"/>
      <c r="M751" s="293" t="s">
        <v>38</v>
      </c>
      <c r="N751" s="294" t="s">
        <v>53</v>
      </c>
      <c r="O751" s="49"/>
      <c r="P751" s="247">
        <f>O751*H751</f>
        <v>0</v>
      </c>
      <c r="Q751" s="247">
        <v>0.035000000000000003</v>
      </c>
      <c r="R751" s="247">
        <f>Q751*H751</f>
        <v>0.17500000000000002</v>
      </c>
      <c r="S751" s="247">
        <v>0</v>
      </c>
      <c r="T751" s="248">
        <f>S751*H751</f>
        <v>0</v>
      </c>
      <c r="AR751" s="25" t="s">
        <v>385</v>
      </c>
      <c r="AT751" s="25" t="s">
        <v>272</v>
      </c>
      <c r="AU751" s="25" t="s">
        <v>90</v>
      </c>
      <c r="AY751" s="25" t="s">
        <v>183</v>
      </c>
      <c r="BE751" s="249">
        <f>IF(N751="základní",J751,0)</f>
        <v>0</v>
      </c>
      <c r="BF751" s="249">
        <f>IF(N751="snížená",J751,0)</f>
        <v>0</v>
      </c>
      <c r="BG751" s="249">
        <f>IF(N751="zákl. přenesená",J751,0)</f>
        <v>0</v>
      </c>
      <c r="BH751" s="249">
        <f>IF(N751="sníž. přenesená",J751,0)</f>
        <v>0</v>
      </c>
      <c r="BI751" s="249">
        <f>IF(N751="nulová",J751,0)</f>
        <v>0</v>
      </c>
      <c r="BJ751" s="25" t="s">
        <v>25</v>
      </c>
      <c r="BK751" s="249">
        <f>ROUND(I751*H751,2)</f>
        <v>0</v>
      </c>
      <c r="BL751" s="25" t="s">
        <v>279</v>
      </c>
      <c r="BM751" s="25" t="s">
        <v>1174</v>
      </c>
    </row>
    <row r="752" s="1" customFormat="1" ht="25.5" customHeight="1">
      <c r="B752" s="48"/>
      <c r="C752" s="285" t="s">
        <v>1175</v>
      </c>
      <c r="D752" s="285" t="s">
        <v>272</v>
      </c>
      <c r="E752" s="286" t="s">
        <v>1176</v>
      </c>
      <c r="F752" s="287" t="s">
        <v>1177</v>
      </c>
      <c r="G752" s="288" t="s">
        <v>188</v>
      </c>
      <c r="H752" s="289">
        <v>1</v>
      </c>
      <c r="I752" s="290"/>
      <c r="J752" s="291">
        <f>ROUND(I752*H752,2)</f>
        <v>0</v>
      </c>
      <c r="K752" s="287" t="s">
        <v>38</v>
      </c>
      <c r="L752" s="292"/>
      <c r="M752" s="293" t="s">
        <v>38</v>
      </c>
      <c r="N752" s="294" t="s">
        <v>53</v>
      </c>
      <c r="O752" s="49"/>
      <c r="P752" s="247">
        <f>O752*H752</f>
        <v>0</v>
      </c>
      <c r="Q752" s="247">
        <v>0.041000000000000002</v>
      </c>
      <c r="R752" s="247">
        <f>Q752*H752</f>
        <v>0.041000000000000002</v>
      </c>
      <c r="S752" s="247">
        <v>0</v>
      </c>
      <c r="T752" s="248">
        <f>S752*H752</f>
        <v>0</v>
      </c>
      <c r="AR752" s="25" t="s">
        <v>385</v>
      </c>
      <c r="AT752" s="25" t="s">
        <v>272</v>
      </c>
      <c r="AU752" s="25" t="s">
        <v>90</v>
      </c>
      <c r="AY752" s="25" t="s">
        <v>183</v>
      </c>
      <c r="BE752" s="249">
        <f>IF(N752="základní",J752,0)</f>
        <v>0</v>
      </c>
      <c r="BF752" s="249">
        <f>IF(N752="snížená",J752,0)</f>
        <v>0</v>
      </c>
      <c r="BG752" s="249">
        <f>IF(N752="zákl. přenesená",J752,0)</f>
        <v>0</v>
      </c>
      <c r="BH752" s="249">
        <f>IF(N752="sníž. přenesená",J752,0)</f>
        <v>0</v>
      </c>
      <c r="BI752" s="249">
        <f>IF(N752="nulová",J752,0)</f>
        <v>0</v>
      </c>
      <c r="BJ752" s="25" t="s">
        <v>25</v>
      </c>
      <c r="BK752" s="249">
        <f>ROUND(I752*H752,2)</f>
        <v>0</v>
      </c>
      <c r="BL752" s="25" t="s">
        <v>279</v>
      </c>
      <c r="BM752" s="25" t="s">
        <v>1178</v>
      </c>
    </row>
    <row r="753" s="1" customFormat="1" ht="38.25" customHeight="1">
      <c r="B753" s="48"/>
      <c r="C753" s="238" t="s">
        <v>1179</v>
      </c>
      <c r="D753" s="238" t="s">
        <v>185</v>
      </c>
      <c r="E753" s="239" t="s">
        <v>1180</v>
      </c>
      <c r="F753" s="240" t="s">
        <v>1181</v>
      </c>
      <c r="G753" s="241" t="s">
        <v>188</v>
      </c>
      <c r="H753" s="242">
        <v>51</v>
      </c>
      <c r="I753" s="243"/>
      <c r="J753" s="244">
        <f>ROUND(I753*H753,2)</f>
        <v>0</v>
      </c>
      <c r="K753" s="240" t="s">
        <v>189</v>
      </c>
      <c r="L753" s="74"/>
      <c r="M753" s="245" t="s">
        <v>38</v>
      </c>
      <c r="N753" s="246" t="s">
        <v>53</v>
      </c>
      <c r="O753" s="49"/>
      <c r="P753" s="247">
        <f>O753*H753</f>
        <v>0</v>
      </c>
      <c r="Q753" s="247">
        <v>0</v>
      </c>
      <c r="R753" s="247">
        <f>Q753*H753</f>
        <v>0</v>
      </c>
      <c r="S753" s="247">
        <v>0.017000000000000001</v>
      </c>
      <c r="T753" s="248">
        <f>S753*H753</f>
        <v>0.8670000000000001</v>
      </c>
      <c r="AR753" s="25" t="s">
        <v>279</v>
      </c>
      <c r="AT753" s="25" t="s">
        <v>185</v>
      </c>
      <c r="AU753" s="25" t="s">
        <v>90</v>
      </c>
      <c r="AY753" s="25" t="s">
        <v>183</v>
      </c>
      <c r="BE753" s="249">
        <f>IF(N753="základní",J753,0)</f>
        <v>0</v>
      </c>
      <c r="BF753" s="249">
        <f>IF(N753="snížená",J753,0)</f>
        <v>0</v>
      </c>
      <c r="BG753" s="249">
        <f>IF(N753="zákl. přenesená",J753,0)</f>
        <v>0</v>
      </c>
      <c r="BH753" s="249">
        <f>IF(N753="sníž. přenesená",J753,0)</f>
        <v>0</v>
      </c>
      <c r="BI753" s="249">
        <f>IF(N753="nulová",J753,0)</f>
        <v>0</v>
      </c>
      <c r="BJ753" s="25" t="s">
        <v>25</v>
      </c>
      <c r="BK753" s="249">
        <f>ROUND(I753*H753,2)</f>
        <v>0</v>
      </c>
      <c r="BL753" s="25" t="s">
        <v>279</v>
      </c>
      <c r="BM753" s="25" t="s">
        <v>1182</v>
      </c>
    </row>
    <row r="754" s="1" customFormat="1">
      <c r="B754" s="48"/>
      <c r="C754" s="76"/>
      <c r="D754" s="252" t="s">
        <v>217</v>
      </c>
      <c r="E754" s="76"/>
      <c r="F754" s="283" t="s">
        <v>1183</v>
      </c>
      <c r="G754" s="76"/>
      <c r="H754" s="76"/>
      <c r="I754" s="206"/>
      <c r="J754" s="76"/>
      <c r="K754" s="76"/>
      <c r="L754" s="74"/>
      <c r="M754" s="284"/>
      <c r="N754" s="49"/>
      <c r="O754" s="49"/>
      <c r="P754" s="49"/>
      <c r="Q754" s="49"/>
      <c r="R754" s="49"/>
      <c r="S754" s="49"/>
      <c r="T754" s="97"/>
      <c r="AT754" s="25" t="s">
        <v>217</v>
      </c>
      <c r="AU754" s="25" t="s">
        <v>90</v>
      </c>
    </row>
    <row r="755" s="12" customFormat="1">
      <c r="B755" s="250"/>
      <c r="C755" s="251"/>
      <c r="D755" s="252" t="s">
        <v>196</v>
      </c>
      <c r="E755" s="253" t="s">
        <v>38</v>
      </c>
      <c r="F755" s="254" t="s">
        <v>1184</v>
      </c>
      <c r="G755" s="251"/>
      <c r="H755" s="255">
        <v>51</v>
      </c>
      <c r="I755" s="256"/>
      <c r="J755" s="251"/>
      <c r="K755" s="251"/>
      <c r="L755" s="257"/>
      <c r="M755" s="258"/>
      <c r="N755" s="259"/>
      <c r="O755" s="259"/>
      <c r="P755" s="259"/>
      <c r="Q755" s="259"/>
      <c r="R755" s="259"/>
      <c r="S755" s="259"/>
      <c r="T755" s="260"/>
      <c r="AT755" s="261" t="s">
        <v>196</v>
      </c>
      <c r="AU755" s="261" t="s">
        <v>90</v>
      </c>
      <c r="AV755" s="12" t="s">
        <v>90</v>
      </c>
      <c r="AW755" s="12" t="s">
        <v>45</v>
      </c>
      <c r="AX755" s="12" t="s">
        <v>82</v>
      </c>
      <c r="AY755" s="261" t="s">
        <v>183</v>
      </c>
    </row>
    <row r="756" s="13" customFormat="1">
      <c r="B756" s="262"/>
      <c r="C756" s="263"/>
      <c r="D756" s="252" t="s">
        <v>196</v>
      </c>
      <c r="E756" s="264" t="s">
        <v>38</v>
      </c>
      <c r="F756" s="265" t="s">
        <v>198</v>
      </c>
      <c r="G756" s="263"/>
      <c r="H756" s="266">
        <v>51</v>
      </c>
      <c r="I756" s="267"/>
      <c r="J756" s="263"/>
      <c r="K756" s="263"/>
      <c r="L756" s="268"/>
      <c r="M756" s="269"/>
      <c r="N756" s="270"/>
      <c r="O756" s="270"/>
      <c r="P756" s="270"/>
      <c r="Q756" s="270"/>
      <c r="R756" s="270"/>
      <c r="S756" s="270"/>
      <c r="T756" s="271"/>
      <c r="AT756" s="272" t="s">
        <v>196</v>
      </c>
      <c r="AU756" s="272" t="s">
        <v>90</v>
      </c>
      <c r="AV756" s="13" t="s">
        <v>190</v>
      </c>
      <c r="AW756" s="13" t="s">
        <v>45</v>
      </c>
      <c r="AX756" s="13" t="s">
        <v>25</v>
      </c>
      <c r="AY756" s="272" t="s">
        <v>183</v>
      </c>
    </row>
    <row r="757" s="1" customFormat="1" ht="38.25" customHeight="1">
      <c r="B757" s="48"/>
      <c r="C757" s="238" t="s">
        <v>1185</v>
      </c>
      <c r="D757" s="238" t="s">
        <v>185</v>
      </c>
      <c r="E757" s="239" t="s">
        <v>1186</v>
      </c>
      <c r="F757" s="240" t="s">
        <v>1187</v>
      </c>
      <c r="G757" s="241" t="s">
        <v>188</v>
      </c>
      <c r="H757" s="242">
        <v>35</v>
      </c>
      <c r="I757" s="243"/>
      <c r="J757" s="244">
        <f>ROUND(I757*H757,2)</f>
        <v>0</v>
      </c>
      <c r="K757" s="240" t="s">
        <v>189</v>
      </c>
      <c r="L757" s="74"/>
      <c r="M757" s="245" t="s">
        <v>38</v>
      </c>
      <c r="N757" s="246" t="s">
        <v>53</v>
      </c>
      <c r="O757" s="49"/>
      <c r="P757" s="247">
        <f>O757*H757</f>
        <v>0</v>
      </c>
      <c r="Q757" s="247">
        <v>0</v>
      </c>
      <c r="R757" s="247">
        <f>Q757*H757</f>
        <v>0</v>
      </c>
      <c r="S757" s="247">
        <v>0.024</v>
      </c>
      <c r="T757" s="248">
        <f>S757*H757</f>
        <v>0.83999999999999997</v>
      </c>
      <c r="AR757" s="25" t="s">
        <v>279</v>
      </c>
      <c r="AT757" s="25" t="s">
        <v>185</v>
      </c>
      <c r="AU757" s="25" t="s">
        <v>90</v>
      </c>
      <c r="AY757" s="25" t="s">
        <v>183</v>
      </c>
      <c r="BE757" s="249">
        <f>IF(N757="základní",J757,0)</f>
        <v>0</v>
      </c>
      <c r="BF757" s="249">
        <f>IF(N757="snížená",J757,0)</f>
        <v>0</v>
      </c>
      <c r="BG757" s="249">
        <f>IF(N757="zákl. přenesená",J757,0)</f>
        <v>0</v>
      </c>
      <c r="BH757" s="249">
        <f>IF(N757="sníž. přenesená",J757,0)</f>
        <v>0</v>
      </c>
      <c r="BI757" s="249">
        <f>IF(N757="nulová",J757,0)</f>
        <v>0</v>
      </c>
      <c r="BJ757" s="25" t="s">
        <v>25</v>
      </c>
      <c r="BK757" s="249">
        <f>ROUND(I757*H757,2)</f>
        <v>0</v>
      </c>
      <c r="BL757" s="25" t="s">
        <v>279</v>
      </c>
      <c r="BM757" s="25" t="s">
        <v>1188</v>
      </c>
    </row>
    <row r="758" s="1" customFormat="1">
      <c r="B758" s="48"/>
      <c r="C758" s="76"/>
      <c r="D758" s="252" t="s">
        <v>217</v>
      </c>
      <c r="E758" s="76"/>
      <c r="F758" s="283" t="s">
        <v>1183</v>
      </c>
      <c r="G758" s="76"/>
      <c r="H758" s="76"/>
      <c r="I758" s="206"/>
      <c r="J758" s="76"/>
      <c r="K758" s="76"/>
      <c r="L758" s="74"/>
      <c r="M758" s="284"/>
      <c r="N758" s="49"/>
      <c r="O758" s="49"/>
      <c r="P758" s="49"/>
      <c r="Q758" s="49"/>
      <c r="R758" s="49"/>
      <c r="S758" s="49"/>
      <c r="T758" s="97"/>
      <c r="AT758" s="25" t="s">
        <v>217</v>
      </c>
      <c r="AU758" s="25" t="s">
        <v>90</v>
      </c>
    </row>
    <row r="759" s="12" customFormat="1">
      <c r="B759" s="250"/>
      <c r="C759" s="251"/>
      <c r="D759" s="252" t="s">
        <v>196</v>
      </c>
      <c r="E759" s="253" t="s">
        <v>38</v>
      </c>
      <c r="F759" s="254" t="s">
        <v>236</v>
      </c>
      <c r="G759" s="251"/>
      <c r="H759" s="255">
        <v>9</v>
      </c>
      <c r="I759" s="256"/>
      <c r="J759" s="251"/>
      <c r="K759" s="251"/>
      <c r="L759" s="257"/>
      <c r="M759" s="258"/>
      <c r="N759" s="259"/>
      <c r="O759" s="259"/>
      <c r="P759" s="259"/>
      <c r="Q759" s="259"/>
      <c r="R759" s="259"/>
      <c r="S759" s="259"/>
      <c r="T759" s="260"/>
      <c r="AT759" s="261" t="s">
        <v>196</v>
      </c>
      <c r="AU759" s="261" t="s">
        <v>90</v>
      </c>
      <c r="AV759" s="12" t="s">
        <v>90</v>
      </c>
      <c r="AW759" s="12" t="s">
        <v>45</v>
      </c>
      <c r="AX759" s="12" t="s">
        <v>82</v>
      </c>
      <c r="AY759" s="261" t="s">
        <v>183</v>
      </c>
    </row>
    <row r="760" s="12" customFormat="1">
      <c r="B760" s="250"/>
      <c r="C760" s="251"/>
      <c r="D760" s="252" t="s">
        <v>196</v>
      </c>
      <c r="E760" s="253" t="s">
        <v>38</v>
      </c>
      <c r="F760" s="254" t="s">
        <v>348</v>
      </c>
      <c r="G760" s="251"/>
      <c r="H760" s="255">
        <v>26</v>
      </c>
      <c r="I760" s="256"/>
      <c r="J760" s="251"/>
      <c r="K760" s="251"/>
      <c r="L760" s="257"/>
      <c r="M760" s="258"/>
      <c r="N760" s="259"/>
      <c r="O760" s="259"/>
      <c r="P760" s="259"/>
      <c r="Q760" s="259"/>
      <c r="R760" s="259"/>
      <c r="S760" s="259"/>
      <c r="T760" s="260"/>
      <c r="AT760" s="261" t="s">
        <v>196</v>
      </c>
      <c r="AU760" s="261" t="s">
        <v>90</v>
      </c>
      <c r="AV760" s="12" t="s">
        <v>90</v>
      </c>
      <c r="AW760" s="12" t="s">
        <v>45</v>
      </c>
      <c r="AX760" s="12" t="s">
        <v>82</v>
      </c>
      <c r="AY760" s="261" t="s">
        <v>183</v>
      </c>
    </row>
    <row r="761" s="13" customFormat="1">
      <c r="B761" s="262"/>
      <c r="C761" s="263"/>
      <c r="D761" s="252" t="s">
        <v>196</v>
      </c>
      <c r="E761" s="264" t="s">
        <v>38</v>
      </c>
      <c r="F761" s="265" t="s">
        <v>198</v>
      </c>
      <c r="G761" s="263"/>
      <c r="H761" s="266">
        <v>35</v>
      </c>
      <c r="I761" s="267"/>
      <c r="J761" s="263"/>
      <c r="K761" s="263"/>
      <c r="L761" s="268"/>
      <c r="M761" s="269"/>
      <c r="N761" s="270"/>
      <c r="O761" s="270"/>
      <c r="P761" s="270"/>
      <c r="Q761" s="270"/>
      <c r="R761" s="270"/>
      <c r="S761" s="270"/>
      <c r="T761" s="271"/>
      <c r="AT761" s="272" t="s">
        <v>196</v>
      </c>
      <c r="AU761" s="272" t="s">
        <v>90</v>
      </c>
      <c r="AV761" s="13" t="s">
        <v>190</v>
      </c>
      <c r="AW761" s="13" t="s">
        <v>45</v>
      </c>
      <c r="AX761" s="13" t="s">
        <v>25</v>
      </c>
      <c r="AY761" s="272" t="s">
        <v>183</v>
      </c>
    </row>
    <row r="762" s="1" customFormat="1" ht="38.25" customHeight="1">
      <c r="B762" s="48"/>
      <c r="C762" s="238" t="s">
        <v>1189</v>
      </c>
      <c r="D762" s="238" t="s">
        <v>185</v>
      </c>
      <c r="E762" s="239" t="s">
        <v>1190</v>
      </c>
      <c r="F762" s="240" t="s">
        <v>1191</v>
      </c>
      <c r="G762" s="241" t="s">
        <v>188</v>
      </c>
      <c r="H762" s="242">
        <v>5</v>
      </c>
      <c r="I762" s="243"/>
      <c r="J762" s="244">
        <f>ROUND(I762*H762,2)</f>
        <v>0</v>
      </c>
      <c r="K762" s="240" t="s">
        <v>189</v>
      </c>
      <c r="L762" s="74"/>
      <c r="M762" s="245" t="s">
        <v>38</v>
      </c>
      <c r="N762" s="246" t="s">
        <v>53</v>
      </c>
      <c r="O762" s="49"/>
      <c r="P762" s="247">
        <f>O762*H762</f>
        <v>0</v>
      </c>
      <c r="Q762" s="247">
        <v>0</v>
      </c>
      <c r="R762" s="247">
        <f>Q762*H762</f>
        <v>0</v>
      </c>
      <c r="S762" s="247">
        <v>0.021000000000000001</v>
      </c>
      <c r="T762" s="248">
        <f>S762*H762</f>
        <v>0.10500000000000001</v>
      </c>
      <c r="AR762" s="25" t="s">
        <v>279</v>
      </c>
      <c r="AT762" s="25" t="s">
        <v>185</v>
      </c>
      <c r="AU762" s="25" t="s">
        <v>90</v>
      </c>
      <c r="AY762" s="25" t="s">
        <v>183</v>
      </c>
      <c r="BE762" s="249">
        <f>IF(N762="základní",J762,0)</f>
        <v>0</v>
      </c>
      <c r="BF762" s="249">
        <f>IF(N762="snížená",J762,0)</f>
        <v>0</v>
      </c>
      <c r="BG762" s="249">
        <f>IF(N762="zákl. přenesená",J762,0)</f>
        <v>0</v>
      </c>
      <c r="BH762" s="249">
        <f>IF(N762="sníž. přenesená",J762,0)</f>
        <v>0</v>
      </c>
      <c r="BI762" s="249">
        <f>IF(N762="nulová",J762,0)</f>
        <v>0</v>
      </c>
      <c r="BJ762" s="25" t="s">
        <v>25</v>
      </c>
      <c r="BK762" s="249">
        <f>ROUND(I762*H762,2)</f>
        <v>0</v>
      </c>
      <c r="BL762" s="25" t="s">
        <v>279</v>
      </c>
      <c r="BM762" s="25" t="s">
        <v>1192</v>
      </c>
    </row>
    <row r="763" s="1" customFormat="1">
      <c r="B763" s="48"/>
      <c r="C763" s="76"/>
      <c r="D763" s="252" t="s">
        <v>217</v>
      </c>
      <c r="E763" s="76"/>
      <c r="F763" s="283" t="s">
        <v>1183</v>
      </c>
      <c r="G763" s="76"/>
      <c r="H763" s="76"/>
      <c r="I763" s="206"/>
      <c r="J763" s="76"/>
      <c r="K763" s="76"/>
      <c r="L763" s="74"/>
      <c r="M763" s="284"/>
      <c r="N763" s="49"/>
      <c r="O763" s="49"/>
      <c r="P763" s="49"/>
      <c r="Q763" s="49"/>
      <c r="R763" s="49"/>
      <c r="S763" s="49"/>
      <c r="T763" s="97"/>
      <c r="AT763" s="25" t="s">
        <v>217</v>
      </c>
      <c r="AU763" s="25" t="s">
        <v>90</v>
      </c>
    </row>
    <row r="764" s="1" customFormat="1" ht="25.5" customHeight="1">
      <c r="B764" s="48"/>
      <c r="C764" s="238" t="s">
        <v>1193</v>
      </c>
      <c r="D764" s="238" t="s">
        <v>185</v>
      </c>
      <c r="E764" s="239" t="s">
        <v>1194</v>
      </c>
      <c r="F764" s="240" t="s">
        <v>1195</v>
      </c>
      <c r="G764" s="241" t="s">
        <v>188</v>
      </c>
      <c r="H764" s="242">
        <v>1</v>
      </c>
      <c r="I764" s="243"/>
      <c r="J764" s="244">
        <f>ROUND(I764*H764,2)</f>
        <v>0</v>
      </c>
      <c r="K764" s="240" t="s">
        <v>189</v>
      </c>
      <c r="L764" s="74"/>
      <c r="M764" s="245" t="s">
        <v>38</v>
      </c>
      <c r="N764" s="246" t="s">
        <v>53</v>
      </c>
      <c r="O764" s="49"/>
      <c r="P764" s="247">
        <f>O764*H764</f>
        <v>0</v>
      </c>
      <c r="Q764" s="247">
        <v>0</v>
      </c>
      <c r="R764" s="247">
        <f>Q764*H764</f>
        <v>0</v>
      </c>
      <c r="S764" s="247">
        <v>0</v>
      </c>
      <c r="T764" s="248">
        <f>S764*H764</f>
        <v>0</v>
      </c>
      <c r="AR764" s="25" t="s">
        <v>279</v>
      </c>
      <c r="AT764" s="25" t="s">
        <v>185</v>
      </c>
      <c r="AU764" s="25" t="s">
        <v>90</v>
      </c>
      <c r="AY764" s="25" t="s">
        <v>183</v>
      </c>
      <c r="BE764" s="249">
        <f>IF(N764="základní",J764,0)</f>
        <v>0</v>
      </c>
      <c r="BF764" s="249">
        <f>IF(N764="snížená",J764,0)</f>
        <v>0</v>
      </c>
      <c r="BG764" s="249">
        <f>IF(N764="zákl. přenesená",J764,0)</f>
        <v>0</v>
      </c>
      <c r="BH764" s="249">
        <f>IF(N764="sníž. přenesená",J764,0)</f>
        <v>0</v>
      </c>
      <c r="BI764" s="249">
        <f>IF(N764="nulová",J764,0)</f>
        <v>0</v>
      </c>
      <c r="BJ764" s="25" t="s">
        <v>25</v>
      </c>
      <c r="BK764" s="249">
        <f>ROUND(I764*H764,2)</f>
        <v>0</v>
      </c>
      <c r="BL764" s="25" t="s">
        <v>279</v>
      </c>
      <c r="BM764" s="25" t="s">
        <v>1196</v>
      </c>
    </row>
    <row r="765" s="1" customFormat="1">
      <c r="B765" s="48"/>
      <c r="C765" s="76"/>
      <c r="D765" s="252" t="s">
        <v>217</v>
      </c>
      <c r="E765" s="76"/>
      <c r="F765" s="283" t="s">
        <v>1197</v>
      </c>
      <c r="G765" s="76"/>
      <c r="H765" s="76"/>
      <c r="I765" s="206"/>
      <c r="J765" s="76"/>
      <c r="K765" s="76"/>
      <c r="L765" s="74"/>
      <c r="M765" s="284"/>
      <c r="N765" s="49"/>
      <c r="O765" s="49"/>
      <c r="P765" s="49"/>
      <c r="Q765" s="49"/>
      <c r="R765" s="49"/>
      <c r="S765" s="49"/>
      <c r="T765" s="97"/>
      <c r="AT765" s="25" t="s">
        <v>217</v>
      </c>
      <c r="AU765" s="25" t="s">
        <v>90</v>
      </c>
    </row>
    <row r="766" s="1" customFormat="1" ht="25.5" customHeight="1">
      <c r="B766" s="48"/>
      <c r="C766" s="238" t="s">
        <v>1198</v>
      </c>
      <c r="D766" s="238" t="s">
        <v>185</v>
      </c>
      <c r="E766" s="239" t="s">
        <v>1199</v>
      </c>
      <c r="F766" s="240" t="s">
        <v>1200</v>
      </c>
      <c r="G766" s="241" t="s">
        <v>188</v>
      </c>
      <c r="H766" s="242">
        <v>1</v>
      </c>
      <c r="I766" s="243"/>
      <c r="J766" s="244">
        <f>ROUND(I766*H766,2)</f>
        <v>0</v>
      </c>
      <c r="K766" s="240" t="s">
        <v>189</v>
      </c>
      <c r="L766" s="74"/>
      <c r="M766" s="245" t="s">
        <v>38</v>
      </c>
      <c r="N766" s="246" t="s">
        <v>53</v>
      </c>
      <c r="O766" s="49"/>
      <c r="P766" s="247">
        <f>O766*H766</f>
        <v>0</v>
      </c>
      <c r="Q766" s="247">
        <v>0</v>
      </c>
      <c r="R766" s="247">
        <f>Q766*H766</f>
        <v>0</v>
      </c>
      <c r="S766" s="247">
        <v>0</v>
      </c>
      <c r="T766" s="248">
        <f>S766*H766</f>
        <v>0</v>
      </c>
      <c r="AR766" s="25" t="s">
        <v>279</v>
      </c>
      <c r="AT766" s="25" t="s">
        <v>185</v>
      </c>
      <c r="AU766" s="25" t="s">
        <v>90</v>
      </c>
      <c r="AY766" s="25" t="s">
        <v>183</v>
      </c>
      <c r="BE766" s="249">
        <f>IF(N766="základní",J766,0)</f>
        <v>0</v>
      </c>
      <c r="BF766" s="249">
        <f>IF(N766="snížená",J766,0)</f>
        <v>0</v>
      </c>
      <c r="BG766" s="249">
        <f>IF(N766="zákl. přenesená",J766,0)</f>
        <v>0</v>
      </c>
      <c r="BH766" s="249">
        <f>IF(N766="sníž. přenesená",J766,0)</f>
        <v>0</v>
      </c>
      <c r="BI766" s="249">
        <f>IF(N766="nulová",J766,0)</f>
        <v>0</v>
      </c>
      <c r="BJ766" s="25" t="s">
        <v>25</v>
      </c>
      <c r="BK766" s="249">
        <f>ROUND(I766*H766,2)</f>
        <v>0</v>
      </c>
      <c r="BL766" s="25" t="s">
        <v>279</v>
      </c>
      <c r="BM766" s="25" t="s">
        <v>1201</v>
      </c>
    </row>
    <row r="767" s="1" customFormat="1">
      <c r="B767" s="48"/>
      <c r="C767" s="76"/>
      <c r="D767" s="252" t="s">
        <v>217</v>
      </c>
      <c r="E767" s="76"/>
      <c r="F767" s="283" t="s">
        <v>1197</v>
      </c>
      <c r="G767" s="76"/>
      <c r="H767" s="76"/>
      <c r="I767" s="206"/>
      <c r="J767" s="76"/>
      <c r="K767" s="76"/>
      <c r="L767" s="74"/>
      <c r="M767" s="284"/>
      <c r="N767" s="49"/>
      <c r="O767" s="49"/>
      <c r="P767" s="49"/>
      <c r="Q767" s="49"/>
      <c r="R767" s="49"/>
      <c r="S767" s="49"/>
      <c r="T767" s="97"/>
      <c r="AT767" s="25" t="s">
        <v>217</v>
      </c>
      <c r="AU767" s="25" t="s">
        <v>90</v>
      </c>
    </row>
    <row r="768" s="1" customFormat="1" ht="25.5" customHeight="1">
      <c r="B768" s="48"/>
      <c r="C768" s="238" t="s">
        <v>1202</v>
      </c>
      <c r="D768" s="238" t="s">
        <v>185</v>
      </c>
      <c r="E768" s="239" t="s">
        <v>1203</v>
      </c>
      <c r="F768" s="240" t="s">
        <v>1204</v>
      </c>
      <c r="G768" s="241" t="s">
        <v>188</v>
      </c>
      <c r="H768" s="242">
        <v>1</v>
      </c>
      <c r="I768" s="243"/>
      <c r="J768" s="244">
        <f>ROUND(I768*H768,2)</f>
        <v>0</v>
      </c>
      <c r="K768" s="240" t="s">
        <v>189</v>
      </c>
      <c r="L768" s="74"/>
      <c r="M768" s="245" t="s">
        <v>38</v>
      </c>
      <c r="N768" s="246" t="s">
        <v>53</v>
      </c>
      <c r="O768" s="49"/>
      <c r="P768" s="247">
        <f>O768*H768</f>
        <v>0</v>
      </c>
      <c r="Q768" s="247">
        <v>0</v>
      </c>
      <c r="R768" s="247">
        <f>Q768*H768</f>
        <v>0</v>
      </c>
      <c r="S768" s="247">
        <v>0</v>
      </c>
      <c r="T768" s="248">
        <f>S768*H768</f>
        <v>0</v>
      </c>
      <c r="AR768" s="25" t="s">
        <v>279</v>
      </c>
      <c r="AT768" s="25" t="s">
        <v>185</v>
      </c>
      <c r="AU768" s="25" t="s">
        <v>90</v>
      </c>
      <c r="AY768" s="25" t="s">
        <v>183</v>
      </c>
      <c r="BE768" s="249">
        <f>IF(N768="základní",J768,0)</f>
        <v>0</v>
      </c>
      <c r="BF768" s="249">
        <f>IF(N768="snížená",J768,0)</f>
        <v>0</v>
      </c>
      <c r="BG768" s="249">
        <f>IF(N768="zákl. přenesená",J768,0)</f>
        <v>0</v>
      </c>
      <c r="BH768" s="249">
        <f>IF(N768="sníž. přenesená",J768,0)</f>
        <v>0</v>
      </c>
      <c r="BI768" s="249">
        <f>IF(N768="nulová",J768,0)</f>
        <v>0</v>
      </c>
      <c r="BJ768" s="25" t="s">
        <v>25</v>
      </c>
      <c r="BK768" s="249">
        <f>ROUND(I768*H768,2)</f>
        <v>0</v>
      </c>
      <c r="BL768" s="25" t="s">
        <v>279</v>
      </c>
      <c r="BM768" s="25" t="s">
        <v>1205</v>
      </c>
    </row>
    <row r="769" s="1" customFormat="1">
      <c r="B769" s="48"/>
      <c r="C769" s="76"/>
      <c r="D769" s="252" t="s">
        <v>217</v>
      </c>
      <c r="E769" s="76"/>
      <c r="F769" s="283" t="s">
        <v>1197</v>
      </c>
      <c r="G769" s="76"/>
      <c r="H769" s="76"/>
      <c r="I769" s="206"/>
      <c r="J769" s="76"/>
      <c r="K769" s="76"/>
      <c r="L769" s="74"/>
      <c r="M769" s="284"/>
      <c r="N769" s="49"/>
      <c r="O769" s="49"/>
      <c r="P769" s="49"/>
      <c r="Q769" s="49"/>
      <c r="R769" s="49"/>
      <c r="S769" s="49"/>
      <c r="T769" s="97"/>
      <c r="AT769" s="25" t="s">
        <v>217</v>
      </c>
      <c r="AU769" s="25" t="s">
        <v>90</v>
      </c>
    </row>
    <row r="770" s="1" customFormat="1" ht="25.5" customHeight="1">
      <c r="B770" s="48"/>
      <c r="C770" s="238" t="s">
        <v>1206</v>
      </c>
      <c r="D770" s="238" t="s">
        <v>185</v>
      </c>
      <c r="E770" s="239" t="s">
        <v>1207</v>
      </c>
      <c r="F770" s="240" t="s">
        <v>1208</v>
      </c>
      <c r="G770" s="241" t="s">
        <v>188</v>
      </c>
      <c r="H770" s="242">
        <v>1</v>
      </c>
      <c r="I770" s="243"/>
      <c r="J770" s="244">
        <f>ROUND(I770*H770,2)</f>
        <v>0</v>
      </c>
      <c r="K770" s="240" t="s">
        <v>189</v>
      </c>
      <c r="L770" s="74"/>
      <c r="M770" s="245" t="s">
        <v>38</v>
      </c>
      <c r="N770" s="246" t="s">
        <v>53</v>
      </c>
      <c r="O770" s="49"/>
      <c r="P770" s="247">
        <f>O770*H770</f>
        <v>0</v>
      </c>
      <c r="Q770" s="247">
        <v>0</v>
      </c>
      <c r="R770" s="247">
        <f>Q770*H770</f>
        <v>0</v>
      </c>
      <c r="S770" s="247">
        <v>0</v>
      </c>
      <c r="T770" s="248">
        <f>S770*H770</f>
        <v>0</v>
      </c>
      <c r="AR770" s="25" t="s">
        <v>279</v>
      </c>
      <c r="AT770" s="25" t="s">
        <v>185</v>
      </c>
      <c r="AU770" s="25" t="s">
        <v>90</v>
      </c>
      <c r="AY770" s="25" t="s">
        <v>183</v>
      </c>
      <c r="BE770" s="249">
        <f>IF(N770="základní",J770,0)</f>
        <v>0</v>
      </c>
      <c r="BF770" s="249">
        <f>IF(N770="snížená",J770,0)</f>
        <v>0</v>
      </c>
      <c r="BG770" s="249">
        <f>IF(N770="zákl. přenesená",J770,0)</f>
        <v>0</v>
      </c>
      <c r="BH770" s="249">
        <f>IF(N770="sníž. přenesená",J770,0)</f>
        <v>0</v>
      </c>
      <c r="BI770" s="249">
        <f>IF(N770="nulová",J770,0)</f>
        <v>0</v>
      </c>
      <c r="BJ770" s="25" t="s">
        <v>25</v>
      </c>
      <c r="BK770" s="249">
        <f>ROUND(I770*H770,2)</f>
        <v>0</v>
      </c>
      <c r="BL770" s="25" t="s">
        <v>279</v>
      </c>
      <c r="BM770" s="25" t="s">
        <v>1209</v>
      </c>
    </row>
    <row r="771" s="1" customFormat="1">
      <c r="B771" s="48"/>
      <c r="C771" s="76"/>
      <c r="D771" s="252" t="s">
        <v>217</v>
      </c>
      <c r="E771" s="76"/>
      <c r="F771" s="283" t="s">
        <v>1197</v>
      </c>
      <c r="G771" s="76"/>
      <c r="H771" s="76"/>
      <c r="I771" s="206"/>
      <c r="J771" s="76"/>
      <c r="K771" s="76"/>
      <c r="L771" s="74"/>
      <c r="M771" s="284"/>
      <c r="N771" s="49"/>
      <c r="O771" s="49"/>
      <c r="P771" s="49"/>
      <c r="Q771" s="49"/>
      <c r="R771" s="49"/>
      <c r="S771" s="49"/>
      <c r="T771" s="97"/>
      <c r="AT771" s="25" t="s">
        <v>217</v>
      </c>
      <c r="AU771" s="25" t="s">
        <v>90</v>
      </c>
    </row>
    <row r="772" s="1" customFormat="1" ht="25.5" customHeight="1">
      <c r="B772" s="48"/>
      <c r="C772" s="238" t="s">
        <v>1210</v>
      </c>
      <c r="D772" s="238" t="s">
        <v>185</v>
      </c>
      <c r="E772" s="239" t="s">
        <v>1211</v>
      </c>
      <c r="F772" s="240" t="s">
        <v>1212</v>
      </c>
      <c r="G772" s="241" t="s">
        <v>188</v>
      </c>
      <c r="H772" s="242">
        <v>1</v>
      </c>
      <c r="I772" s="243"/>
      <c r="J772" s="244">
        <f>ROUND(I772*H772,2)</f>
        <v>0</v>
      </c>
      <c r="K772" s="240" t="s">
        <v>189</v>
      </c>
      <c r="L772" s="74"/>
      <c r="M772" s="245" t="s">
        <v>38</v>
      </c>
      <c r="N772" s="246" t="s">
        <v>53</v>
      </c>
      <c r="O772" s="49"/>
      <c r="P772" s="247">
        <f>O772*H772</f>
        <v>0</v>
      </c>
      <c r="Q772" s="247">
        <v>0</v>
      </c>
      <c r="R772" s="247">
        <f>Q772*H772</f>
        <v>0</v>
      </c>
      <c r="S772" s="247">
        <v>0</v>
      </c>
      <c r="T772" s="248">
        <f>S772*H772</f>
        <v>0</v>
      </c>
      <c r="AR772" s="25" t="s">
        <v>279</v>
      </c>
      <c r="AT772" s="25" t="s">
        <v>185</v>
      </c>
      <c r="AU772" s="25" t="s">
        <v>90</v>
      </c>
      <c r="AY772" s="25" t="s">
        <v>183</v>
      </c>
      <c r="BE772" s="249">
        <f>IF(N772="základní",J772,0)</f>
        <v>0</v>
      </c>
      <c r="BF772" s="249">
        <f>IF(N772="snížená",J772,0)</f>
        <v>0</v>
      </c>
      <c r="BG772" s="249">
        <f>IF(N772="zákl. přenesená",J772,0)</f>
        <v>0</v>
      </c>
      <c r="BH772" s="249">
        <f>IF(N772="sníž. přenesená",J772,0)</f>
        <v>0</v>
      </c>
      <c r="BI772" s="249">
        <f>IF(N772="nulová",J772,0)</f>
        <v>0</v>
      </c>
      <c r="BJ772" s="25" t="s">
        <v>25</v>
      </c>
      <c r="BK772" s="249">
        <f>ROUND(I772*H772,2)</f>
        <v>0</v>
      </c>
      <c r="BL772" s="25" t="s">
        <v>279</v>
      </c>
      <c r="BM772" s="25" t="s">
        <v>1213</v>
      </c>
    </row>
    <row r="773" s="1" customFormat="1">
      <c r="B773" s="48"/>
      <c r="C773" s="76"/>
      <c r="D773" s="252" t="s">
        <v>217</v>
      </c>
      <c r="E773" s="76"/>
      <c r="F773" s="283" t="s">
        <v>1197</v>
      </c>
      <c r="G773" s="76"/>
      <c r="H773" s="76"/>
      <c r="I773" s="206"/>
      <c r="J773" s="76"/>
      <c r="K773" s="76"/>
      <c r="L773" s="74"/>
      <c r="M773" s="284"/>
      <c r="N773" s="49"/>
      <c r="O773" s="49"/>
      <c r="P773" s="49"/>
      <c r="Q773" s="49"/>
      <c r="R773" s="49"/>
      <c r="S773" s="49"/>
      <c r="T773" s="97"/>
      <c r="AT773" s="25" t="s">
        <v>217</v>
      </c>
      <c r="AU773" s="25" t="s">
        <v>90</v>
      </c>
    </row>
    <row r="774" s="1" customFormat="1" ht="25.5" customHeight="1">
      <c r="B774" s="48"/>
      <c r="C774" s="238" t="s">
        <v>1214</v>
      </c>
      <c r="D774" s="238" t="s">
        <v>185</v>
      </c>
      <c r="E774" s="239" t="s">
        <v>1215</v>
      </c>
      <c r="F774" s="240" t="s">
        <v>1216</v>
      </c>
      <c r="G774" s="241" t="s">
        <v>188</v>
      </c>
      <c r="H774" s="242">
        <v>1</v>
      </c>
      <c r="I774" s="243"/>
      <c r="J774" s="244">
        <f>ROUND(I774*H774,2)</f>
        <v>0</v>
      </c>
      <c r="K774" s="240" t="s">
        <v>189</v>
      </c>
      <c r="L774" s="74"/>
      <c r="M774" s="245" t="s">
        <v>38</v>
      </c>
      <c r="N774" s="246" t="s">
        <v>53</v>
      </c>
      <c r="O774" s="49"/>
      <c r="P774" s="247">
        <f>O774*H774</f>
        <v>0</v>
      </c>
      <c r="Q774" s="247">
        <v>0</v>
      </c>
      <c r="R774" s="247">
        <f>Q774*H774</f>
        <v>0</v>
      </c>
      <c r="S774" s="247">
        <v>0</v>
      </c>
      <c r="T774" s="248">
        <f>S774*H774</f>
        <v>0</v>
      </c>
      <c r="AR774" s="25" t="s">
        <v>279</v>
      </c>
      <c r="AT774" s="25" t="s">
        <v>185</v>
      </c>
      <c r="AU774" s="25" t="s">
        <v>90</v>
      </c>
      <c r="AY774" s="25" t="s">
        <v>183</v>
      </c>
      <c r="BE774" s="249">
        <f>IF(N774="základní",J774,0)</f>
        <v>0</v>
      </c>
      <c r="BF774" s="249">
        <f>IF(N774="snížená",J774,0)</f>
        <v>0</v>
      </c>
      <c r="BG774" s="249">
        <f>IF(N774="zákl. přenesená",J774,0)</f>
        <v>0</v>
      </c>
      <c r="BH774" s="249">
        <f>IF(N774="sníž. přenesená",J774,0)</f>
        <v>0</v>
      </c>
      <c r="BI774" s="249">
        <f>IF(N774="nulová",J774,0)</f>
        <v>0</v>
      </c>
      <c r="BJ774" s="25" t="s">
        <v>25</v>
      </c>
      <c r="BK774" s="249">
        <f>ROUND(I774*H774,2)</f>
        <v>0</v>
      </c>
      <c r="BL774" s="25" t="s">
        <v>279</v>
      </c>
      <c r="BM774" s="25" t="s">
        <v>1217</v>
      </c>
    </row>
    <row r="775" s="1" customFormat="1">
      <c r="B775" s="48"/>
      <c r="C775" s="76"/>
      <c r="D775" s="252" t="s">
        <v>217</v>
      </c>
      <c r="E775" s="76"/>
      <c r="F775" s="283" t="s">
        <v>1197</v>
      </c>
      <c r="G775" s="76"/>
      <c r="H775" s="76"/>
      <c r="I775" s="206"/>
      <c r="J775" s="76"/>
      <c r="K775" s="76"/>
      <c r="L775" s="74"/>
      <c r="M775" s="284"/>
      <c r="N775" s="49"/>
      <c r="O775" s="49"/>
      <c r="P775" s="49"/>
      <c r="Q775" s="49"/>
      <c r="R775" s="49"/>
      <c r="S775" s="49"/>
      <c r="T775" s="97"/>
      <c r="AT775" s="25" t="s">
        <v>217</v>
      </c>
      <c r="AU775" s="25" t="s">
        <v>90</v>
      </c>
    </row>
    <row r="776" s="1" customFormat="1" ht="25.5" customHeight="1">
      <c r="B776" s="48"/>
      <c r="C776" s="238" t="s">
        <v>1218</v>
      </c>
      <c r="D776" s="238" t="s">
        <v>185</v>
      </c>
      <c r="E776" s="239" t="s">
        <v>1219</v>
      </c>
      <c r="F776" s="240" t="s">
        <v>1220</v>
      </c>
      <c r="G776" s="241" t="s">
        <v>188</v>
      </c>
      <c r="H776" s="242">
        <v>1</v>
      </c>
      <c r="I776" s="243"/>
      <c r="J776" s="244">
        <f>ROUND(I776*H776,2)</f>
        <v>0</v>
      </c>
      <c r="K776" s="240" t="s">
        <v>189</v>
      </c>
      <c r="L776" s="74"/>
      <c r="M776" s="245" t="s">
        <v>38</v>
      </c>
      <c r="N776" s="246" t="s">
        <v>53</v>
      </c>
      <c r="O776" s="49"/>
      <c r="P776" s="247">
        <f>O776*H776</f>
        <v>0</v>
      </c>
      <c r="Q776" s="247">
        <v>9.0000000000000006E-05</v>
      </c>
      <c r="R776" s="247">
        <f>Q776*H776</f>
        <v>9.0000000000000006E-05</v>
      </c>
      <c r="S776" s="247">
        <v>0</v>
      </c>
      <c r="T776" s="248">
        <f>S776*H776</f>
        <v>0</v>
      </c>
      <c r="AR776" s="25" t="s">
        <v>279</v>
      </c>
      <c r="AT776" s="25" t="s">
        <v>185</v>
      </c>
      <c r="AU776" s="25" t="s">
        <v>90</v>
      </c>
      <c r="AY776" s="25" t="s">
        <v>183</v>
      </c>
      <c r="BE776" s="249">
        <f>IF(N776="základní",J776,0)</f>
        <v>0</v>
      </c>
      <c r="BF776" s="249">
        <f>IF(N776="snížená",J776,0)</f>
        <v>0</v>
      </c>
      <c r="BG776" s="249">
        <f>IF(N776="zákl. přenesená",J776,0)</f>
        <v>0</v>
      </c>
      <c r="BH776" s="249">
        <f>IF(N776="sníž. přenesená",J776,0)</f>
        <v>0</v>
      </c>
      <c r="BI776" s="249">
        <f>IF(N776="nulová",J776,0)</f>
        <v>0</v>
      </c>
      <c r="BJ776" s="25" t="s">
        <v>25</v>
      </c>
      <c r="BK776" s="249">
        <f>ROUND(I776*H776,2)</f>
        <v>0</v>
      </c>
      <c r="BL776" s="25" t="s">
        <v>279</v>
      </c>
      <c r="BM776" s="25" t="s">
        <v>1221</v>
      </c>
    </row>
    <row r="777" s="1" customFormat="1">
      <c r="B777" s="48"/>
      <c r="C777" s="76"/>
      <c r="D777" s="252" t="s">
        <v>217</v>
      </c>
      <c r="E777" s="76"/>
      <c r="F777" s="283" t="s">
        <v>1197</v>
      </c>
      <c r="G777" s="76"/>
      <c r="H777" s="76"/>
      <c r="I777" s="206"/>
      <c r="J777" s="76"/>
      <c r="K777" s="76"/>
      <c r="L777" s="74"/>
      <c r="M777" s="284"/>
      <c r="N777" s="49"/>
      <c r="O777" s="49"/>
      <c r="P777" s="49"/>
      <c r="Q777" s="49"/>
      <c r="R777" s="49"/>
      <c r="S777" s="49"/>
      <c r="T777" s="97"/>
      <c r="AT777" s="25" t="s">
        <v>217</v>
      </c>
      <c r="AU777" s="25" t="s">
        <v>90</v>
      </c>
    </row>
    <row r="778" s="1" customFormat="1" ht="25.5" customHeight="1">
      <c r="B778" s="48"/>
      <c r="C778" s="238" t="s">
        <v>1222</v>
      </c>
      <c r="D778" s="238" t="s">
        <v>185</v>
      </c>
      <c r="E778" s="239" t="s">
        <v>1223</v>
      </c>
      <c r="F778" s="240" t="s">
        <v>1224</v>
      </c>
      <c r="G778" s="241" t="s">
        <v>188</v>
      </c>
      <c r="H778" s="242">
        <v>1</v>
      </c>
      <c r="I778" s="243"/>
      <c r="J778" s="244">
        <f>ROUND(I778*H778,2)</f>
        <v>0</v>
      </c>
      <c r="K778" s="240" t="s">
        <v>189</v>
      </c>
      <c r="L778" s="74"/>
      <c r="M778" s="245" t="s">
        <v>38</v>
      </c>
      <c r="N778" s="246" t="s">
        <v>53</v>
      </c>
      <c r="O778" s="49"/>
      <c r="P778" s="247">
        <f>O778*H778</f>
        <v>0</v>
      </c>
      <c r="Q778" s="247">
        <v>0</v>
      </c>
      <c r="R778" s="247">
        <f>Q778*H778</f>
        <v>0</v>
      </c>
      <c r="S778" s="247">
        <v>0</v>
      </c>
      <c r="T778" s="248">
        <f>S778*H778</f>
        <v>0</v>
      </c>
      <c r="AR778" s="25" t="s">
        <v>279</v>
      </c>
      <c r="AT778" s="25" t="s">
        <v>185</v>
      </c>
      <c r="AU778" s="25" t="s">
        <v>90</v>
      </c>
      <c r="AY778" s="25" t="s">
        <v>183</v>
      </c>
      <c r="BE778" s="249">
        <f>IF(N778="základní",J778,0)</f>
        <v>0</v>
      </c>
      <c r="BF778" s="249">
        <f>IF(N778="snížená",J778,0)</f>
        <v>0</v>
      </c>
      <c r="BG778" s="249">
        <f>IF(N778="zákl. přenesená",J778,0)</f>
        <v>0</v>
      </c>
      <c r="BH778" s="249">
        <f>IF(N778="sníž. přenesená",J778,0)</f>
        <v>0</v>
      </c>
      <c r="BI778" s="249">
        <f>IF(N778="nulová",J778,0)</f>
        <v>0</v>
      </c>
      <c r="BJ778" s="25" t="s">
        <v>25</v>
      </c>
      <c r="BK778" s="249">
        <f>ROUND(I778*H778,2)</f>
        <v>0</v>
      </c>
      <c r="BL778" s="25" t="s">
        <v>279</v>
      </c>
      <c r="BM778" s="25" t="s">
        <v>1225</v>
      </c>
    </row>
    <row r="779" s="1" customFormat="1">
      <c r="B779" s="48"/>
      <c r="C779" s="76"/>
      <c r="D779" s="252" t="s">
        <v>217</v>
      </c>
      <c r="E779" s="76"/>
      <c r="F779" s="283" t="s">
        <v>1197</v>
      </c>
      <c r="G779" s="76"/>
      <c r="H779" s="76"/>
      <c r="I779" s="206"/>
      <c r="J779" s="76"/>
      <c r="K779" s="76"/>
      <c r="L779" s="74"/>
      <c r="M779" s="284"/>
      <c r="N779" s="49"/>
      <c r="O779" s="49"/>
      <c r="P779" s="49"/>
      <c r="Q779" s="49"/>
      <c r="R779" s="49"/>
      <c r="S779" s="49"/>
      <c r="T779" s="97"/>
      <c r="AT779" s="25" t="s">
        <v>217</v>
      </c>
      <c r="AU779" s="25" t="s">
        <v>90</v>
      </c>
    </row>
    <row r="780" s="1" customFormat="1" ht="25.5" customHeight="1">
      <c r="B780" s="48"/>
      <c r="C780" s="238" t="s">
        <v>1226</v>
      </c>
      <c r="D780" s="238" t="s">
        <v>185</v>
      </c>
      <c r="E780" s="239" t="s">
        <v>1227</v>
      </c>
      <c r="F780" s="240" t="s">
        <v>1228</v>
      </c>
      <c r="G780" s="241" t="s">
        <v>188</v>
      </c>
      <c r="H780" s="242">
        <v>2</v>
      </c>
      <c r="I780" s="243"/>
      <c r="J780" s="244">
        <f>ROUND(I780*H780,2)</f>
        <v>0</v>
      </c>
      <c r="K780" s="240" t="s">
        <v>189</v>
      </c>
      <c r="L780" s="74"/>
      <c r="M780" s="245" t="s">
        <v>38</v>
      </c>
      <c r="N780" s="246" t="s">
        <v>53</v>
      </c>
      <c r="O780" s="49"/>
      <c r="P780" s="247">
        <f>O780*H780</f>
        <v>0</v>
      </c>
      <c r="Q780" s="247">
        <v>0</v>
      </c>
      <c r="R780" s="247">
        <f>Q780*H780</f>
        <v>0</v>
      </c>
      <c r="S780" s="247">
        <v>0</v>
      </c>
      <c r="T780" s="248">
        <f>S780*H780</f>
        <v>0</v>
      </c>
      <c r="AR780" s="25" t="s">
        <v>279</v>
      </c>
      <c r="AT780" s="25" t="s">
        <v>185</v>
      </c>
      <c r="AU780" s="25" t="s">
        <v>90</v>
      </c>
      <c r="AY780" s="25" t="s">
        <v>183</v>
      </c>
      <c r="BE780" s="249">
        <f>IF(N780="základní",J780,0)</f>
        <v>0</v>
      </c>
      <c r="BF780" s="249">
        <f>IF(N780="snížená",J780,0)</f>
        <v>0</v>
      </c>
      <c r="BG780" s="249">
        <f>IF(N780="zákl. přenesená",J780,0)</f>
        <v>0</v>
      </c>
      <c r="BH780" s="249">
        <f>IF(N780="sníž. přenesená",J780,0)</f>
        <v>0</v>
      </c>
      <c r="BI780" s="249">
        <f>IF(N780="nulová",J780,0)</f>
        <v>0</v>
      </c>
      <c r="BJ780" s="25" t="s">
        <v>25</v>
      </c>
      <c r="BK780" s="249">
        <f>ROUND(I780*H780,2)</f>
        <v>0</v>
      </c>
      <c r="BL780" s="25" t="s">
        <v>279</v>
      </c>
      <c r="BM780" s="25" t="s">
        <v>1229</v>
      </c>
    </row>
    <row r="781" s="1" customFormat="1">
      <c r="B781" s="48"/>
      <c r="C781" s="76"/>
      <c r="D781" s="252" t="s">
        <v>217</v>
      </c>
      <c r="E781" s="76"/>
      <c r="F781" s="283" t="s">
        <v>1197</v>
      </c>
      <c r="G781" s="76"/>
      <c r="H781" s="76"/>
      <c r="I781" s="206"/>
      <c r="J781" s="76"/>
      <c r="K781" s="76"/>
      <c r="L781" s="74"/>
      <c r="M781" s="284"/>
      <c r="N781" s="49"/>
      <c r="O781" s="49"/>
      <c r="P781" s="49"/>
      <c r="Q781" s="49"/>
      <c r="R781" s="49"/>
      <c r="S781" s="49"/>
      <c r="T781" s="97"/>
      <c r="AT781" s="25" t="s">
        <v>217</v>
      </c>
      <c r="AU781" s="25" t="s">
        <v>90</v>
      </c>
    </row>
    <row r="782" s="1" customFormat="1" ht="16.5" customHeight="1">
      <c r="B782" s="48"/>
      <c r="C782" s="238" t="s">
        <v>1230</v>
      </c>
      <c r="D782" s="238" t="s">
        <v>185</v>
      </c>
      <c r="E782" s="239" t="s">
        <v>1231</v>
      </c>
      <c r="F782" s="240" t="s">
        <v>1232</v>
      </c>
      <c r="G782" s="241" t="s">
        <v>188</v>
      </c>
      <c r="H782" s="242">
        <v>4</v>
      </c>
      <c r="I782" s="243"/>
      <c r="J782" s="244">
        <f>ROUND(I782*H782,2)</f>
        <v>0</v>
      </c>
      <c r="K782" s="240" t="s">
        <v>189</v>
      </c>
      <c r="L782" s="74"/>
      <c r="M782" s="245" t="s">
        <v>38</v>
      </c>
      <c r="N782" s="246" t="s">
        <v>53</v>
      </c>
      <c r="O782" s="49"/>
      <c r="P782" s="247">
        <f>O782*H782</f>
        <v>0</v>
      </c>
      <c r="Q782" s="247">
        <v>0</v>
      </c>
      <c r="R782" s="247">
        <f>Q782*H782</f>
        <v>0</v>
      </c>
      <c r="S782" s="247">
        <v>0</v>
      </c>
      <c r="T782" s="248">
        <f>S782*H782</f>
        <v>0</v>
      </c>
      <c r="AR782" s="25" t="s">
        <v>279</v>
      </c>
      <c r="AT782" s="25" t="s">
        <v>185</v>
      </c>
      <c r="AU782" s="25" t="s">
        <v>90</v>
      </c>
      <c r="AY782" s="25" t="s">
        <v>183</v>
      </c>
      <c r="BE782" s="249">
        <f>IF(N782="základní",J782,0)</f>
        <v>0</v>
      </c>
      <c r="BF782" s="249">
        <f>IF(N782="snížená",J782,0)</f>
        <v>0</v>
      </c>
      <c r="BG782" s="249">
        <f>IF(N782="zákl. přenesená",J782,0)</f>
        <v>0</v>
      </c>
      <c r="BH782" s="249">
        <f>IF(N782="sníž. přenesená",J782,0)</f>
        <v>0</v>
      </c>
      <c r="BI782" s="249">
        <f>IF(N782="nulová",J782,0)</f>
        <v>0</v>
      </c>
      <c r="BJ782" s="25" t="s">
        <v>25</v>
      </c>
      <c r="BK782" s="249">
        <f>ROUND(I782*H782,2)</f>
        <v>0</v>
      </c>
      <c r="BL782" s="25" t="s">
        <v>279</v>
      </c>
      <c r="BM782" s="25" t="s">
        <v>1233</v>
      </c>
    </row>
    <row r="783" s="1" customFormat="1">
      <c r="B783" s="48"/>
      <c r="C783" s="76"/>
      <c r="D783" s="252" t="s">
        <v>217</v>
      </c>
      <c r="E783" s="76"/>
      <c r="F783" s="283" t="s">
        <v>1197</v>
      </c>
      <c r="G783" s="76"/>
      <c r="H783" s="76"/>
      <c r="I783" s="206"/>
      <c r="J783" s="76"/>
      <c r="K783" s="76"/>
      <c r="L783" s="74"/>
      <c r="M783" s="284"/>
      <c r="N783" s="49"/>
      <c r="O783" s="49"/>
      <c r="P783" s="49"/>
      <c r="Q783" s="49"/>
      <c r="R783" s="49"/>
      <c r="S783" s="49"/>
      <c r="T783" s="97"/>
      <c r="AT783" s="25" t="s">
        <v>217</v>
      </c>
      <c r="AU783" s="25" t="s">
        <v>90</v>
      </c>
    </row>
    <row r="784" s="1" customFormat="1" ht="16.5" customHeight="1">
      <c r="B784" s="48"/>
      <c r="C784" s="238" t="s">
        <v>1234</v>
      </c>
      <c r="D784" s="238" t="s">
        <v>185</v>
      </c>
      <c r="E784" s="239" t="s">
        <v>1235</v>
      </c>
      <c r="F784" s="240" t="s">
        <v>1236</v>
      </c>
      <c r="G784" s="241" t="s">
        <v>188</v>
      </c>
      <c r="H784" s="242">
        <v>4</v>
      </c>
      <c r="I784" s="243"/>
      <c r="J784" s="244">
        <f>ROUND(I784*H784,2)</f>
        <v>0</v>
      </c>
      <c r="K784" s="240" t="s">
        <v>189</v>
      </c>
      <c r="L784" s="74"/>
      <c r="M784" s="245" t="s">
        <v>38</v>
      </c>
      <c r="N784" s="246" t="s">
        <v>53</v>
      </c>
      <c r="O784" s="49"/>
      <c r="P784" s="247">
        <f>O784*H784</f>
        <v>0</v>
      </c>
      <c r="Q784" s="247">
        <v>0</v>
      </c>
      <c r="R784" s="247">
        <f>Q784*H784</f>
        <v>0</v>
      </c>
      <c r="S784" s="247">
        <v>0</v>
      </c>
      <c r="T784" s="248">
        <f>S784*H784</f>
        <v>0</v>
      </c>
      <c r="AR784" s="25" t="s">
        <v>279</v>
      </c>
      <c r="AT784" s="25" t="s">
        <v>185</v>
      </c>
      <c r="AU784" s="25" t="s">
        <v>90</v>
      </c>
      <c r="AY784" s="25" t="s">
        <v>183</v>
      </c>
      <c r="BE784" s="249">
        <f>IF(N784="základní",J784,0)</f>
        <v>0</v>
      </c>
      <c r="BF784" s="249">
        <f>IF(N784="snížená",J784,0)</f>
        <v>0</v>
      </c>
      <c r="BG784" s="249">
        <f>IF(N784="zákl. přenesená",J784,0)</f>
        <v>0</v>
      </c>
      <c r="BH784" s="249">
        <f>IF(N784="sníž. přenesená",J784,0)</f>
        <v>0</v>
      </c>
      <c r="BI784" s="249">
        <f>IF(N784="nulová",J784,0)</f>
        <v>0</v>
      </c>
      <c r="BJ784" s="25" t="s">
        <v>25</v>
      </c>
      <c r="BK784" s="249">
        <f>ROUND(I784*H784,2)</f>
        <v>0</v>
      </c>
      <c r="BL784" s="25" t="s">
        <v>279</v>
      </c>
      <c r="BM784" s="25" t="s">
        <v>1237</v>
      </c>
    </row>
    <row r="785" s="1" customFormat="1">
      <c r="B785" s="48"/>
      <c r="C785" s="76"/>
      <c r="D785" s="252" t="s">
        <v>217</v>
      </c>
      <c r="E785" s="76"/>
      <c r="F785" s="283" t="s">
        <v>1197</v>
      </c>
      <c r="G785" s="76"/>
      <c r="H785" s="76"/>
      <c r="I785" s="206"/>
      <c r="J785" s="76"/>
      <c r="K785" s="76"/>
      <c r="L785" s="74"/>
      <c r="M785" s="284"/>
      <c r="N785" s="49"/>
      <c r="O785" s="49"/>
      <c r="P785" s="49"/>
      <c r="Q785" s="49"/>
      <c r="R785" s="49"/>
      <c r="S785" s="49"/>
      <c r="T785" s="97"/>
      <c r="AT785" s="25" t="s">
        <v>217</v>
      </c>
      <c r="AU785" s="25" t="s">
        <v>90</v>
      </c>
    </row>
    <row r="786" s="1" customFormat="1" ht="16.5" customHeight="1">
      <c r="B786" s="48"/>
      <c r="C786" s="238" t="s">
        <v>1238</v>
      </c>
      <c r="D786" s="238" t="s">
        <v>185</v>
      </c>
      <c r="E786" s="239" t="s">
        <v>1239</v>
      </c>
      <c r="F786" s="240" t="s">
        <v>1240</v>
      </c>
      <c r="G786" s="241" t="s">
        <v>188</v>
      </c>
      <c r="H786" s="242">
        <v>4</v>
      </c>
      <c r="I786" s="243"/>
      <c r="J786" s="244">
        <f>ROUND(I786*H786,2)</f>
        <v>0</v>
      </c>
      <c r="K786" s="240" t="s">
        <v>189</v>
      </c>
      <c r="L786" s="74"/>
      <c r="M786" s="245" t="s">
        <v>38</v>
      </c>
      <c r="N786" s="246" t="s">
        <v>53</v>
      </c>
      <c r="O786" s="49"/>
      <c r="P786" s="247">
        <f>O786*H786</f>
        <v>0</v>
      </c>
      <c r="Q786" s="247">
        <v>0</v>
      </c>
      <c r="R786" s="247">
        <f>Q786*H786</f>
        <v>0</v>
      </c>
      <c r="S786" s="247">
        <v>0</v>
      </c>
      <c r="T786" s="248">
        <f>S786*H786</f>
        <v>0</v>
      </c>
      <c r="AR786" s="25" t="s">
        <v>279</v>
      </c>
      <c r="AT786" s="25" t="s">
        <v>185</v>
      </c>
      <c r="AU786" s="25" t="s">
        <v>90</v>
      </c>
      <c r="AY786" s="25" t="s">
        <v>183</v>
      </c>
      <c r="BE786" s="249">
        <f>IF(N786="základní",J786,0)</f>
        <v>0</v>
      </c>
      <c r="BF786" s="249">
        <f>IF(N786="snížená",J786,0)</f>
        <v>0</v>
      </c>
      <c r="BG786" s="249">
        <f>IF(N786="zákl. přenesená",J786,0)</f>
        <v>0</v>
      </c>
      <c r="BH786" s="249">
        <f>IF(N786="sníž. přenesená",J786,0)</f>
        <v>0</v>
      </c>
      <c r="BI786" s="249">
        <f>IF(N786="nulová",J786,0)</f>
        <v>0</v>
      </c>
      <c r="BJ786" s="25" t="s">
        <v>25</v>
      </c>
      <c r="BK786" s="249">
        <f>ROUND(I786*H786,2)</f>
        <v>0</v>
      </c>
      <c r="BL786" s="25" t="s">
        <v>279</v>
      </c>
      <c r="BM786" s="25" t="s">
        <v>1241</v>
      </c>
    </row>
    <row r="787" s="1" customFormat="1">
      <c r="B787" s="48"/>
      <c r="C787" s="76"/>
      <c r="D787" s="252" t="s">
        <v>217</v>
      </c>
      <c r="E787" s="76"/>
      <c r="F787" s="283" t="s">
        <v>1197</v>
      </c>
      <c r="G787" s="76"/>
      <c r="H787" s="76"/>
      <c r="I787" s="206"/>
      <c r="J787" s="76"/>
      <c r="K787" s="76"/>
      <c r="L787" s="74"/>
      <c r="M787" s="284"/>
      <c r="N787" s="49"/>
      <c r="O787" s="49"/>
      <c r="P787" s="49"/>
      <c r="Q787" s="49"/>
      <c r="R787" s="49"/>
      <c r="S787" s="49"/>
      <c r="T787" s="97"/>
      <c r="AT787" s="25" t="s">
        <v>217</v>
      </c>
      <c r="AU787" s="25" t="s">
        <v>90</v>
      </c>
    </row>
    <row r="788" s="1" customFormat="1" ht="16.5" customHeight="1">
      <c r="B788" s="48"/>
      <c r="C788" s="238" t="s">
        <v>1242</v>
      </c>
      <c r="D788" s="238" t="s">
        <v>185</v>
      </c>
      <c r="E788" s="239" t="s">
        <v>1243</v>
      </c>
      <c r="F788" s="240" t="s">
        <v>1244</v>
      </c>
      <c r="G788" s="241" t="s">
        <v>188</v>
      </c>
      <c r="H788" s="242">
        <v>4</v>
      </c>
      <c r="I788" s="243"/>
      <c r="J788" s="244">
        <f>ROUND(I788*H788,2)</f>
        <v>0</v>
      </c>
      <c r="K788" s="240" t="s">
        <v>189</v>
      </c>
      <c r="L788" s="74"/>
      <c r="M788" s="245" t="s">
        <v>38</v>
      </c>
      <c r="N788" s="246" t="s">
        <v>53</v>
      </c>
      <c r="O788" s="49"/>
      <c r="P788" s="247">
        <f>O788*H788</f>
        <v>0</v>
      </c>
      <c r="Q788" s="247">
        <v>0</v>
      </c>
      <c r="R788" s="247">
        <f>Q788*H788</f>
        <v>0</v>
      </c>
      <c r="S788" s="247">
        <v>0</v>
      </c>
      <c r="T788" s="248">
        <f>S788*H788</f>
        <v>0</v>
      </c>
      <c r="AR788" s="25" t="s">
        <v>279</v>
      </c>
      <c r="AT788" s="25" t="s">
        <v>185</v>
      </c>
      <c r="AU788" s="25" t="s">
        <v>90</v>
      </c>
      <c r="AY788" s="25" t="s">
        <v>183</v>
      </c>
      <c r="BE788" s="249">
        <f>IF(N788="základní",J788,0)</f>
        <v>0</v>
      </c>
      <c r="BF788" s="249">
        <f>IF(N788="snížená",J788,0)</f>
        <v>0</v>
      </c>
      <c r="BG788" s="249">
        <f>IF(N788="zákl. přenesená",J788,0)</f>
        <v>0</v>
      </c>
      <c r="BH788" s="249">
        <f>IF(N788="sníž. přenesená",J788,0)</f>
        <v>0</v>
      </c>
      <c r="BI788" s="249">
        <f>IF(N788="nulová",J788,0)</f>
        <v>0</v>
      </c>
      <c r="BJ788" s="25" t="s">
        <v>25</v>
      </c>
      <c r="BK788" s="249">
        <f>ROUND(I788*H788,2)</f>
        <v>0</v>
      </c>
      <c r="BL788" s="25" t="s">
        <v>279</v>
      </c>
      <c r="BM788" s="25" t="s">
        <v>1245</v>
      </c>
    </row>
    <row r="789" s="1" customFormat="1">
      <c r="B789" s="48"/>
      <c r="C789" s="76"/>
      <c r="D789" s="252" t="s">
        <v>217</v>
      </c>
      <c r="E789" s="76"/>
      <c r="F789" s="283" t="s">
        <v>1197</v>
      </c>
      <c r="G789" s="76"/>
      <c r="H789" s="76"/>
      <c r="I789" s="206"/>
      <c r="J789" s="76"/>
      <c r="K789" s="76"/>
      <c r="L789" s="74"/>
      <c r="M789" s="284"/>
      <c r="N789" s="49"/>
      <c r="O789" s="49"/>
      <c r="P789" s="49"/>
      <c r="Q789" s="49"/>
      <c r="R789" s="49"/>
      <c r="S789" s="49"/>
      <c r="T789" s="97"/>
      <c r="AT789" s="25" t="s">
        <v>217</v>
      </c>
      <c r="AU789" s="25" t="s">
        <v>90</v>
      </c>
    </row>
    <row r="790" s="1" customFormat="1" ht="16.5" customHeight="1">
      <c r="B790" s="48"/>
      <c r="C790" s="238" t="s">
        <v>1246</v>
      </c>
      <c r="D790" s="238" t="s">
        <v>185</v>
      </c>
      <c r="E790" s="239" t="s">
        <v>1247</v>
      </c>
      <c r="F790" s="240" t="s">
        <v>1248</v>
      </c>
      <c r="G790" s="241" t="s">
        <v>188</v>
      </c>
      <c r="H790" s="242">
        <v>4</v>
      </c>
      <c r="I790" s="243"/>
      <c r="J790" s="244">
        <f>ROUND(I790*H790,2)</f>
        <v>0</v>
      </c>
      <c r="K790" s="240" t="s">
        <v>189</v>
      </c>
      <c r="L790" s="74"/>
      <c r="M790" s="245" t="s">
        <v>38</v>
      </c>
      <c r="N790" s="246" t="s">
        <v>53</v>
      </c>
      <c r="O790" s="49"/>
      <c r="P790" s="247">
        <f>O790*H790</f>
        <v>0</v>
      </c>
      <c r="Q790" s="247">
        <v>0</v>
      </c>
      <c r="R790" s="247">
        <f>Q790*H790</f>
        <v>0</v>
      </c>
      <c r="S790" s="247">
        <v>0</v>
      </c>
      <c r="T790" s="248">
        <f>S790*H790</f>
        <v>0</v>
      </c>
      <c r="AR790" s="25" t="s">
        <v>279</v>
      </c>
      <c r="AT790" s="25" t="s">
        <v>185</v>
      </c>
      <c r="AU790" s="25" t="s">
        <v>90</v>
      </c>
      <c r="AY790" s="25" t="s">
        <v>183</v>
      </c>
      <c r="BE790" s="249">
        <f>IF(N790="základní",J790,0)</f>
        <v>0</v>
      </c>
      <c r="BF790" s="249">
        <f>IF(N790="snížená",J790,0)</f>
        <v>0</v>
      </c>
      <c r="BG790" s="249">
        <f>IF(N790="zákl. přenesená",J790,0)</f>
        <v>0</v>
      </c>
      <c r="BH790" s="249">
        <f>IF(N790="sníž. přenesená",J790,0)</f>
        <v>0</v>
      </c>
      <c r="BI790" s="249">
        <f>IF(N790="nulová",J790,0)</f>
        <v>0</v>
      </c>
      <c r="BJ790" s="25" t="s">
        <v>25</v>
      </c>
      <c r="BK790" s="249">
        <f>ROUND(I790*H790,2)</f>
        <v>0</v>
      </c>
      <c r="BL790" s="25" t="s">
        <v>279</v>
      </c>
      <c r="BM790" s="25" t="s">
        <v>1249</v>
      </c>
    </row>
    <row r="791" s="1" customFormat="1">
      <c r="B791" s="48"/>
      <c r="C791" s="76"/>
      <c r="D791" s="252" t="s">
        <v>217</v>
      </c>
      <c r="E791" s="76"/>
      <c r="F791" s="283" t="s">
        <v>1197</v>
      </c>
      <c r="G791" s="76"/>
      <c r="H791" s="76"/>
      <c r="I791" s="206"/>
      <c r="J791" s="76"/>
      <c r="K791" s="76"/>
      <c r="L791" s="74"/>
      <c r="M791" s="284"/>
      <c r="N791" s="49"/>
      <c r="O791" s="49"/>
      <c r="P791" s="49"/>
      <c r="Q791" s="49"/>
      <c r="R791" s="49"/>
      <c r="S791" s="49"/>
      <c r="T791" s="97"/>
      <c r="AT791" s="25" t="s">
        <v>217</v>
      </c>
      <c r="AU791" s="25" t="s">
        <v>90</v>
      </c>
    </row>
    <row r="792" s="1" customFormat="1" ht="16.5" customHeight="1">
      <c r="B792" s="48"/>
      <c r="C792" s="238" t="s">
        <v>1250</v>
      </c>
      <c r="D792" s="238" t="s">
        <v>185</v>
      </c>
      <c r="E792" s="239" t="s">
        <v>1251</v>
      </c>
      <c r="F792" s="240" t="s">
        <v>1252</v>
      </c>
      <c r="G792" s="241" t="s">
        <v>188</v>
      </c>
      <c r="H792" s="242">
        <v>4</v>
      </c>
      <c r="I792" s="243"/>
      <c r="J792" s="244">
        <f>ROUND(I792*H792,2)</f>
        <v>0</v>
      </c>
      <c r="K792" s="240" t="s">
        <v>189</v>
      </c>
      <c r="L792" s="74"/>
      <c r="M792" s="245" t="s">
        <v>38</v>
      </c>
      <c r="N792" s="246" t="s">
        <v>53</v>
      </c>
      <c r="O792" s="49"/>
      <c r="P792" s="247">
        <f>O792*H792</f>
        <v>0</v>
      </c>
      <c r="Q792" s="247">
        <v>0</v>
      </c>
      <c r="R792" s="247">
        <f>Q792*H792</f>
        <v>0</v>
      </c>
      <c r="S792" s="247">
        <v>0</v>
      </c>
      <c r="T792" s="248">
        <f>S792*H792</f>
        <v>0</v>
      </c>
      <c r="AR792" s="25" t="s">
        <v>279</v>
      </c>
      <c r="AT792" s="25" t="s">
        <v>185</v>
      </c>
      <c r="AU792" s="25" t="s">
        <v>90</v>
      </c>
      <c r="AY792" s="25" t="s">
        <v>183</v>
      </c>
      <c r="BE792" s="249">
        <f>IF(N792="základní",J792,0)</f>
        <v>0</v>
      </c>
      <c r="BF792" s="249">
        <f>IF(N792="snížená",J792,0)</f>
        <v>0</v>
      </c>
      <c r="BG792" s="249">
        <f>IF(N792="zákl. přenesená",J792,0)</f>
        <v>0</v>
      </c>
      <c r="BH792" s="249">
        <f>IF(N792="sníž. přenesená",J792,0)</f>
        <v>0</v>
      </c>
      <c r="BI792" s="249">
        <f>IF(N792="nulová",J792,0)</f>
        <v>0</v>
      </c>
      <c r="BJ792" s="25" t="s">
        <v>25</v>
      </c>
      <c r="BK792" s="249">
        <f>ROUND(I792*H792,2)</f>
        <v>0</v>
      </c>
      <c r="BL792" s="25" t="s">
        <v>279</v>
      </c>
      <c r="BM792" s="25" t="s">
        <v>1253</v>
      </c>
    </row>
    <row r="793" s="1" customFormat="1">
      <c r="B793" s="48"/>
      <c r="C793" s="76"/>
      <c r="D793" s="252" t="s">
        <v>217</v>
      </c>
      <c r="E793" s="76"/>
      <c r="F793" s="283" t="s">
        <v>1197</v>
      </c>
      <c r="G793" s="76"/>
      <c r="H793" s="76"/>
      <c r="I793" s="206"/>
      <c r="J793" s="76"/>
      <c r="K793" s="76"/>
      <c r="L793" s="74"/>
      <c r="M793" s="284"/>
      <c r="N793" s="49"/>
      <c r="O793" s="49"/>
      <c r="P793" s="49"/>
      <c r="Q793" s="49"/>
      <c r="R793" s="49"/>
      <c r="S793" s="49"/>
      <c r="T793" s="97"/>
      <c r="AT793" s="25" t="s">
        <v>217</v>
      </c>
      <c r="AU793" s="25" t="s">
        <v>90</v>
      </c>
    </row>
    <row r="794" s="1" customFormat="1" ht="16.5" customHeight="1">
      <c r="B794" s="48"/>
      <c r="C794" s="285" t="s">
        <v>1254</v>
      </c>
      <c r="D794" s="285" t="s">
        <v>272</v>
      </c>
      <c r="E794" s="286" t="s">
        <v>1255</v>
      </c>
      <c r="F794" s="287" t="s">
        <v>1256</v>
      </c>
      <c r="G794" s="288" t="s">
        <v>490</v>
      </c>
      <c r="H794" s="289">
        <v>1</v>
      </c>
      <c r="I794" s="290"/>
      <c r="J794" s="291">
        <f>ROUND(I794*H794,2)</f>
        <v>0</v>
      </c>
      <c r="K794" s="287" t="s">
        <v>38</v>
      </c>
      <c r="L794" s="292"/>
      <c r="M794" s="293" t="s">
        <v>38</v>
      </c>
      <c r="N794" s="294" t="s">
        <v>53</v>
      </c>
      <c r="O794" s="49"/>
      <c r="P794" s="247">
        <f>O794*H794</f>
        <v>0</v>
      </c>
      <c r="Q794" s="247">
        <v>0</v>
      </c>
      <c r="R794" s="247">
        <f>Q794*H794</f>
        <v>0</v>
      </c>
      <c r="S794" s="247">
        <v>0</v>
      </c>
      <c r="T794" s="248">
        <f>S794*H794</f>
        <v>0</v>
      </c>
      <c r="AR794" s="25" t="s">
        <v>385</v>
      </c>
      <c r="AT794" s="25" t="s">
        <v>272</v>
      </c>
      <c r="AU794" s="25" t="s">
        <v>90</v>
      </c>
      <c r="AY794" s="25" t="s">
        <v>183</v>
      </c>
      <c r="BE794" s="249">
        <f>IF(N794="základní",J794,0)</f>
        <v>0</v>
      </c>
      <c r="BF794" s="249">
        <f>IF(N794="snížená",J794,0)</f>
        <v>0</v>
      </c>
      <c r="BG794" s="249">
        <f>IF(N794="zákl. přenesená",J794,0)</f>
        <v>0</v>
      </c>
      <c r="BH794" s="249">
        <f>IF(N794="sníž. přenesená",J794,0)</f>
        <v>0</v>
      </c>
      <c r="BI794" s="249">
        <f>IF(N794="nulová",J794,0)</f>
        <v>0</v>
      </c>
      <c r="BJ794" s="25" t="s">
        <v>25</v>
      </c>
      <c r="BK794" s="249">
        <f>ROUND(I794*H794,2)</f>
        <v>0</v>
      </c>
      <c r="BL794" s="25" t="s">
        <v>279</v>
      </c>
      <c r="BM794" s="25" t="s">
        <v>1257</v>
      </c>
    </row>
    <row r="795" s="1" customFormat="1" ht="16.5" customHeight="1">
      <c r="B795" s="48"/>
      <c r="C795" s="238" t="s">
        <v>1258</v>
      </c>
      <c r="D795" s="238" t="s">
        <v>185</v>
      </c>
      <c r="E795" s="239" t="s">
        <v>1259</v>
      </c>
      <c r="F795" s="240" t="s">
        <v>1260</v>
      </c>
      <c r="G795" s="241" t="s">
        <v>188</v>
      </c>
      <c r="H795" s="242">
        <v>5</v>
      </c>
      <c r="I795" s="243"/>
      <c r="J795" s="244">
        <f>ROUND(I795*H795,2)</f>
        <v>0</v>
      </c>
      <c r="K795" s="240" t="s">
        <v>189</v>
      </c>
      <c r="L795" s="74"/>
      <c r="M795" s="245" t="s">
        <v>38</v>
      </c>
      <c r="N795" s="246" t="s">
        <v>53</v>
      </c>
      <c r="O795" s="49"/>
      <c r="P795" s="247">
        <f>O795*H795</f>
        <v>0</v>
      </c>
      <c r="Q795" s="247">
        <v>0</v>
      </c>
      <c r="R795" s="247">
        <f>Q795*H795</f>
        <v>0</v>
      </c>
      <c r="S795" s="247">
        <v>0.1104</v>
      </c>
      <c r="T795" s="248">
        <f>S795*H795</f>
        <v>0.55200000000000005</v>
      </c>
      <c r="AR795" s="25" t="s">
        <v>279</v>
      </c>
      <c r="AT795" s="25" t="s">
        <v>185</v>
      </c>
      <c r="AU795" s="25" t="s">
        <v>90</v>
      </c>
      <c r="AY795" s="25" t="s">
        <v>183</v>
      </c>
      <c r="BE795" s="249">
        <f>IF(N795="základní",J795,0)</f>
        <v>0</v>
      </c>
      <c r="BF795" s="249">
        <f>IF(N795="snížená",J795,0)</f>
        <v>0</v>
      </c>
      <c r="BG795" s="249">
        <f>IF(N795="zákl. přenesená",J795,0)</f>
        <v>0</v>
      </c>
      <c r="BH795" s="249">
        <f>IF(N795="sníž. přenesená",J795,0)</f>
        <v>0</v>
      </c>
      <c r="BI795" s="249">
        <f>IF(N795="nulová",J795,0)</f>
        <v>0</v>
      </c>
      <c r="BJ795" s="25" t="s">
        <v>25</v>
      </c>
      <c r="BK795" s="249">
        <f>ROUND(I795*H795,2)</f>
        <v>0</v>
      </c>
      <c r="BL795" s="25" t="s">
        <v>279</v>
      </c>
      <c r="BM795" s="25" t="s">
        <v>1261</v>
      </c>
    </row>
    <row r="796" s="14" customFormat="1">
      <c r="B796" s="273"/>
      <c r="C796" s="274"/>
      <c r="D796" s="252" t="s">
        <v>196</v>
      </c>
      <c r="E796" s="275" t="s">
        <v>38</v>
      </c>
      <c r="F796" s="276" t="s">
        <v>1262</v>
      </c>
      <c r="G796" s="274"/>
      <c r="H796" s="275" t="s">
        <v>38</v>
      </c>
      <c r="I796" s="277"/>
      <c r="J796" s="274"/>
      <c r="K796" s="274"/>
      <c r="L796" s="278"/>
      <c r="M796" s="279"/>
      <c r="N796" s="280"/>
      <c r="O796" s="280"/>
      <c r="P796" s="280"/>
      <c r="Q796" s="280"/>
      <c r="R796" s="280"/>
      <c r="S796" s="280"/>
      <c r="T796" s="281"/>
      <c r="AT796" s="282" t="s">
        <v>196</v>
      </c>
      <c r="AU796" s="282" t="s">
        <v>90</v>
      </c>
      <c r="AV796" s="14" t="s">
        <v>25</v>
      </c>
      <c r="AW796" s="14" t="s">
        <v>45</v>
      </c>
      <c r="AX796" s="14" t="s">
        <v>82</v>
      </c>
      <c r="AY796" s="282" t="s">
        <v>183</v>
      </c>
    </row>
    <row r="797" s="12" customFormat="1">
      <c r="B797" s="250"/>
      <c r="C797" s="251"/>
      <c r="D797" s="252" t="s">
        <v>196</v>
      </c>
      <c r="E797" s="253" t="s">
        <v>38</v>
      </c>
      <c r="F797" s="254" t="s">
        <v>212</v>
      </c>
      <c r="G797" s="251"/>
      <c r="H797" s="255">
        <v>5</v>
      </c>
      <c r="I797" s="256"/>
      <c r="J797" s="251"/>
      <c r="K797" s="251"/>
      <c r="L797" s="257"/>
      <c r="M797" s="258"/>
      <c r="N797" s="259"/>
      <c r="O797" s="259"/>
      <c r="P797" s="259"/>
      <c r="Q797" s="259"/>
      <c r="R797" s="259"/>
      <c r="S797" s="259"/>
      <c r="T797" s="260"/>
      <c r="AT797" s="261" t="s">
        <v>196</v>
      </c>
      <c r="AU797" s="261" t="s">
        <v>90</v>
      </c>
      <c r="AV797" s="12" t="s">
        <v>90</v>
      </c>
      <c r="AW797" s="12" t="s">
        <v>45</v>
      </c>
      <c r="AX797" s="12" t="s">
        <v>82</v>
      </c>
      <c r="AY797" s="261" t="s">
        <v>183</v>
      </c>
    </row>
    <row r="798" s="13" customFormat="1">
      <c r="B798" s="262"/>
      <c r="C798" s="263"/>
      <c r="D798" s="252" t="s">
        <v>196</v>
      </c>
      <c r="E798" s="264" t="s">
        <v>38</v>
      </c>
      <c r="F798" s="265" t="s">
        <v>198</v>
      </c>
      <c r="G798" s="263"/>
      <c r="H798" s="266">
        <v>5</v>
      </c>
      <c r="I798" s="267"/>
      <c r="J798" s="263"/>
      <c r="K798" s="263"/>
      <c r="L798" s="268"/>
      <c r="M798" s="269"/>
      <c r="N798" s="270"/>
      <c r="O798" s="270"/>
      <c r="P798" s="270"/>
      <c r="Q798" s="270"/>
      <c r="R798" s="270"/>
      <c r="S798" s="270"/>
      <c r="T798" s="271"/>
      <c r="AT798" s="272" t="s">
        <v>196</v>
      </c>
      <c r="AU798" s="272" t="s">
        <v>90</v>
      </c>
      <c r="AV798" s="13" t="s">
        <v>190</v>
      </c>
      <c r="AW798" s="13" t="s">
        <v>45</v>
      </c>
      <c r="AX798" s="13" t="s">
        <v>25</v>
      </c>
      <c r="AY798" s="272" t="s">
        <v>183</v>
      </c>
    </row>
    <row r="799" s="1" customFormat="1" ht="25.5" customHeight="1">
      <c r="B799" s="48"/>
      <c r="C799" s="285" t="s">
        <v>1263</v>
      </c>
      <c r="D799" s="285" t="s">
        <v>272</v>
      </c>
      <c r="E799" s="286" t="s">
        <v>1264</v>
      </c>
      <c r="F799" s="287" t="s">
        <v>1265</v>
      </c>
      <c r="G799" s="288" t="s">
        <v>490</v>
      </c>
      <c r="H799" s="289">
        <v>1</v>
      </c>
      <c r="I799" s="290"/>
      <c r="J799" s="291">
        <f>ROUND(I799*H799,2)</f>
        <v>0</v>
      </c>
      <c r="K799" s="287" t="s">
        <v>38</v>
      </c>
      <c r="L799" s="292"/>
      <c r="M799" s="293" t="s">
        <v>38</v>
      </c>
      <c r="N799" s="294" t="s">
        <v>53</v>
      </c>
      <c r="O799" s="49"/>
      <c r="P799" s="247">
        <f>O799*H799</f>
        <v>0</v>
      </c>
      <c r="Q799" s="247">
        <v>0</v>
      </c>
      <c r="R799" s="247">
        <f>Q799*H799</f>
        <v>0</v>
      </c>
      <c r="S799" s="247">
        <v>0</v>
      </c>
      <c r="T799" s="248">
        <f>S799*H799</f>
        <v>0</v>
      </c>
      <c r="AR799" s="25" t="s">
        <v>385</v>
      </c>
      <c r="AT799" s="25" t="s">
        <v>272</v>
      </c>
      <c r="AU799" s="25" t="s">
        <v>90</v>
      </c>
      <c r="AY799" s="25" t="s">
        <v>183</v>
      </c>
      <c r="BE799" s="249">
        <f>IF(N799="základní",J799,0)</f>
        <v>0</v>
      </c>
      <c r="BF799" s="249">
        <f>IF(N799="snížená",J799,0)</f>
        <v>0</v>
      </c>
      <c r="BG799" s="249">
        <f>IF(N799="zákl. přenesená",J799,0)</f>
        <v>0</v>
      </c>
      <c r="BH799" s="249">
        <f>IF(N799="sníž. přenesená",J799,0)</f>
        <v>0</v>
      </c>
      <c r="BI799" s="249">
        <f>IF(N799="nulová",J799,0)</f>
        <v>0</v>
      </c>
      <c r="BJ799" s="25" t="s">
        <v>25</v>
      </c>
      <c r="BK799" s="249">
        <f>ROUND(I799*H799,2)</f>
        <v>0</v>
      </c>
      <c r="BL799" s="25" t="s">
        <v>279</v>
      </c>
      <c r="BM799" s="25" t="s">
        <v>1266</v>
      </c>
    </row>
    <row r="800" s="1" customFormat="1" ht="38.25" customHeight="1">
      <c r="B800" s="48"/>
      <c r="C800" s="238" t="s">
        <v>1267</v>
      </c>
      <c r="D800" s="238" t="s">
        <v>185</v>
      </c>
      <c r="E800" s="239" t="s">
        <v>1268</v>
      </c>
      <c r="F800" s="240" t="s">
        <v>1269</v>
      </c>
      <c r="G800" s="241" t="s">
        <v>911</v>
      </c>
      <c r="H800" s="306"/>
      <c r="I800" s="243"/>
      <c r="J800" s="244">
        <f>ROUND(I800*H800,2)</f>
        <v>0</v>
      </c>
      <c r="K800" s="240" t="s">
        <v>189</v>
      </c>
      <c r="L800" s="74"/>
      <c r="M800" s="245" t="s">
        <v>38</v>
      </c>
      <c r="N800" s="246" t="s">
        <v>53</v>
      </c>
      <c r="O800" s="49"/>
      <c r="P800" s="247">
        <f>O800*H800</f>
        <v>0</v>
      </c>
      <c r="Q800" s="247">
        <v>0</v>
      </c>
      <c r="R800" s="247">
        <f>Q800*H800</f>
        <v>0</v>
      </c>
      <c r="S800" s="247">
        <v>0</v>
      </c>
      <c r="T800" s="248">
        <f>S800*H800</f>
        <v>0</v>
      </c>
      <c r="AR800" s="25" t="s">
        <v>279</v>
      </c>
      <c r="AT800" s="25" t="s">
        <v>185</v>
      </c>
      <c r="AU800" s="25" t="s">
        <v>90</v>
      </c>
      <c r="AY800" s="25" t="s">
        <v>183</v>
      </c>
      <c r="BE800" s="249">
        <f>IF(N800="základní",J800,0)</f>
        <v>0</v>
      </c>
      <c r="BF800" s="249">
        <f>IF(N800="snížená",J800,0)</f>
        <v>0</v>
      </c>
      <c r="BG800" s="249">
        <f>IF(N800="zákl. přenesená",J800,0)</f>
        <v>0</v>
      </c>
      <c r="BH800" s="249">
        <f>IF(N800="sníž. přenesená",J800,0)</f>
        <v>0</v>
      </c>
      <c r="BI800" s="249">
        <f>IF(N800="nulová",J800,0)</f>
        <v>0</v>
      </c>
      <c r="BJ800" s="25" t="s">
        <v>25</v>
      </c>
      <c r="BK800" s="249">
        <f>ROUND(I800*H800,2)</f>
        <v>0</v>
      </c>
      <c r="BL800" s="25" t="s">
        <v>279</v>
      </c>
      <c r="BM800" s="25" t="s">
        <v>1270</v>
      </c>
    </row>
    <row r="801" s="1" customFormat="1">
      <c r="B801" s="48"/>
      <c r="C801" s="76"/>
      <c r="D801" s="252" t="s">
        <v>217</v>
      </c>
      <c r="E801" s="76"/>
      <c r="F801" s="283" t="s">
        <v>1271</v>
      </c>
      <c r="G801" s="76"/>
      <c r="H801" s="76"/>
      <c r="I801" s="206"/>
      <c r="J801" s="76"/>
      <c r="K801" s="76"/>
      <c r="L801" s="74"/>
      <c r="M801" s="284"/>
      <c r="N801" s="49"/>
      <c r="O801" s="49"/>
      <c r="P801" s="49"/>
      <c r="Q801" s="49"/>
      <c r="R801" s="49"/>
      <c r="S801" s="49"/>
      <c r="T801" s="97"/>
      <c r="AT801" s="25" t="s">
        <v>217</v>
      </c>
      <c r="AU801" s="25" t="s">
        <v>90</v>
      </c>
    </row>
    <row r="802" s="11" customFormat="1" ht="29.88" customHeight="1">
      <c r="B802" s="222"/>
      <c r="C802" s="223"/>
      <c r="D802" s="224" t="s">
        <v>81</v>
      </c>
      <c r="E802" s="236" t="s">
        <v>1272</v>
      </c>
      <c r="F802" s="236" t="s">
        <v>1273</v>
      </c>
      <c r="G802" s="223"/>
      <c r="H802" s="223"/>
      <c r="I802" s="226"/>
      <c r="J802" s="237">
        <f>BK802</f>
        <v>0</v>
      </c>
      <c r="K802" s="223"/>
      <c r="L802" s="228"/>
      <c r="M802" s="229"/>
      <c r="N802" s="230"/>
      <c r="O802" s="230"/>
      <c r="P802" s="231">
        <f>SUM(P803:P815)</f>
        <v>0</v>
      </c>
      <c r="Q802" s="230"/>
      <c r="R802" s="231">
        <f>SUM(R803:R815)</f>
        <v>0.0064000000000000003</v>
      </c>
      <c r="S802" s="230"/>
      <c r="T802" s="232">
        <f>SUM(T803:T815)</f>
        <v>0</v>
      </c>
      <c r="AR802" s="233" t="s">
        <v>90</v>
      </c>
      <c r="AT802" s="234" t="s">
        <v>81</v>
      </c>
      <c r="AU802" s="234" t="s">
        <v>25</v>
      </c>
      <c r="AY802" s="233" t="s">
        <v>183</v>
      </c>
      <c r="BK802" s="235">
        <f>SUM(BK803:BK815)</f>
        <v>0</v>
      </c>
    </row>
    <row r="803" s="1" customFormat="1" ht="16.5" customHeight="1">
      <c r="B803" s="48"/>
      <c r="C803" s="238" t="s">
        <v>1274</v>
      </c>
      <c r="D803" s="238" t="s">
        <v>185</v>
      </c>
      <c r="E803" s="239" t="s">
        <v>1275</v>
      </c>
      <c r="F803" s="240" t="s">
        <v>1276</v>
      </c>
      <c r="G803" s="241" t="s">
        <v>188</v>
      </c>
      <c r="H803" s="242">
        <v>1</v>
      </c>
      <c r="I803" s="243"/>
      <c r="J803" s="244">
        <f>ROUND(I803*H803,2)</f>
        <v>0</v>
      </c>
      <c r="K803" s="240" t="s">
        <v>189</v>
      </c>
      <c r="L803" s="74"/>
      <c r="M803" s="245" t="s">
        <v>38</v>
      </c>
      <c r="N803" s="246" t="s">
        <v>53</v>
      </c>
      <c r="O803" s="49"/>
      <c r="P803" s="247">
        <f>O803*H803</f>
        <v>0</v>
      </c>
      <c r="Q803" s="247">
        <v>0</v>
      </c>
      <c r="R803" s="247">
        <f>Q803*H803</f>
        <v>0</v>
      </c>
      <c r="S803" s="247">
        <v>0</v>
      </c>
      <c r="T803" s="248">
        <f>S803*H803</f>
        <v>0</v>
      </c>
      <c r="AR803" s="25" t="s">
        <v>279</v>
      </c>
      <c r="AT803" s="25" t="s">
        <v>185</v>
      </c>
      <c r="AU803" s="25" t="s">
        <v>90</v>
      </c>
      <c r="AY803" s="25" t="s">
        <v>183</v>
      </c>
      <c r="BE803" s="249">
        <f>IF(N803="základní",J803,0)</f>
        <v>0</v>
      </c>
      <c r="BF803" s="249">
        <f>IF(N803="snížená",J803,0)</f>
        <v>0</v>
      </c>
      <c r="BG803" s="249">
        <f>IF(N803="zákl. přenesená",J803,0)</f>
        <v>0</v>
      </c>
      <c r="BH803" s="249">
        <f>IF(N803="sníž. přenesená",J803,0)</f>
        <v>0</v>
      </c>
      <c r="BI803" s="249">
        <f>IF(N803="nulová",J803,0)</f>
        <v>0</v>
      </c>
      <c r="BJ803" s="25" t="s">
        <v>25</v>
      </c>
      <c r="BK803" s="249">
        <f>ROUND(I803*H803,2)</f>
        <v>0</v>
      </c>
      <c r="BL803" s="25" t="s">
        <v>279</v>
      </c>
      <c r="BM803" s="25" t="s">
        <v>1277</v>
      </c>
    </row>
    <row r="804" s="1" customFormat="1">
      <c r="B804" s="48"/>
      <c r="C804" s="76"/>
      <c r="D804" s="252" t="s">
        <v>217</v>
      </c>
      <c r="E804" s="76"/>
      <c r="F804" s="283" t="s">
        <v>1278</v>
      </c>
      <c r="G804" s="76"/>
      <c r="H804" s="76"/>
      <c r="I804" s="206"/>
      <c r="J804" s="76"/>
      <c r="K804" s="76"/>
      <c r="L804" s="74"/>
      <c r="M804" s="284"/>
      <c r="N804" s="49"/>
      <c r="O804" s="49"/>
      <c r="P804" s="49"/>
      <c r="Q804" s="49"/>
      <c r="R804" s="49"/>
      <c r="S804" s="49"/>
      <c r="T804" s="97"/>
      <c r="AT804" s="25" t="s">
        <v>217</v>
      </c>
      <c r="AU804" s="25" t="s">
        <v>90</v>
      </c>
    </row>
    <row r="805" s="1" customFormat="1" ht="51" customHeight="1">
      <c r="B805" s="48"/>
      <c r="C805" s="285" t="s">
        <v>1279</v>
      </c>
      <c r="D805" s="285" t="s">
        <v>272</v>
      </c>
      <c r="E805" s="286" t="s">
        <v>1280</v>
      </c>
      <c r="F805" s="287" t="s">
        <v>1281</v>
      </c>
      <c r="G805" s="288" t="s">
        <v>490</v>
      </c>
      <c r="H805" s="289">
        <v>1</v>
      </c>
      <c r="I805" s="290"/>
      <c r="J805" s="291">
        <f>ROUND(I805*H805,2)</f>
        <v>0</v>
      </c>
      <c r="K805" s="287" t="s">
        <v>38</v>
      </c>
      <c r="L805" s="292"/>
      <c r="M805" s="293" t="s">
        <v>38</v>
      </c>
      <c r="N805" s="294" t="s">
        <v>53</v>
      </c>
      <c r="O805" s="49"/>
      <c r="P805" s="247">
        <f>O805*H805</f>
        <v>0</v>
      </c>
      <c r="Q805" s="247">
        <v>0</v>
      </c>
      <c r="R805" s="247">
        <f>Q805*H805</f>
        <v>0</v>
      </c>
      <c r="S805" s="247">
        <v>0</v>
      </c>
      <c r="T805" s="248">
        <f>S805*H805</f>
        <v>0</v>
      </c>
      <c r="AR805" s="25" t="s">
        <v>385</v>
      </c>
      <c r="AT805" s="25" t="s">
        <v>272</v>
      </c>
      <c r="AU805" s="25" t="s">
        <v>90</v>
      </c>
      <c r="AY805" s="25" t="s">
        <v>183</v>
      </c>
      <c r="BE805" s="249">
        <f>IF(N805="základní",J805,0)</f>
        <v>0</v>
      </c>
      <c r="BF805" s="249">
        <f>IF(N805="snížená",J805,0)</f>
        <v>0</v>
      </c>
      <c r="BG805" s="249">
        <f>IF(N805="zákl. přenesená",J805,0)</f>
        <v>0</v>
      </c>
      <c r="BH805" s="249">
        <f>IF(N805="sníž. přenesená",J805,0)</f>
        <v>0</v>
      </c>
      <c r="BI805" s="249">
        <f>IF(N805="nulová",J805,0)</f>
        <v>0</v>
      </c>
      <c r="BJ805" s="25" t="s">
        <v>25</v>
      </c>
      <c r="BK805" s="249">
        <f>ROUND(I805*H805,2)</f>
        <v>0</v>
      </c>
      <c r="BL805" s="25" t="s">
        <v>279</v>
      </c>
      <c r="BM805" s="25" t="s">
        <v>1282</v>
      </c>
    </row>
    <row r="806" s="1" customFormat="1" ht="16.5" customHeight="1">
      <c r="B806" s="48"/>
      <c r="C806" s="238" t="s">
        <v>1283</v>
      </c>
      <c r="D806" s="238" t="s">
        <v>185</v>
      </c>
      <c r="E806" s="239" t="s">
        <v>1284</v>
      </c>
      <c r="F806" s="240" t="s">
        <v>1285</v>
      </c>
      <c r="G806" s="241" t="s">
        <v>188</v>
      </c>
      <c r="H806" s="242">
        <v>2</v>
      </c>
      <c r="I806" s="243"/>
      <c r="J806" s="244">
        <f>ROUND(I806*H806,2)</f>
        <v>0</v>
      </c>
      <c r="K806" s="240" t="s">
        <v>189</v>
      </c>
      <c r="L806" s="74"/>
      <c r="M806" s="245" t="s">
        <v>38</v>
      </c>
      <c r="N806" s="246" t="s">
        <v>53</v>
      </c>
      <c r="O806" s="49"/>
      <c r="P806" s="247">
        <f>O806*H806</f>
        <v>0</v>
      </c>
      <c r="Q806" s="247">
        <v>0</v>
      </c>
      <c r="R806" s="247">
        <f>Q806*H806</f>
        <v>0</v>
      </c>
      <c r="S806" s="247">
        <v>0</v>
      </c>
      <c r="T806" s="248">
        <f>S806*H806</f>
        <v>0</v>
      </c>
      <c r="AR806" s="25" t="s">
        <v>279</v>
      </c>
      <c r="AT806" s="25" t="s">
        <v>185</v>
      </c>
      <c r="AU806" s="25" t="s">
        <v>90</v>
      </c>
      <c r="AY806" s="25" t="s">
        <v>183</v>
      </c>
      <c r="BE806" s="249">
        <f>IF(N806="základní",J806,0)</f>
        <v>0</v>
      </c>
      <c r="BF806" s="249">
        <f>IF(N806="snížená",J806,0)</f>
        <v>0</v>
      </c>
      <c r="BG806" s="249">
        <f>IF(N806="zákl. přenesená",J806,0)</f>
        <v>0</v>
      </c>
      <c r="BH806" s="249">
        <f>IF(N806="sníž. přenesená",J806,0)</f>
        <v>0</v>
      </c>
      <c r="BI806" s="249">
        <f>IF(N806="nulová",J806,0)</f>
        <v>0</v>
      </c>
      <c r="BJ806" s="25" t="s">
        <v>25</v>
      </c>
      <c r="BK806" s="249">
        <f>ROUND(I806*H806,2)</f>
        <v>0</v>
      </c>
      <c r="BL806" s="25" t="s">
        <v>279</v>
      </c>
      <c r="BM806" s="25" t="s">
        <v>1286</v>
      </c>
    </row>
    <row r="807" s="1" customFormat="1">
      <c r="B807" s="48"/>
      <c r="C807" s="76"/>
      <c r="D807" s="252" t="s">
        <v>217</v>
      </c>
      <c r="E807" s="76"/>
      <c r="F807" s="283" t="s">
        <v>1278</v>
      </c>
      <c r="G807" s="76"/>
      <c r="H807" s="76"/>
      <c r="I807" s="206"/>
      <c r="J807" s="76"/>
      <c r="K807" s="76"/>
      <c r="L807" s="74"/>
      <c r="M807" s="284"/>
      <c r="N807" s="49"/>
      <c r="O807" s="49"/>
      <c r="P807" s="49"/>
      <c r="Q807" s="49"/>
      <c r="R807" s="49"/>
      <c r="S807" s="49"/>
      <c r="T807" s="97"/>
      <c r="AT807" s="25" t="s">
        <v>217</v>
      </c>
      <c r="AU807" s="25" t="s">
        <v>90</v>
      </c>
    </row>
    <row r="808" s="1" customFormat="1" ht="16.5" customHeight="1">
      <c r="B808" s="48"/>
      <c r="C808" s="285" t="s">
        <v>1287</v>
      </c>
      <c r="D808" s="285" t="s">
        <v>272</v>
      </c>
      <c r="E808" s="286" t="s">
        <v>1288</v>
      </c>
      <c r="F808" s="287" t="s">
        <v>1289</v>
      </c>
      <c r="G808" s="288" t="s">
        <v>188</v>
      </c>
      <c r="H808" s="289">
        <v>2</v>
      </c>
      <c r="I808" s="290"/>
      <c r="J808" s="291">
        <f>ROUND(I808*H808,2)</f>
        <v>0</v>
      </c>
      <c r="K808" s="287" t="s">
        <v>189</v>
      </c>
      <c r="L808" s="292"/>
      <c r="M808" s="293" t="s">
        <v>38</v>
      </c>
      <c r="N808" s="294" t="s">
        <v>53</v>
      </c>
      <c r="O808" s="49"/>
      <c r="P808" s="247">
        <f>O808*H808</f>
        <v>0</v>
      </c>
      <c r="Q808" s="247">
        <v>0.0032000000000000002</v>
      </c>
      <c r="R808" s="247">
        <f>Q808*H808</f>
        <v>0.0064000000000000003</v>
      </c>
      <c r="S808" s="247">
        <v>0</v>
      </c>
      <c r="T808" s="248">
        <f>S808*H808</f>
        <v>0</v>
      </c>
      <c r="AR808" s="25" t="s">
        <v>385</v>
      </c>
      <c r="AT808" s="25" t="s">
        <v>272</v>
      </c>
      <c r="AU808" s="25" t="s">
        <v>90</v>
      </c>
      <c r="AY808" s="25" t="s">
        <v>183</v>
      </c>
      <c r="BE808" s="249">
        <f>IF(N808="základní",J808,0)</f>
        <v>0</v>
      </c>
      <c r="BF808" s="249">
        <f>IF(N808="snížená",J808,0)</f>
        <v>0</v>
      </c>
      <c r="BG808" s="249">
        <f>IF(N808="zákl. přenesená",J808,0)</f>
        <v>0</v>
      </c>
      <c r="BH808" s="249">
        <f>IF(N808="sníž. přenesená",J808,0)</f>
        <v>0</v>
      </c>
      <c r="BI808" s="249">
        <f>IF(N808="nulová",J808,0)</f>
        <v>0</v>
      </c>
      <c r="BJ808" s="25" t="s">
        <v>25</v>
      </c>
      <c r="BK808" s="249">
        <f>ROUND(I808*H808,2)</f>
        <v>0</v>
      </c>
      <c r="BL808" s="25" t="s">
        <v>279</v>
      </c>
      <c r="BM808" s="25" t="s">
        <v>1290</v>
      </c>
    </row>
    <row r="809" s="1" customFormat="1" ht="38.25" customHeight="1">
      <c r="B809" s="48"/>
      <c r="C809" s="238" t="s">
        <v>1291</v>
      </c>
      <c r="D809" s="238" t="s">
        <v>185</v>
      </c>
      <c r="E809" s="239" t="s">
        <v>1292</v>
      </c>
      <c r="F809" s="240" t="s">
        <v>1293</v>
      </c>
      <c r="G809" s="241" t="s">
        <v>188</v>
      </c>
      <c r="H809" s="242">
        <v>1</v>
      </c>
      <c r="I809" s="243"/>
      <c r="J809" s="244">
        <f>ROUND(I809*H809,2)</f>
        <v>0</v>
      </c>
      <c r="K809" s="240" t="s">
        <v>189</v>
      </c>
      <c r="L809" s="74"/>
      <c r="M809" s="245" t="s">
        <v>38</v>
      </c>
      <c r="N809" s="246" t="s">
        <v>53</v>
      </c>
      <c r="O809" s="49"/>
      <c r="P809" s="247">
        <f>O809*H809</f>
        <v>0</v>
      </c>
      <c r="Q809" s="247">
        <v>0</v>
      </c>
      <c r="R809" s="247">
        <f>Q809*H809</f>
        <v>0</v>
      </c>
      <c r="S809" s="247">
        <v>0</v>
      </c>
      <c r="T809" s="248">
        <f>S809*H809</f>
        <v>0</v>
      </c>
      <c r="AR809" s="25" t="s">
        <v>279</v>
      </c>
      <c r="AT809" s="25" t="s">
        <v>185</v>
      </c>
      <c r="AU809" s="25" t="s">
        <v>90</v>
      </c>
      <c r="AY809" s="25" t="s">
        <v>183</v>
      </c>
      <c r="BE809" s="249">
        <f>IF(N809="základní",J809,0)</f>
        <v>0</v>
      </c>
      <c r="BF809" s="249">
        <f>IF(N809="snížená",J809,0)</f>
        <v>0</v>
      </c>
      <c r="BG809" s="249">
        <f>IF(N809="zákl. přenesená",J809,0)</f>
        <v>0</v>
      </c>
      <c r="BH809" s="249">
        <f>IF(N809="sníž. přenesená",J809,0)</f>
        <v>0</v>
      </c>
      <c r="BI809" s="249">
        <f>IF(N809="nulová",J809,0)</f>
        <v>0</v>
      </c>
      <c r="BJ809" s="25" t="s">
        <v>25</v>
      </c>
      <c r="BK809" s="249">
        <f>ROUND(I809*H809,2)</f>
        <v>0</v>
      </c>
      <c r="BL809" s="25" t="s">
        <v>279</v>
      </c>
      <c r="BM809" s="25" t="s">
        <v>1294</v>
      </c>
    </row>
    <row r="810" s="1" customFormat="1" ht="25.5" customHeight="1">
      <c r="B810" s="48"/>
      <c r="C810" s="238" t="s">
        <v>1295</v>
      </c>
      <c r="D810" s="238" t="s">
        <v>185</v>
      </c>
      <c r="E810" s="239" t="s">
        <v>1296</v>
      </c>
      <c r="F810" s="240" t="s">
        <v>1297</v>
      </c>
      <c r="G810" s="241" t="s">
        <v>188</v>
      </c>
      <c r="H810" s="242">
        <v>5</v>
      </c>
      <c r="I810" s="243"/>
      <c r="J810" s="244">
        <f>ROUND(I810*H810,2)</f>
        <v>0</v>
      </c>
      <c r="K810" s="240" t="s">
        <v>189</v>
      </c>
      <c r="L810" s="74"/>
      <c r="M810" s="245" t="s">
        <v>38</v>
      </c>
      <c r="N810" s="246" t="s">
        <v>53</v>
      </c>
      <c r="O810" s="49"/>
      <c r="P810" s="247">
        <f>O810*H810</f>
        <v>0</v>
      </c>
      <c r="Q810" s="247">
        <v>0</v>
      </c>
      <c r="R810" s="247">
        <f>Q810*H810</f>
        <v>0</v>
      </c>
      <c r="S810" s="247">
        <v>0</v>
      </c>
      <c r="T810" s="248">
        <f>S810*H810</f>
        <v>0</v>
      </c>
      <c r="AR810" s="25" t="s">
        <v>279</v>
      </c>
      <c r="AT810" s="25" t="s">
        <v>185</v>
      </c>
      <c r="AU810" s="25" t="s">
        <v>90</v>
      </c>
      <c r="AY810" s="25" t="s">
        <v>183</v>
      </c>
      <c r="BE810" s="249">
        <f>IF(N810="základní",J810,0)</f>
        <v>0</v>
      </c>
      <c r="BF810" s="249">
        <f>IF(N810="snížená",J810,0)</f>
        <v>0</v>
      </c>
      <c r="BG810" s="249">
        <f>IF(N810="zákl. přenesená",J810,0)</f>
        <v>0</v>
      </c>
      <c r="BH810" s="249">
        <f>IF(N810="sníž. přenesená",J810,0)</f>
        <v>0</v>
      </c>
      <c r="BI810" s="249">
        <f>IF(N810="nulová",J810,0)</f>
        <v>0</v>
      </c>
      <c r="BJ810" s="25" t="s">
        <v>25</v>
      </c>
      <c r="BK810" s="249">
        <f>ROUND(I810*H810,2)</f>
        <v>0</v>
      </c>
      <c r="BL810" s="25" t="s">
        <v>279</v>
      </c>
      <c r="BM810" s="25" t="s">
        <v>1298</v>
      </c>
    </row>
    <row r="811" s="1" customFormat="1">
      <c r="B811" s="48"/>
      <c r="C811" s="76"/>
      <c r="D811" s="252" t="s">
        <v>217</v>
      </c>
      <c r="E811" s="76"/>
      <c r="F811" s="283" t="s">
        <v>1299</v>
      </c>
      <c r="G811" s="76"/>
      <c r="H811" s="76"/>
      <c r="I811" s="206"/>
      <c r="J811" s="76"/>
      <c r="K811" s="76"/>
      <c r="L811" s="74"/>
      <c r="M811" s="284"/>
      <c r="N811" s="49"/>
      <c r="O811" s="49"/>
      <c r="P811" s="49"/>
      <c r="Q811" s="49"/>
      <c r="R811" s="49"/>
      <c r="S811" s="49"/>
      <c r="T811" s="97"/>
      <c r="AT811" s="25" t="s">
        <v>217</v>
      </c>
      <c r="AU811" s="25" t="s">
        <v>90</v>
      </c>
    </row>
    <row r="812" s="1" customFormat="1">
      <c r="B812" s="48"/>
      <c r="C812" s="76"/>
      <c r="D812" s="252" t="s">
        <v>276</v>
      </c>
      <c r="E812" s="76"/>
      <c r="F812" s="283" t="s">
        <v>1300</v>
      </c>
      <c r="G812" s="76"/>
      <c r="H812" s="76"/>
      <c r="I812" s="206"/>
      <c r="J812" s="76"/>
      <c r="K812" s="76"/>
      <c r="L812" s="74"/>
      <c r="M812" s="284"/>
      <c r="N812" s="49"/>
      <c r="O812" s="49"/>
      <c r="P812" s="49"/>
      <c r="Q812" s="49"/>
      <c r="R812" s="49"/>
      <c r="S812" s="49"/>
      <c r="T812" s="97"/>
      <c r="AT812" s="25" t="s">
        <v>276</v>
      </c>
      <c r="AU812" s="25" t="s">
        <v>90</v>
      </c>
    </row>
    <row r="813" s="1" customFormat="1" ht="16.5" customHeight="1">
      <c r="B813" s="48"/>
      <c r="C813" s="285" t="s">
        <v>1301</v>
      </c>
      <c r="D813" s="285" t="s">
        <v>272</v>
      </c>
      <c r="E813" s="286" t="s">
        <v>1302</v>
      </c>
      <c r="F813" s="287" t="s">
        <v>1303</v>
      </c>
      <c r="G813" s="288" t="s">
        <v>490</v>
      </c>
      <c r="H813" s="289">
        <v>3</v>
      </c>
      <c r="I813" s="290"/>
      <c r="J813" s="291">
        <f>ROUND(I813*H813,2)</f>
        <v>0</v>
      </c>
      <c r="K813" s="287" t="s">
        <v>38</v>
      </c>
      <c r="L813" s="292"/>
      <c r="M813" s="293" t="s">
        <v>38</v>
      </c>
      <c r="N813" s="294" t="s">
        <v>53</v>
      </c>
      <c r="O813" s="49"/>
      <c r="P813" s="247">
        <f>O813*H813</f>
        <v>0</v>
      </c>
      <c r="Q813" s="247">
        <v>0</v>
      </c>
      <c r="R813" s="247">
        <f>Q813*H813</f>
        <v>0</v>
      </c>
      <c r="S813" s="247">
        <v>0</v>
      </c>
      <c r="T813" s="248">
        <f>S813*H813</f>
        <v>0</v>
      </c>
      <c r="AR813" s="25" t="s">
        <v>385</v>
      </c>
      <c r="AT813" s="25" t="s">
        <v>272</v>
      </c>
      <c r="AU813" s="25" t="s">
        <v>90</v>
      </c>
      <c r="AY813" s="25" t="s">
        <v>183</v>
      </c>
      <c r="BE813" s="249">
        <f>IF(N813="základní",J813,0)</f>
        <v>0</v>
      </c>
      <c r="BF813" s="249">
        <f>IF(N813="snížená",J813,0)</f>
        <v>0</v>
      </c>
      <c r="BG813" s="249">
        <f>IF(N813="zákl. přenesená",J813,0)</f>
        <v>0</v>
      </c>
      <c r="BH813" s="249">
        <f>IF(N813="sníž. přenesená",J813,0)</f>
        <v>0</v>
      </c>
      <c r="BI813" s="249">
        <f>IF(N813="nulová",J813,0)</f>
        <v>0</v>
      </c>
      <c r="BJ813" s="25" t="s">
        <v>25</v>
      </c>
      <c r="BK813" s="249">
        <f>ROUND(I813*H813,2)</f>
        <v>0</v>
      </c>
      <c r="BL813" s="25" t="s">
        <v>279</v>
      </c>
      <c r="BM813" s="25" t="s">
        <v>1304</v>
      </c>
    </row>
    <row r="814" s="1" customFormat="1" ht="38.25" customHeight="1">
      <c r="B814" s="48"/>
      <c r="C814" s="238" t="s">
        <v>1305</v>
      </c>
      <c r="D814" s="238" t="s">
        <v>185</v>
      </c>
      <c r="E814" s="239" t="s">
        <v>1306</v>
      </c>
      <c r="F814" s="240" t="s">
        <v>1307</v>
      </c>
      <c r="G814" s="241" t="s">
        <v>911</v>
      </c>
      <c r="H814" s="306"/>
      <c r="I814" s="243"/>
      <c r="J814" s="244">
        <f>ROUND(I814*H814,2)</f>
        <v>0</v>
      </c>
      <c r="K814" s="240" t="s">
        <v>189</v>
      </c>
      <c r="L814" s="74"/>
      <c r="M814" s="245" t="s">
        <v>38</v>
      </c>
      <c r="N814" s="246" t="s">
        <v>53</v>
      </c>
      <c r="O814" s="49"/>
      <c r="P814" s="247">
        <f>O814*H814</f>
        <v>0</v>
      </c>
      <c r="Q814" s="247">
        <v>0</v>
      </c>
      <c r="R814" s="247">
        <f>Q814*H814</f>
        <v>0</v>
      </c>
      <c r="S814" s="247">
        <v>0</v>
      </c>
      <c r="T814" s="248">
        <f>S814*H814</f>
        <v>0</v>
      </c>
      <c r="AR814" s="25" t="s">
        <v>279</v>
      </c>
      <c r="AT814" s="25" t="s">
        <v>185</v>
      </c>
      <c r="AU814" s="25" t="s">
        <v>90</v>
      </c>
      <c r="AY814" s="25" t="s">
        <v>183</v>
      </c>
      <c r="BE814" s="249">
        <f>IF(N814="základní",J814,0)</f>
        <v>0</v>
      </c>
      <c r="BF814" s="249">
        <f>IF(N814="snížená",J814,0)</f>
        <v>0</v>
      </c>
      <c r="BG814" s="249">
        <f>IF(N814="zákl. přenesená",J814,0)</f>
        <v>0</v>
      </c>
      <c r="BH814" s="249">
        <f>IF(N814="sníž. přenesená",J814,0)</f>
        <v>0</v>
      </c>
      <c r="BI814" s="249">
        <f>IF(N814="nulová",J814,0)</f>
        <v>0</v>
      </c>
      <c r="BJ814" s="25" t="s">
        <v>25</v>
      </c>
      <c r="BK814" s="249">
        <f>ROUND(I814*H814,2)</f>
        <v>0</v>
      </c>
      <c r="BL814" s="25" t="s">
        <v>279</v>
      </c>
      <c r="BM814" s="25" t="s">
        <v>1308</v>
      </c>
    </row>
    <row r="815" s="1" customFormat="1">
      <c r="B815" s="48"/>
      <c r="C815" s="76"/>
      <c r="D815" s="252" t="s">
        <v>217</v>
      </c>
      <c r="E815" s="76"/>
      <c r="F815" s="283" t="s">
        <v>1309</v>
      </c>
      <c r="G815" s="76"/>
      <c r="H815" s="76"/>
      <c r="I815" s="206"/>
      <c r="J815" s="76"/>
      <c r="K815" s="76"/>
      <c r="L815" s="74"/>
      <c r="M815" s="284"/>
      <c r="N815" s="49"/>
      <c r="O815" s="49"/>
      <c r="P815" s="49"/>
      <c r="Q815" s="49"/>
      <c r="R815" s="49"/>
      <c r="S815" s="49"/>
      <c r="T815" s="97"/>
      <c r="AT815" s="25" t="s">
        <v>217</v>
      </c>
      <c r="AU815" s="25" t="s">
        <v>90</v>
      </c>
    </row>
    <row r="816" s="11" customFormat="1" ht="29.88" customHeight="1">
      <c r="B816" s="222"/>
      <c r="C816" s="223"/>
      <c r="D816" s="224" t="s">
        <v>81</v>
      </c>
      <c r="E816" s="236" t="s">
        <v>1310</v>
      </c>
      <c r="F816" s="236" t="s">
        <v>1311</v>
      </c>
      <c r="G816" s="223"/>
      <c r="H816" s="223"/>
      <c r="I816" s="226"/>
      <c r="J816" s="237">
        <f>BK816</f>
        <v>0</v>
      </c>
      <c r="K816" s="223"/>
      <c r="L816" s="228"/>
      <c r="M816" s="229"/>
      <c r="N816" s="230"/>
      <c r="O816" s="230"/>
      <c r="P816" s="231">
        <f>SUM(P817:P873)</f>
        <v>0</v>
      </c>
      <c r="Q816" s="230"/>
      <c r="R816" s="231">
        <f>SUM(R817:R873)</f>
        <v>9.4931341800000002</v>
      </c>
      <c r="S816" s="230"/>
      <c r="T816" s="232">
        <f>SUM(T817:T873)</f>
        <v>0</v>
      </c>
      <c r="AR816" s="233" t="s">
        <v>90</v>
      </c>
      <c r="AT816" s="234" t="s">
        <v>81</v>
      </c>
      <c r="AU816" s="234" t="s">
        <v>25</v>
      </c>
      <c r="AY816" s="233" t="s">
        <v>183</v>
      </c>
      <c r="BK816" s="235">
        <f>SUM(BK817:BK873)</f>
        <v>0</v>
      </c>
    </row>
    <row r="817" s="1" customFormat="1" ht="25.5" customHeight="1">
      <c r="B817" s="48"/>
      <c r="C817" s="238" t="s">
        <v>1312</v>
      </c>
      <c r="D817" s="238" t="s">
        <v>185</v>
      </c>
      <c r="E817" s="239" t="s">
        <v>1313</v>
      </c>
      <c r="F817" s="240" t="s">
        <v>1314</v>
      </c>
      <c r="G817" s="241" t="s">
        <v>313</v>
      </c>
      <c r="H817" s="242">
        <v>172.99100000000001</v>
      </c>
      <c r="I817" s="243"/>
      <c r="J817" s="244">
        <f>ROUND(I817*H817,2)</f>
        <v>0</v>
      </c>
      <c r="K817" s="240" t="s">
        <v>189</v>
      </c>
      <c r="L817" s="74"/>
      <c r="M817" s="245" t="s">
        <v>38</v>
      </c>
      <c r="N817" s="246" t="s">
        <v>53</v>
      </c>
      <c r="O817" s="49"/>
      <c r="P817" s="247">
        <f>O817*H817</f>
        <v>0</v>
      </c>
      <c r="Q817" s="247">
        <v>0.00046000000000000001</v>
      </c>
      <c r="R817" s="247">
        <f>Q817*H817</f>
        <v>0.079575860000000012</v>
      </c>
      <c r="S817" s="247">
        <v>0</v>
      </c>
      <c r="T817" s="248">
        <f>S817*H817</f>
        <v>0</v>
      </c>
      <c r="AR817" s="25" t="s">
        <v>279</v>
      </c>
      <c r="AT817" s="25" t="s">
        <v>185</v>
      </c>
      <c r="AU817" s="25" t="s">
        <v>90</v>
      </c>
      <c r="AY817" s="25" t="s">
        <v>183</v>
      </c>
      <c r="BE817" s="249">
        <f>IF(N817="základní",J817,0)</f>
        <v>0</v>
      </c>
      <c r="BF817" s="249">
        <f>IF(N817="snížená",J817,0)</f>
        <v>0</v>
      </c>
      <c r="BG817" s="249">
        <f>IF(N817="zákl. přenesená",J817,0)</f>
        <v>0</v>
      </c>
      <c r="BH817" s="249">
        <f>IF(N817="sníž. přenesená",J817,0)</f>
        <v>0</v>
      </c>
      <c r="BI817" s="249">
        <f>IF(N817="nulová",J817,0)</f>
        <v>0</v>
      </c>
      <c r="BJ817" s="25" t="s">
        <v>25</v>
      </c>
      <c r="BK817" s="249">
        <f>ROUND(I817*H817,2)</f>
        <v>0</v>
      </c>
      <c r="BL817" s="25" t="s">
        <v>279</v>
      </c>
      <c r="BM817" s="25" t="s">
        <v>1315</v>
      </c>
    </row>
    <row r="818" s="14" customFormat="1">
      <c r="B818" s="273"/>
      <c r="C818" s="274"/>
      <c r="D818" s="252" t="s">
        <v>196</v>
      </c>
      <c r="E818" s="275" t="s">
        <v>38</v>
      </c>
      <c r="F818" s="276" t="s">
        <v>219</v>
      </c>
      <c r="G818" s="274"/>
      <c r="H818" s="275" t="s">
        <v>38</v>
      </c>
      <c r="I818" s="277"/>
      <c r="J818" s="274"/>
      <c r="K818" s="274"/>
      <c r="L818" s="278"/>
      <c r="M818" s="279"/>
      <c r="N818" s="280"/>
      <c r="O818" s="280"/>
      <c r="P818" s="280"/>
      <c r="Q818" s="280"/>
      <c r="R818" s="280"/>
      <c r="S818" s="280"/>
      <c r="T818" s="281"/>
      <c r="AT818" s="282" t="s">
        <v>196</v>
      </c>
      <c r="AU818" s="282" t="s">
        <v>90</v>
      </c>
      <c r="AV818" s="14" t="s">
        <v>25</v>
      </c>
      <c r="AW818" s="14" t="s">
        <v>45</v>
      </c>
      <c r="AX818" s="14" t="s">
        <v>82</v>
      </c>
      <c r="AY818" s="282" t="s">
        <v>183</v>
      </c>
    </row>
    <row r="819" s="12" customFormat="1">
      <c r="B819" s="250"/>
      <c r="C819" s="251"/>
      <c r="D819" s="252" t="s">
        <v>196</v>
      </c>
      <c r="E819" s="253" t="s">
        <v>38</v>
      </c>
      <c r="F819" s="254" t="s">
        <v>1316</v>
      </c>
      <c r="G819" s="251"/>
      <c r="H819" s="255">
        <v>81.560000000000002</v>
      </c>
      <c r="I819" s="256"/>
      <c r="J819" s="251"/>
      <c r="K819" s="251"/>
      <c r="L819" s="257"/>
      <c r="M819" s="258"/>
      <c r="N819" s="259"/>
      <c r="O819" s="259"/>
      <c r="P819" s="259"/>
      <c r="Q819" s="259"/>
      <c r="R819" s="259"/>
      <c r="S819" s="259"/>
      <c r="T819" s="260"/>
      <c r="AT819" s="261" t="s">
        <v>196</v>
      </c>
      <c r="AU819" s="261" t="s">
        <v>90</v>
      </c>
      <c r="AV819" s="12" t="s">
        <v>90</v>
      </c>
      <c r="AW819" s="12" t="s">
        <v>45</v>
      </c>
      <c r="AX819" s="12" t="s">
        <v>82</v>
      </c>
      <c r="AY819" s="261" t="s">
        <v>183</v>
      </c>
    </row>
    <row r="820" s="12" customFormat="1">
      <c r="B820" s="250"/>
      <c r="C820" s="251"/>
      <c r="D820" s="252" t="s">
        <v>196</v>
      </c>
      <c r="E820" s="253" t="s">
        <v>38</v>
      </c>
      <c r="F820" s="254" t="s">
        <v>1317</v>
      </c>
      <c r="G820" s="251"/>
      <c r="H820" s="255">
        <v>82.230000000000004</v>
      </c>
      <c r="I820" s="256"/>
      <c r="J820" s="251"/>
      <c r="K820" s="251"/>
      <c r="L820" s="257"/>
      <c r="M820" s="258"/>
      <c r="N820" s="259"/>
      <c r="O820" s="259"/>
      <c r="P820" s="259"/>
      <c r="Q820" s="259"/>
      <c r="R820" s="259"/>
      <c r="S820" s="259"/>
      <c r="T820" s="260"/>
      <c r="AT820" s="261" t="s">
        <v>196</v>
      </c>
      <c r="AU820" s="261" t="s">
        <v>90</v>
      </c>
      <c r="AV820" s="12" t="s">
        <v>90</v>
      </c>
      <c r="AW820" s="12" t="s">
        <v>45</v>
      </c>
      <c r="AX820" s="12" t="s">
        <v>82</v>
      </c>
      <c r="AY820" s="261" t="s">
        <v>183</v>
      </c>
    </row>
    <row r="821" s="12" customFormat="1">
      <c r="B821" s="250"/>
      <c r="C821" s="251"/>
      <c r="D821" s="252" t="s">
        <v>196</v>
      </c>
      <c r="E821" s="253" t="s">
        <v>38</v>
      </c>
      <c r="F821" s="254" t="s">
        <v>1318</v>
      </c>
      <c r="G821" s="251"/>
      <c r="H821" s="255">
        <v>9.2010000000000005</v>
      </c>
      <c r="I821" s="256"/>
      <c r="J821" s="251"/>
      <c r="K821" s="251"/>
      <c r="L821" s="257"/>
      <c r="M821" s="258"/>
      <c r="N821" s="259"/>
      <c r="O821" s="259"/>
      <c r="P821" s="259"/>
      <c r="Q821" s="259"/>
      <c r="R821" s="259"/>
      <c r="S821" s="259"/>
      <c r="T821" s="260"/>
      <c r="AT821" s="261" t="s">
        <v>196</v>
      </c>
      <c r="AU821" s="261" t="s">
        <v>90</v>
      </c>
      <c r="AV821" s="12" t="s">
        <v>90</v>
      </c>
      <c r="AW821" s="12" t="s">
        <v>45</v>
      </c>
      <c r="AX821" s="12" t="s">
        <v>82</v>
      </c>
      <c r="AY821" s="261" t="s">
        <v>183</v>
      </c>
    </row>
    <row r="822" s="13" customFormat="1">
      <c r="B822" s="262"/>
      <c r="C822" s="263"/>
      <c r="D822" s="252" t="s">
        <v>196</v>
      </c>
      <c r="E822" s="264" t="s">
        <v>38</v>
      </c>
      <c r="F822" s="265" t="s">
        <v>198</v>
      </c>
      <c r="G822" s="263"/>
      <c r="H822" s="266">
        <v>172.99100000000001</v>
      </c>
      <c r="I822" s="267"/>
      <c r="J822" s="263"/>
      <c r="K822" s="263"/>
      <c r="L822" s="268"/>
      <c r="M822" s="269"/>
      <c r="N822" s="270"/>
      <c r="O822" s="270"/>
      <c r="P822" s="270"/>
      <c r="Q822" s="270"/>
      <c r="R822" s="270"/>
      <c r="S822" s="270"/>
      <c r="T822" s="271"/>
      <c r="AT822" s="272" t="s">
        <v>196</v>
      </c>
      <c r="AU822" s="272" t="s">
        <v>90</v>
      </c>
      <c r="AV822" s="13" t="s">
        <v>190</v>
      </c>
      <c r="AW822" s="13" t="s">
        <v>45</v>
      </c>
      <c r="AX822" s="13" t="s">
        <v>25</v>
      </c>
      <c r="AY822" s="272" t="s">
        <v>183</v>
      </c>
    </row>
    <row r="823" s="1" customFormat="1" ht="25.5" customHeight="1">
      <c r="B823" s="48"/>
      <c r="C823" s="285" t="s">
        <v>1319</v>
      </c>
      <c r="D823" s="285" t="s">
        <v>272</v>
      </c>
      <c r="E823" s="286" t="s">
        <v>1320</v>
      </c>
      <c r="F823" s="287" t="s">
        <v>1321</v>
      </c>
      <c r="G823" s="288" t="s">
        <v>188</v>
      </c>
      <c r="H823" s="289">
        <v>404</v>
      </c>
      <c r="I823" s="290"/>
      <c r="J823" s="291">
        <f>ROUND(I823*H823,2)</f>
        <v>0</v>
      </c>
      <c r="K823" s="287" t="s">
        <v>189</v>
      </c>
      <c r="L823" s="292"/>
      <c r="M823" s="293" t="s">
        <v>38</v>
      </c>
      <c r="N823" s="294" t="s">
        <v>53</v>
      </c>
      <c r="O823" s="49"/>
      <c r="P823" s="247">
        <f>O823*H823</f>
        <v>0</v>
      </c>
      <c r="Q823" s="247">
        <v>0.0010200000000000001</v>
      </c>
      <c r="R823" s="247">
        <f>Q823*H823</f>
        <v>0.41208</v>
      </c>
      <c r="S823" s="247">
        <v>0</v>
      </c>
      <c r="T823" s="248">
        <f>S823*H823</f>
        <v>0</v>
      </c>
      <c r="AR823" s="25" t="s">
        <v>385</v>
      </c>
      <c r="AT823" s="25" t="s">
        <v>272</v>
      </c>
      <c r="AU823" s="25" t="s">
        <v>90</v>
      </c>
      <c r="AY823" s="25" t="s">
        <v>183</v>
      </c>
      <c r="BE823" s="249">
        <f>IF(N823="základní",J823,0)</f>
        <v>0</v>
      </c>
      <c r="BF823" s="249">
        <f>IF(N823="snížená",J823,0)</f>
        <v>0</v>
      </c>
      <c r="BG823" s="249">
        <f>IF(N823="zákl. přenesená",J823,0)</f>
        <v>0</v>
      </c>
      <c r="BH823" s="249">
        <f>IF(N823="sníž. přenesená",J823,0)</f>
        <v>0</v>
      </c>
      <c r="BI823" s="249">
        <f>IF(N823="nulová",J823,0)</f>
        <v>0</v>
      </c>
      <c r="BJ823" s="25" t="s">
        <v>25</v>
      </c>
      <c r="BK823" s="249">
        <f>ROUND(I823*H823,2)</f>
        <v>0</v>
      </c>
      <c r="BL823" s="25" t="s">
        <v>279</v>
      </c>
      <c r="BM823" s="25" t="s">
        <v>1322</v>
      </c>
    </row>
    <row r="824" s="12" customFormat="1">
      <c r="B824" s="250"/>
      <c r="C824" s="251"/>
      <c r="D824" s="252" t="s">
        <v>196</v>
      </c>
      <c r="E824" s="253" t="s">
        <v>38</v>
      </c>
      <c r="F824" s="254" t="s">
        <v>1323</v>
      </c>
      <c r="G824" s="251"/>
      <c r="H824" s="255">
        <v>404</v>
      </c>
      <c r="I824" s="256"/>
      <c r="J824" s="251"/>
      <c r="K824" s="251"/>
      <c r="L824" s="257"/>
      <c r="M824" s="258"/>
      <c r="N824" s="259"/>
      <c r="O824" s="259"/>
      <c r="P824" s="259"/>
      <c r="Q824" s="259"/>
      <c r="R824" s="259"/>
      <c r="S824" s="259"/>
      <c r="T824" s="260"/>
      <c r="AT824" s="261" t="s">
        <v>196</v>
      </c>
      <c r="AU824" s="261" t="s">
        <v>90</v>
      </c>
      <c r="AV824" s="12" t="s">
        <v>90</v>
      </c>
      <c r="AW824" s="12" t="s">
        <v>45</v>
      </c>
      <c r="AX824" s="12" t="s">
        <v>82</v>
      </c>
      <c r="AY824" s="261" t="s">
        <v>183</v>
      </c>
    </row>
    <row r="825" s="13" customFormat="1">
      <c r="B825" s="262"/>
      <c r="C825" s="263"/>
      <c r="D825" s="252" t="s">
        <v>196</v>
      </c>
      <c r="E825" s="264" t="s">
        <v>38</v>
      </c>
      <c r="F825" s="265" t="s">
        <v>198</v>
      </c>
      <c r="G825" s="263"/>
      <c r="H825" s="266">
        <v>404</v>
      </c>
      <c r="I825" s="267"/>
      <c r="J825" s="263"/>
      <c r="K825" s="263"/>
      <c r="L825" s="268"/>
      <c r="M825" s="269"/>
      <c r="N825" s="270"/>
      <c r="O825" s="270"/>
      <c r="P825" s="270"/>
      <c r="Q825" s="270"/>
      <c r="R825" s="270"/>
      <c r="S825" s="270"/>
      <c r="T825" s="271"/>
      <c r="AT825" s="272" t="s">
        <v>196</v>
      </c>
      <c r="AU825" s="272" t="s">
        <v>90</v>
      </c>
      <c r="AV825" s="13" t="s">
        <v>190</v>
      </c>
      <c r="AW825" s="13" t="s">
        <v>45</v>
      </c>
      <c r="AX825" s="13" t="s">
        <v>25</v>
      </c>
      <c r="AY825" s="272" t="s">
        <v>183</v>
      </c>
    </row>
    <row r="826" s="1" customFormat="1" ht="25.5" customHeight="1">
      <c r="B826" s="48"/>
      <c r="C826" s="238" t="s">
        <v>1324</v>
      </c>
      <c r="D826" s="238" t="s">
        <v>185</v>
      </c>
      <c r="E826" s="239" t="s">
        <v>1325</v>
      </c>
      <c r="F826" s="240" t="s">
        <v>1326</v>
      </c>
      <c r="G826" s="241" t="s">
        <v>215</v>
      </c>
      <c r="H826" s="242">
        <v>341</v>
      </c>
      <c r="I826" s="243"/>
      <c r="J826" s="244">
        <f>ROUND(I826*H826,2)</f>
        <v>0</v>
      </c>
      <c r="K826" s="240" t="s">
        <v>189</v>
      </c>
      <c r="L826" s="74"/>
      <c r="M826" s="245" t="s">
        <v>38</v>
      </c>
      <c r="N826" s="246" t="s">
        <v>53</v>
      </c>
      <c r="O826" s="49"/>
      <c r="P826" s="247">
        <f>O826*H826</f>
        <v>0</v>
      </c>
      <c r="Q826" s="247">
        <v>0.0039199999999999999</v>
      </c>
      <c r="R826" s="247">
        <f>Q826*H826</f>
        <v>1.3367199999999999</v>
      </c>
      <c r="S826" s="247">
        <v>0</v>
      </c>
      <c r="T826" s="248">
        <f>S826*H826</f>
        <v>0</v>
      </c>
      <c r="AR826" s="25" t="s">
        <v>279</v>
      </c>
      <c r="AT826" s="25" t="s">
        <v>185</v>
      </c>
      <c r="AU826" s="25" t="s">
        <v>90</v>
      </c>
      <c r="AY826" s="25" t="s">
        <v>183</v>
      </c>
      <c r="BE826" s="249">
        <f>IF(N826="základní",J826,0)</f>
        <v>0</v>
      </c>
      <c r="BF826" s="249">
        <f>IF(N826="snížená",J826,0)</f>
        <v>0</v>
      </c>
      <c r="BG826" s="249">
        <f>IF(N826="zákl. přenesená",J826,0)</f>
        <v>0</v>
      </c>
      <c r="BH826" s="249">
        <f>IF(N826="sníž. přenesená",J826,0)</f>
        <v>0</v>
      </c>
      <c r="BI826" s="249">
        <f>IF(N826="nulová",J826,0)</f>
        <v>0</v>
      </c>
      <c r="BJ826" s="25" t="s">
        <v>25</v>
      </c>
      <c r="BK826" s="249">
        <f>ROUND(I826*H826,2)</f>
        <v>0</v>
      </c>
      <c r="BL826" s="25" t="s">
        <v>279</v>
      </c>
      <c r="BM826" s="25" t="s">
        <v>1327</v>
      </c>
    </row>
    <row r="827" s="14" customFormat="1">
      <c r="B827" s="273"/>
      <c r="C827" s="274"/>
      <c r="D827" s="252" t="s">
        <v>196</v>
      </c>
      <c r="E827" s="275" t="s">
        <v>38</v>
      </c>
      <c r="F827" s="276" t="s">
        <v>1328</v>
      </c>
      <c r="G827" s="274"/>
      <c r="H827" s="275" t="s">
        <v>38</v>
      </c>
      <c r="I827" s="277"/>
      <c r="J827" s="274"/>
      <c r="K827" s="274"/>
      <c r="L827" s="278"/>
      <c r="M827" s="279"/>
      <c r="N827" s="280"/>
      <c r="O827" s="280"/>
      <c r="P827" s="280"/>
      <c r="Q827" s="280"/>
      <c r="R827" s="280"/>
      <c r="S827" s="280"/>
      <c r="T827" s="281"/>
      <c r="AT827" s="282" t="s">
        <v>196</v>
      </c>
      <c r="AU827" s="282" t="s">
        <v>90</v>
      </c>
      <c r="AV827" s="14" t="s">
        <v>25</v>
      </c>
      <c r="AW827" s="14" t="s">
        <v>45</v>
      </c>
      <c r="AX827" s="14" t="s">
        <v>82</v>
      </c>
      <c r="AY827" s="282" t="s">
        <v>183</v>
      </c>
    </row>
    <row r="828" s="12" customFormat="1">
      <c r="B828" s="250"/>
      <c r="C828" s="251"/>
      <c r="D828" s="252" t="s">
        <v>196</v>
      </c>
      <c r="E828" s="253" t="s">
        <v>38</v>
      </c>
      <c r="F828" s="254" t="s">
        <v>1329</v>
      </c>
      <c r="G828" s="251"/>
      <c r="H828" s="255">
        <v>20.239999999999998</v>
      </c>
      <c r="I828" s="256"/>
      <c r="J828" s="251"/>
      <c r="K828" s="251"/>
      <c r="L828" s="257"/>
      <c r="M828" s="258"/>
      <c r="N828" s="259"/>
      <c r="O828" s="259"/>
      <c r="P828" s="259"/>
      <c r="Q828" s="259"/>
      <c r="R828" s="259"/>
      <c r="S828" s="259"/>
      <c r="T828" s="260"/>
      <c r="AT828" s="261" t="s">
        <v>196</v>
      </c>
      <c r="AU828" s="261" t="s">
        <v>90</v>
      </c>
      <c r="AV828" s="12" t="s">
        <v>90</v>
      </c>
      <c r="AW828" s="12" t="s">
        <v>45</v>
      </c>
      <c r="AX828" s="12" t="s">
        <v>82</v>
      </c>
      <c r="AY828" s="261" t="s">
        <v>183</v>
      </c>
    </row>
    <row r="829" s="14" customFormat="1">
      <c r="B829" s="273"/>
      <c r="C829" s="274"/>
      <c r="D829" s="252" t="s">
        <v>196</v>
      </c>
      <c r="E829" s="275" t="s">
        <v>38</v>
      </c>
      <c r="F829" s="276" t="s">
        <v>1330</v>
      </c>
      <c r="G829" s="274"/>
      <c r="H829" s="275" t="s">
        <v>38</v>
      </c>
      <c r="I829" s="277"/>
      <c r="J829" s="274"/>
      <c r="K829" s="274"/>
      <c r="L829" s="278"/>
      <c r="M829" s="279"/>
      <c r="N829" s="280"/>
      <c r="O829" s="280"/>
      <c r="P829" s="280"/>
      <c r="Q829" s="280"/>
      <c r="R829" s="280"/>
      <c r="S829" s="280"/>
      <c r="T829" s="281"/>
      <c r="AT829" s="282" t="s">
        <v>196</v>
      </c>
      <c r="AU829" s="282" t="s">
        <v>90</v>
      </c>
      <c r="AV829" s="14" t="s">
        <v>25</v>
      </c>
      <c r="AW829" s="14" t="s">
        <v>45</v>
      </c>
      <c r="AX829" s="14" t="s">
        <v>82</v>
      </c>
      <c r="AY829" s="282" t="s">
        <v>183</v>
      </c>
    </row>
    <row r="830" s="12" customFormat="1">
      <c r="B830" s="250"/>
      <c r="C830" s="251"/>
      <c r="D830" s="252" t="s">
        <v>196</v>
      </c>
      <c r="E830" s="253" t="s">
        <v>38</v>
      </c>
      <c r="F830" s="254" t="s">
        <v>1331</v>
      </c>
      <c r="G830" s="251"/>
      <c r="H830" s="255">
        <v>34.369999999999997</v>
      </c>
      <c r="I830" s="256"/>
      <c r="J830" s="251"/>
      <c r="K830" s="251"/>
      <c r="L830" s="257"/>
      <c r="M830" s="258"/>
      <c r="N830" s="259"/>
      <c r="O830" s="259"/>
      <c r="P830" s="259"/>
      <c r="Q830" s="259"/>
      <c r="R830" s="259"/>
      <c r="S830" s="259"/>
      <c r="T830" s="260"/>
      <c r="AT830" s="261" t="s">
        <v>196</v>
      </c>
      <c r="AU830" s="261" t="s">
        <v>90</v>
      </c>
      <c r="AV830" s="12" t="s">
        <v>90</v>
      </c>
      <c r="AW830" s="12" t="s">
        <v>45</v>
      </c>
      <c r="AX830" s="12" t="s">
        <v>82</v>
      </c>
      <c r="AY830" s="261" t="s">
        <v>183</v>
      </c>
    </row>
    <row r="831" s="14" customFormat="1">
      <c r="B831" s="273"/>
      <c r="C831" s="274"/>
      <c r="D831" s="252" t="s">
        <v>196</v>
      </c>
      <c r="E831" s="275" t="s">
        <v>38</v>
      </c>
      <c r="F831" s="276" t="s">
        <v>1332</v>
      </c>
      <c r="G831" s="274"/>
      <c r="H831" s="275" t="s">
        <v>38</v>
      </c>
      <c r="I831" s="277"/>
      <c r="J831" s="274"/>
      <c r="K831" s="274"/>
      <c r="L831" s="278"/>
      <c r="M831" s="279"/>
      <c r="N831" s="280"/>
      <c r="O831" s="280"/>
      <c r="P831" s="280"/>
      <c r="Q831" s="280"/>
      <c r="R831" s="280"/>
      <c r="S831" s="280"/>
      <c r="T831" s="281"/>
      <c r="AT831" s="282" t="s">
        <v>196</v>
      </c>
      <c r="AU831" s="282" t="s">
        <v>90</v>
      </c>
      <c r="AV831" s="14" t="s">
        <v>25</v>
      </c>
      <c r="AW831" s="14" t="s">
        <v>45</v>
      </c>
      <c r="AX831" s="14" t="s">
        <v>82</v>
      </c>
      <c r="AY831" s="282" t="s">
        <v>183</v>
      </c>
    </row>
    <row r="832" s="12" customFormat="1">
      <c r="B832" s="250"/>
      <c r="C832" s="251"/>
      <c r="D832" s="252" t="s">
        <v>196</v>
      </c>
      <c r="E832" s="253" t="s">
        <v>38</v>
      </c>
      <c r="F832" s="254" t="s">
        <v>1333</v>
      </c>
      <c r="G832" s="251"/>
      <c r="H832" s="255">
        <v>280.99000000000001</v>
      </c>
      <c r="I832" s="256"/>
      <c r="J832" s="251"/>
      <c r="K832" s="251"/>
      <c r="L832" s="257"/>
      <c r="M832" s="258"/>
      <c r="N832" s="259"/>
      <c r="O832" s="259"/>
      <c r="P832" s="259"/>
      <c r="Q832" s="259"/>
      <c r="R832" s="259"/>
      <c r="S832" s="259"/>
      <c r="T832" s="260"/>
      <c r="AT832" s="261" t="s">
        <v>196</v>
      </c>
      <c r="AU832" s="261" t="s">
        <v>90</v>
      </c>
      <c r="AV832" s="12" t="s">
        <v>90</v>
      </c>
      <c r="AW832" s="12" t="s">
        <v>45</v>
      </c>
      <c r="AX832" s="12" t="s">
        <v>82</v>
      </c>
      <c r="AY832" s="261" t="s">
        <v>183</v>
      </c>
    </row>
    <row r="833" s="12" customFormat="1">
      <c r="B833" s="250"/>
      <c r="C833" s="251"/>
      <c r="D833" s="252" t="s">
        <v>196</v>
      </c>
      <c r="E833" s="253" t="s">
        <v>38</v>
      </c>
      <c r="F833" s="254" t="s">
        <v>1334</v>
      </c>
      <c r="G833" s="251"/>
      <c r="H833" s="255">
        <v>5.4000000000000004</v>
      </c>
      <c r="I833" s="256"/>
      <c r="J833" s="251"/>
      <c r="K833" s="251"/>
      <c r="L833" s="257"/>
      <c r="M833" s="258"/>
      <c r="N833" s="259"/>
      <c r="O833" s="259"/>
      <c r="P833" s="259"/>
      <c r="Q833" s="259"/>
      <c r="R833" s="259"/>
      <c r="S833" s="259"/>
      <c r="T833" s="260"/>
      <c r="AT833" s="261" t="s">
        <v>196</v>
      </c>
      <c r="AU833" s="261" t="s">
        <v>90</v>
      </c>
      <c r="AV833" s="12" t="s">
        <v>90</v>
      </c>
      <c r="AW833" s="12" t="s">
        <v>45</v>
      </c>
      <c r="AX833" s="12" t="s">
        <v>82</v>
      </c>
      <c r="AY833" s="261" t="s">
        <v>183</v>
      </c>
    </row>
    <row r="834" s="13" customFormat="1">
      <c r="B834" s="262"/>
      <c r="C834" s="263"/>
      <c r="D834" s="252" t="s">
        <v>196</v>
      </c>
      <c r="E834" s="264" t="s">
        <v>38</v>
      </c>
      <c r="F834" s="265" t="s">
        <v>198</v>
      </c>
      <c r="G834" s="263"/>
      <c r="H834" s="266">
        <v>341</v>
      </c>
      <c r="I834" s="267"/>
      <c r="J834" s="263"/>
      <c r="K834" s="263"/>
      <c r="L834" s="268"/>
      <c r="M834" s="269"/>
      <c r="N834" s="270"/>
      <c r="O834" s="270"/>
      <c r="P834" s="270"/>
      <c r="Q834" s="270"/>
      <c r="R834" s="270"/>
      <c r="S834" s="270"/>
      <c r="T834" s="271"/>
      <c r="AT834" s="272" t="s">
        <v>196</v>
      </c>
      <c r="AU834" s="272" t="s">
        <v>90</v>
      </c>
      <c r="AV834" s="13" t="s">
        <v>190</v>
      </c>
      <c r="AW834" s="13" t="s">
        <v>45</v>
      </c>
      <c r="AX834" s="13" t="s">
        <v>25</v>
      </c>
      <c r="AY834" s="272" t="s">
        <v>183</v>
      </c>
    </row>
    <row r="835" s="1" customFormat="1" ht="38.25" customHeight="1">
      <c r="B835" s="48"/>
      <c r="C835" s="285" t="s">
        <v>1335</v>
      </c>
      <c r="D835" s="285" t="s">
        <v>272</v>
      </c>
      <c r="E835" s="286" t="s">
        <v>1336</v>
      </c>
      <c r="F835" s="287" t="s">
        <v>1337</v>
      </c>
      <c r="G835" s="288" t="s">
        <v>215</v>
      </c>
      <c r="H835" s="289">
        <v>37.807000000000002</v>
      </c>
      <c r="I835" s="290"/>
      <c r="J835" s="291">
        <f>ROUND(I835*H835,2)</f>
        <v>0</v>
      </c>
      <c r="K835" s="287" t="s">
        <v>189</v>
      </c>
      <c r="L835" s="292"/>
      <c r="M835" s="293" t="s">
        <v>38</v>
      </c>
      <c r="N835" s="294" t="s">
        <v>53</v>
      </c>
      <c r="O835" s="49"/>
      <c r="P835" s="247">
        <f>O835*H835</f>
        <v>0</v>
      </c>
      <c r="Q835" s="247">
        <v>0.018200000000000001</v>
      </c>
      <c r="R835" s="247">
        <f>Q835*H835</f>
        <v>0.68808740000000013</v>
      </c>
      <c r="S835" s="247">
        <v>0</v>
      </c>
      <c r="T835" s="248">
        <f>S835*H835</f>
        <v>0</v>
      </c>
      <c r="AR835" s="25" t="s">
        <v>385</v>
      </c>
      <c r="AT835" s="25" t="s">
        <v>272</v>
      </c>
      <c r="AU835" s="25" t="s">
        <v>90</v>
      </c>
      <c r="AY835" s="25" t="s">
        <v>183</v>
      </c>
      <c r="BE835" s="249">
        <f>IF(N835="základní",J835,0)</f>
        <v>0</v>
      </c>
      <c r="BF835" s="249">
        <f>IF(N835="snížená",J835,0)</f>
        <v>0</v>
      </c>
      <c r="BG835" s="249">
        <f>IF(N835="zákl. přenesená",J835,0)</f>
        <v>0</v>
      </c>
      <c r="BH835" s="249">
        <f>IF(N835="sníž. přenesená",J835,0)</f>
        <v>0</v>
      </c>
      <c r="BI835" s="249">
        <f>IF(N835="nulová",J835,0)</f>
        <v>0</v>
      </c>
      <c r="BJ835" s="25" t="s">
        <v>25</v>
      </c>
      <c r="BK835" s="249">
        <f>ROUND(I835*H835,2)</f>
        <v>0</v>
      </c>
      <c r="BL835" s="25" t="s">
        <v>279</v>
      </c>
      <c r="BM835" s="25" t="s">
        <v>1338</v>
      </c>
    </row>
    <row r="836" s="12" customFormat="1">
      <c r="B836" s="250"/>
      <c r="C836" s="251"/>
      <c r="D836" s="252" t="s">
        <v>196</v>
      </c>
      <c r="E836" s="253" t="s">
        <v>38</v>
      </c>
      <c r="F836" s="254" t="s">
        <v>1339</v>
      </c>
      <c r="G836" s="251"/>
      <c r="H836" s="255">
        <v>37.807000000000002</v>
      </c>
      <c r="I836" s="256"/>
      <c r="J836" s="251"/>
      <c r="K836" s="251"/>
      <c r="L836" s="257"/>
      <c r="M836" s="258"/>
      <c r="N836" s="259"/>
      <c r="O836" s="259"/>
      <c r="P836" s="259"/>
      <c r="Q836" s="259"/>
      <c r="R836" s="259"/>
      <c r="S836" s="259"/>
      <c r="T836" s="260"/>
      <c r="AT836" s="261" t="s">
        <v>196</v>
      </c>
      <c r="AU836" s="261" t="s">
        <v>90</v>
      </c>
      <c r="AV836" s="12" t="s">
        <v>90</v>
      </c>
      <c r="AW836" s="12" t="s">
        <v>45</v>
      </c>
      <c r="AX836" s="12" t="s">
        <v>82</v>
      </c>
      <c r="AY836" s="261" t="s">
        <v>183</v>
      </c>
    </row>
    <row r="837" s="13" customFormat="1">
      <c r="B837" s="262"/>
      <c r="C837" s="263"/>
      <c r="D837" s="252" t="s">
        <v>196</v>
      </c>
      <c r="E837" s="264" t="s">
        <v>38</v>
      </c>
      <c r="F837" s="265" t="s">
        <v>198</v>
      </c>
      <c r="G837" s="263"/>
      <c r="H837" s="266">
        <v>37.807000000000002</v>
      </c>
      <c r="I837" s="267"/>
      <c r="J837" s="263"/>
      <c r="K837" s="263"/>
      <c r="L837" s="268"/>
      <c r="M837" s="269"/>
      <c r="N837" s="270"/>
      <c r="O837" s="270"/>
      <c r="P837" s="270"/>
      <c r="Q837" s="270"/>
      <c r="R837" s="270"/>
      <c r="S837" s="270"/>
      <c r="T837" s="271"/>
      <c r="AT837" s="272" t="s">
        <v>196</v>
      </c>
      <c r="AU837" s="272" t="s">
        <v>90</v>
      </c>
      <c r="AV837" s="13" t="s">
        <v>190</v>
      </c>
      <c r="AW837" s="13" t="s">
        <v>45</v>
      </c>
      <c r="AX837" s="13" t="s">
        <v>25</v>
      </c>
      <c r="AY837" s="272" t="s">
        <v>183</v>
      </c>
    </row>
    <row r="838" s="1" customFormat="1" ht="38.25" customHeight="1">
      <c r="B838" s="48"/>
      <c r="C838" s="285" t="s">
        <v>1340</v>
      </c>
      <c r="D838" s="285" t="s">
        <v>272</v>
      </c>
      <c r="E838" s="286" t="s">
        <v>1341</v>
      </c>
      <c r="F838" s="287" t="s">
        <v>1342</v>
      </c>
      <c r="G838" s="288" t="s">
        <v>215</v>
      </c>
      <c r="H838" s="289">
        <v>22.263999999999999</v>
      </c>
      <c r="I838" s="290"/>
      <c r="J838" s="291">
        <f>ROUND(I838*H838,2)</f>
        <v>0</v>
      </c>
      <c r="K838" s="287" t="s">
        <v>189</v>
      </c>
      <c r="L838" s="292"/>
      <c r="M838" s="293" t="s">
        <v>38</v>
      </c>
      <c r="N838" s="294" t="s">
        <v>53</v>
      </c>
      <c r="O838" s="49"/>
      <c r="P838" s="247">
        <f>O838*H838</f>
        <v>0</v>
      </c>
      <c r="Q838" s="247">
        <v>0.019199999999999998</v>
      </c>
      <c r="R838" s="247">
        <f>Q838*H838</f>
        <v>0.42746879999999993</v>
      </c>
      <c r="S838" s="247">
        <v>0</v>
      </c>
      <c r="T838" s="248">
        <f>S838*H838</f>
        <v>0</v>
      </c>
      <c r="AR838" s="25" t="s">
        <v>385</v>
      </c>
      <c r="AT838" s="25" t="s">
        <v>272</v>
      </c>
      <c r="AU838" s="25" t="s">
        <v>90</v>
      </c>
      <c r="AY838" s="25" t="s">
        <v>183</v>
      </c>
      <c r="BE838" s="249">
        <f>IF(N838="základní",J838,0)</f>
        <v>0</v>
      </c>
      <c r="BF838" s="249">
        <f>IF(N838="snížená",J838,0)</f>
        <v>0</v>
      </c>
      <c r="BG838" s="249">
        <f>IF(N838="zákl. přenesená",J838,0)</f>
        <v>0</v>
      </c>
      <c r="BH838" s="249">
        <f>IF(N838="sníž. přenesená",J838,0)</f>
        <v>0</v>
      </c>
      <c r="BI838" s="249">
        <f>IF(N838="nulová",J838,0)</f>
        <v>0</v>
      </c>
      <c r="BJ838" s="25" t="s">
        <v>25</v>
      </c>
      <c r="BK838" s="249">
        <f>ROUND(I838*H838,2)</f>
        <v>0</v>
      </c>
      <c r="BL838" s="25" t="s">
        <v>279</v>
      </c>
      <c r="BM838" s="25" t="s">
        <v>1343</v>
      </c>
    </row>
    <row r="839" s="12" customFormat="1">
      <c r="B839" s="250"/>
      <c r="C839" s="251"/>
      <c r="D839" s="252" t="s">
        <v>196</v>
      </c>
      <c r="E839" s="253" t="s">
        <v>38</v>
      </c>
      <c r="F839" s="254" t="s">
        <v>1344</v>
      </c>
      <c r="G839" s="251"/>
      <c r="H839" s="255">
        <v>22.263999999999999</v>
      </c>
      <c r="I839" s="256"/>
      <c r="J839" s="251"/>
      <c r="K839" s="251"/>
      <c r="L839" s="257"/>
      <c r="M839" s="258"/>
      <c r="N839" s="259"/>
      <c r="O839" s="259"/>
      <c r="P839" s="259"/>
      <c r="Q839" s="259"/>
      <c r="R839" s="259"/>
      <c r="S839" s="259"/>
      <c r="T839" s="260"/>
      <c r="AT839" s="261" t="s">
        <v>196</v>
      </c>
      <c r="AU839" s="261" t="s">
        <v>90</v>
      </c>
      <c r="AV839" s="12" t="s">
        <v>90</v>
      </c>
      <c r="AW839" s="12" t="s">
        <v>45</v>
      </c>
      <c r="AX839" s="12" t="s">
        <v>82</v>
      </c>
      <c r="AY839" s="261" t="s">
        <v>183</v>
      </c>
    </row>
    <row r="840" s="13" customFormat="1">
      <c r="B840" s="262"/>
      <c r="C840" s="263"/>
      <c r="D840" s="252" t="s">
        <v>196</v>
      </c>
      <c r="E840" s="264" t="s">
        <v>38</v>
      </c>
      <c r="F840" s="265" t="s">
        <v>198</v>
      </c>
      <c r="G840" s="263"/>
      <c r="H840" s="266">
        <v>22.263999999999999</v>
      </c>
      <c r="I840" s="267"/>
      <c r="J840" s="263"/>
      <c r="K840" s="263"/>
      <c r="L840" s="268"/>
      <c r="M840" s="269"/>
      <c r="N840" s="270"/>
      <c r="O840" s="270"/>
      <c r="P840" s="270"/>
      <c r="Q840" s="270"/>
      <c r="R840" s="270"/>
      <c r="S840" s="270"/>
      <c r="T840" s="271"/>
      <c r="AT840" s="272" t="s">
        <v>196</v>
      </c>
      <c r="AU840" s="272" t="s">
        <v>90</v>
      </c>
      <c r="AV840" s="13" t="s">
        <v>190</v>
      </c>
      <c r="AW840" s="13" t="s">
        <v>45</v>
      </c>
      <c r="AX840" s="13" t="s">
        <v>25</v>
      </c>
      <c r="AY840" s="272" t="s">
        <v>183</v>
      </c>
    </row>
    <row r="841" s="1" customFormat="1" ht="16.5" customHeight="1">
      <c r="B841" s="48"/>
      <c r="C841" s="285" t="s">
        <v>1345</v>
      </c>
      <c r="D841" s="285" t="s">
        <v>272</v>
      </c>
      <c r="E841" s="286" t="s">
        <v>1346</v>
      </c>
      <c r="F841" s="287" t="s">
        <v>1347</v>
      </c>
      <c r="G841" s="288" t="s">
        <v>215</v>
      </c>
      <c r="H841" s="289">
        <v>334.923</v>
      </c>
      <c r="I841" s="290"/>
      <c r="J841" s="291">
        <f>ROUND(I841*H841,2)</f>
        <v>0</v>
      </c>
      <c r="K841" s="287" t="s">
        <v>38</v>
      </c>
      <c r="L841" s="292"/>
      <c r="M841" s="293" t="s">
        <v>38</v>
      </c>
      <c r="N841" s="294" t="s">
        <v>53</v>
      </c>
      <c r="O841" s="49"/>
      <c r="P841" s="247">
        <f>O841*H841</f>
        <v>0</v>
      </c>
      <c r="Q841" s="247">
        <v>0.019199999999999998</v>
      </c>
      <c r="R841" s="247">
        <f>Q841*H841</f>
        <v>6.4305215999999996</v>
      </c>
      <c r="S841" s="247">
        <v>0</v>
      </c>
      <c r="T841" s="248">
        <f>S841*H841</f>
        <v>0</v>
      </c>
      <c r="AR841" s="25" t="s">
        <v>385</v>
      </c>
      <c r="AT841" s="25" t="s">
        <v>272</v>
      </c>
      <c r="AU841" s="25" t="s">
        <v>90</v>
      </c>
      <c r="AY841" s="25" t="s">
        <v>183</v>
      </c>
      <c r="BE841" s="249">
        <f>IF(N841="základní",J841,0)</f>
        <v>0</v>
      </c>
      <c r="BF841" s="249">
        <f>IF(N841="snížená",J841,0)</f>
        <v>0</v>
      </c>
      <c r="BG841" s="249">
        <f>IF(N841="zákl. přenesená",J841,0)</f>
        <v>0</v>
      </c>
      <c r="BH841" s="249">
        <f>IF(N841="sníž. přenesená",J841,0)</f>
        <v>0</v>
      </c>
      <c r="BI841" s="249">
        <f>IF(N841="nulová",J841,0)</f>
        <v>0</v>
      </c>
      <c r="BJ841" s="25" t="s">
        <v>25</v>
      </c>
      <c r="BK841" s="249">
        <f>ROUND(I841*H841,2)</f>
        <v>0</v>
      </c>
      <c r="BL841" s="25" t="s">
        <v>279</v>
      </c>
      <c r="BM841" s="25" t="s">
        <v>1348</v>
      </c>
    </row>
    <row r="842" s="12" customFormat="1">
      <c r="B842" s="250"/>
      <c r="C842" s="251"/>
      <c r="D842" s="252" t="s">
        <v>196</v>
      </c>
      <c r="E842" s="253" t="s">
        <v>38</v>
      </c>
      <c r="F842" s="254" t="s">
        <v>1349</v>
      </c>
      <c r="G842" s="251"/>
      <c r="H842" s="255">
        <v>309.089</v>
      </c>
      <c r="I842" s="256"/>
      <c r="J842" s="251"/>
      <c r="K842" s="251"/>
      <c r="L842" s="257"/>
      <c r="M842" s="258"/>
      <c r="N842" s="259"/>
      <c r="O842" s="259"/>
      <c r="P842" s="259"/>
      <c r="Q842" s="259"/>
      <c r="R842" s="259"/>
      <c r="S842" s="259"/>
      <c r="T842" s="260"/>
      <c r="AT842" s="261" t="s">
        <v>196</v>
      </c>
      <c r="AU842" s="261" t="s">
        <v>90</v>
      </c>
      <c r="AV842" s="12" t="s">
        <v>90</v>
      </c>
      <c r="AW842" s="12" t="s">
        <v>45</v>
      </c>
      <c r="AX842" s="12" t="s">
        <v>82</v>
      </c>
      <c r="AY842" s="261" t="s">
        <v>183</v>
      </c>
    </row>
    <row r="843" s="12" customFormat="1">
      <c r="B843" s="250"/>
      <c r="C843" s="251"/>
      <c r="D843" s="252" t="s">
        <v>196</v>
      </c>
      <c r="E843" s="253" t="s">
        <v>38</v>
      </c>
      <c r="F843" s="254" t="s">
        <v>1350</v>
      </c>
      <c r="G843" s="251"/>
      <c r="H843" s="255">
        <v>5.9400000000000004</v>
      </c>
      <c r="I843" s="256"/>
      <c r="J843" s="251"/>
      <c r="K843" s="251"/>
      <c r="L843" s="257"/>
      <c r="M843" s="258"/>
      <c r="N843" s="259"/>
      <c r="O843" s="259"/>
      <c r="P843" s="259"/>
      <c r="Q843" s="259"/>
      <c r="R843" s="259"/>
      <c r="S843" s="259"/>
      <c r="T843" s="260"/>
      <c r="AT843" s="261" t="s">
        <v>196</v>
      </c>
      <c r="AU843" s="261" t="s">
        <v>90</v>
      </c>
      <c r="AV843" s="12" t="s">
        <v>90</v>
      </c>
      <c r="AW843" s="12" t="s">
        <v>45</v>
      </c>
      <c r="AX843" s="12" t="s">
        <v>82</v>
      </c>
      <c r="AY843" s="261" t="s">
        <v>183</v>
      </c>
    </row>
    <row r="844" s="12" customFormat="1">
      <c r="B844" s="250"/>
      <c r="C844" s="251"/>
      <c r="D844" s="252" t="s">
        <v>196</v>
      </c>
      <c r="E844" s="253" t="s">
        <v>38</v>
      </c>
      <c r="F844" s="254" t="s">
        <v>1351</v>
      </c>
      <c r="G844" s="251"/>
      <c r="H844" s="255">
        <v>18.678000000000001</v>
      </c>
      <c r="I844" s="256"/>
      <c r="J844" s="251"/>
      <c r="K844" s="251"/>
      <c r="L844" s="257"/>
      <c r="M844" s="258"/>
      <c r="N844" s="259"/>
      <c r="O844" s="259"/>
      <c r="P844" s="259"/>
      <c r="Q844" s="259"/>
      <c r="R844" s="259"/>
      <c r="S844" s="259"/>
      <c r="T844" s="260"/>
      <c r="AT844" s="261" t="s">
        <v>196</v>
      </c>
      <c r="AU844" s="261" t="s">
        <v>90</v>
      </c>
      <c r="AV844" s="12" t="s">
        <v>90</v>
      </c>
      <c r="AW844" s="12" t="s">
        <v>45</v>
      </c>
      <c r="AX844" s="12" t="s">
        <v>82</v>
      </c>
      <c r="AY844" s="261" t="s">
        <v>183</v>
      </c>
    </row>
    <row r="845" s="12" customFormat="1">
      <c r="B845" s="250"/>
      <c r="C845" s="251"/>
      <c r="D845" s="252" t="s">
        <v>196</v>
      </c>
      <c r="E845" s="253" t="s">
        <v>38</v>
      </c>
      <c r="F845" s="254" t="s">
        <v>1352</v>
      </c>
      <c r="G845" s="251"/>
      <c r="H845" s="255">
        <v>1.216</v>
      </c>
      <c r="I845" s="256"/>
      <c r="J845" s="251"/>
      <c r="K845" s="251"/>
      <c r="L845" s="257"/>
      <c r="M845" s="258"/>
      <c r="N845" s="259"/>
      <c r="O845" s="259"/>
      <c r="P845" s="259"/>
      <c r="Q845" s="259"/>
      <c r="R845" s="259"/>
      <c r="S845" s="259"/>
      <c r="T845" s="260"/>
      <c r="AT845" s="261" t="s">
        <v>196</v>
      </c>
      <c r="AU845" s="261" t="s">
        <v>90</v>
      </c>
      <c r="AV845" s="12" t="s">
        <v>90</v>
      </c>
      <c r="AW845" s="12" t="s">
        <v>45</v>
      </c>
      <c r="AX845" s="12" t="s">
        <v>82</v>
      </c>
      <c r="AY845" s="261" t="s">
        <v>183</v>
      </c>
    </row>
    <row r="846" s="13" customFormat="1">
      <c r="B846" s="262"/>
      <c r="C846" s="263"/>
      <c r="D846" s="252" t="s">
        <v>196</v>
      </c>
      <c r="E846" s="264" t="s">
        <v>38</v>
      </c>
      <c r="F846" s="265" t="s">
        <v>198</v>
      </c>
      <c r="G846" s="263"/>
      <c r="H846" s="266">
        <v>334.923</v>
      </c>
      <c r="I846" s="267"/>
      <c r="J846" s="263"/>
      <c r="K846" s="263"/>
      <c r="L846" s="268"/>
      <c r="M846" s="269"/>
      <c r="N846" s="270"/>
      <c r="O846" s="270"/>
      <c r="P846" s="270"/>
      <c r="Q846" s="270"/>
      <c r="R846" s="270"/>
      <c r="S846" s="270"/>
      <c r="T846" s="271"/>
      <c r="AT846" s="272" t="s">
        <v>196</v>
      </c>
      <c r="AU846" s="272" t="s">
        <v>90</v>
      </c>
      <c r="AV846" s="13" t="s">
        <v>190</v>
      </c>
      <c r="AW846" s="13" t="s">
        <v>45</v>
      </c>
      <c r="AX846" s="13" t="s">
        <v>25</v>
      </c>
      <c r="AY846" s="272" t="s">
        <v>183</v>
      </c>
    </row>
    <row r="847" s="1" customFormat="1" ht="25.5" customHeight="1">
      <c r="B847" s="48"/>
      <c r="C847" s="238" t="s">
        <v>1353</v>
      </c>
      <c r="D847" s="238" t="s">
        <v>185</v>
      </c>
      <c r="E847" s="239" t="s">
        <v>1354</v>
      </c>
      <c r="F847" s="240" t="s">
        <v>1355</v>
      </c>
      <c r="G847" s="241" t="s">
        <v>215</v>
      </c>
      <c r="H847" s="242">
        <v>12.609999999999999</v>
      </c>
      <c r="I847" s="243"/>
      <c r="J847" s="244">
        <f>ROUND(I847*H847,2)</f>
        <v>0</v>
      </c>
      <c r="K847" s="240" t="s">
        <v>189</v>
      </c>
      <c r="L847" s="74"/>
      <c r="M847" s="245" t="s">
        <v>38</v>
      </c>
      <c r="N847" s="246" t="s">
        <v>53</v>
      </c>
      <c r="O847" s="49"/>
      <c r="P847" s="247">
        <f>O847*H847</f>
        <v>0</v>
      </c>
      <c r="Q847" s="247">
        <v>0</v>
      </c>
      <c r="R847" s="247">
        <f>Q847*H847</f>
        <v>0</v>
      </c>
      <c r="S847" s="247">
        <v>0</v>
      </c>
      <c r="T847" s="248">
        <f>S847*H847</f>
        <v>0</v>
      </c>
      <c r="AR847" s="25" t="s">
        <v>279</v>
      </c>
      <c r="AT847" s="25" t="s">
        <v>185</v>
      </c>
      <c r="AU847" s="25" t="s">
        <v>90</v>
      </c>
      <c r="AY847" s="25" t="s">
        <v>183</v>
      </c>
      <c r="BE847" s="249">
        <f>IF(N847="základní",J847,0)</f>
        <v>0</v>
      </c>
      <c r="BF847" s="249">
        <f>IF(N847="snížená",J847,0)</f>
        <v>0</v>
      </c>
      <c r="BG847" s="249">
        <f>IF(N847="zákl. přenesená",J847,0)</f>
        <v>0</v>
      </c>
      <c r="BH847" s="249">
        <f>IF(N847="sníž. přenesená",J847,0)</f>
        <v>0</v>
      </c>
      <c r="BI847" s="249">
        <f>IF(N847="nulová",J847,0)</f>
        <v>0</v>
      </c>
      <c r="BJ847" s="25" t="s">
        <v>25</v>
      </c>
      <c r="BK847" s="249">
        <f>ROUND(I847*H847,2)</f>
        <v>0</v>
      </c>
      <c r="BL847" s="25" t="s">
        <v>279</v>
      </c>
      <c r="BM847" s="25" t="s">
        <v>1356</v>
      </c>
    </row>
    <row r="848" s="12" customFormat="1">
      <c r="B848" s="250"/>
      <c r="C848" s="251"/>
      <c r="D848" s="252" t="s">
        <v>196</v>
      </c>
      <c r="E848" s="253" t="s">
        <v>38</v>
      </c>
      <c r="F848" s="254" t="s">
        <v>1357</v>
      </c>
      <c r="G848" s="251"/>
      <c r="H848" s="255">
        <v>12.609999999999999</v>
      </c>
      <c r="I848" s="256"/>
      <c r="J848" s="251"/>
      <c r="K848" s="251"/>
      <c r="L848" s="257"/>
      <c r="M848" s="258"/>
      <c r="N848" s="259"/>
      <c r="O848" s="259"/>
      <c r="P848" s="259"/>
      <c r="Q848" s="259"/>
      <c r="R848" s="259"/>
      <c r="S848" s="259"/>
      <c r="T848" s="260"/>
      <c r="AT848" s="261" t="s">
        <v>196</v>
      </c>
      <c r="AU848" s="261" t="s">
        <v>90</v>
      </c>
      <c r="AV848" s="12" t="s">
        <v>90</v>
      </c>
      <c r="AW848" s="12" t="s">
        <v>45</v>
      </c>
      <c r="AX848" s="12" t="s">
        <v>82</v>
      </c>
      <c r="AY848" s="261" t="s">
        <v>183</v>
      </c>
    </row>
    <row r="849" s="13" customFormat="1">
      <c r="B849" s="262"/>
      <c r="C849" s="263"/>
      <c r="D849" s="252" t="s">
        <v>196</v>
      </c>
      <c r="E849" s="264" t="s">
        <v>38</v>
      </c>
      <c r="F849" s="265" t="s">
        <v>198</v>
      </c>
      <c r="G849" s="263"/>
      <c r="H849" s="266">
        <v>12.609999999999999</v>
      </c>
      <c r="I849" s="267"/>
      <c r="J849" s="263"/>
      <c r="K849" s="263"/>
      <c r="L849" s="268"/>
      <c r="M849" s="269"/>
      <c r="N849" s="270"/>
      <c r="O849" s="270"/>
      <c r="P849" s="270"/>
      <c r="Q849" s="270"/>
      <c r="R849" s="270"/>
      <c r="S849" s="270"/>
      <c r="T849" s="271"/>
      <c r="AT849" s="272" t="s">
        <v>196</v>
      </c>
      <c r="AU849" s="272" t="s">
        <v>90</v>
      </c>
      <c r="AV849" s="13" t="s">
        <v>190</v>
      </c>
      <c r="AW849" s="13" t="s">
        <v>45</v>
      </c>
      <c r="AX849" s="13" t="s">
        <v>25</v>
      </c>
      <c r="AY849" s="272" t="s">
        <v>183</v>
      </c>
    </row>
    <row r="850" s="1" customFormat="1" ht="25.5" customHeight="1">
      <c r="B850" s="48"/>
      <c r="C850" s="238" t="s">
        <v>1358</v>
      </c>
      <c r="D850" s="238" t="s">
        <v>185</v>
      </c>
      <c r="E850" s="239" t="s">
        <v>1359</v>
      </c>
      <c r="F850" s="240" t="s">
        <v>1360</v>
      </c>
      <c r="G850" s="241" t="s">
        <v>215</v>
      </c>
      <c r="H850" s="242">
        <v>334.923</v>
      </c>
      <c r="I850" s="243"/>
      <c r="J850" s="244">
        <f>ROUND(I850*H850,2)</f>
        <v>0</v>
      </c>
      <c r="K850" s="240" t="s">
        <v>189</v>
      </c>
      <c r="L850" s="74"/>
      <c r="M850" s="245" t="s">
        <v>38</v>
      </c>
      <c r="N850" s="246" t="s">
        <v>53</v>
      </c>
      <c r="O850" s="49"/>
      <c r="P850" s="247">
        <f>O850*H850</f>
        <v>0</v>
      </c>
      <c r="Q850" s="247">
        <v>0</v>
      </c>
      <c r="R850" s="247">
        <f>Q850*H850</f>
        <v>0</v>
      </c>
      <c r="S850" s="247">
        <v>0</v>
      </c>
      <c r="T850" s="248">
        <f>S850*H850</f>
        <v>0</v>
      </c>
      <c r="AR850" s="25" t="s">
        <v>279</v>
      </c>
      <c r="AT850" s="25" t="s">
        <v>185</v>
      </c>
      <c r="AU850" s="25" t="s">
        <v>90</v>
      </c>
      <c r="AY850" s="25" t="s">
        <v>183</v>
      </c>
      <c r="BE850" s="249">
        <f>IF(N850="základní",J850,0)</f>
        <v>0</v>
      </c>
      <c r="BF850" s="249">
        <f>IF(N850="snížená",J850,0)</f>
        <v>0</v>
      </c>
      <c r="BG850" s="249">
        <f>IF(N850="zákl. přenesená",J850,0)</f>
        <v>0</v>
      </c>
      <c r="BH850" s="249">
        <f>IF(N850="sníž. přenesená",J850,0)</f>
        <v>0</v>
      </c>
      <c r="BI850" s="249">
        <f>IF(N850="nulová",J850,0)</f>
        <v>0</v>
      </c>
      <c r="BJ850" s="25" t="s">
        <v>25</v>
      </c>
      <c r="BK850" s="249">
        <f>ROUND(I850*H850,2)</f>
        <v>0</v>
      </c>
      <c r="BL850" s="25" t="s">
        <v>279</v>
      </c>
      <c r="BM850" s="25" t="s">
        <v>1361</v>
      </c>
    </row>
    <row r="851" s="12" customFormat="1">
      <c r="B851" s="250"/>
      <c r="C851" s="251"/>
      <c r="D851" s="252" t="s">
        <v>196</v>
      </c>
      <c r="E851" s="253" t="s">
        <v>38</v>
      </c>
      <c r="F851" s="254" t="s">
        <v>1362</v>
      </c>
      <c r="G851" s="251"/>
      <c r="H851" s="255">
        <v>334.923</v>
      </c>
      <c r="I851" s="256"/>
      <c r="J851" s="251"/>
      <c r="K851" s="251"/>
      <c r="L851" s="257"/>
      <c r="M851" s="258"/>
      <c r="N851" s="259"/>
      <c r="O851" s="259"/>
      <c r="P851" s="259"/>
      <c r="Q851" s="259"/>
      <c r="R851" s="259"/>
      <c r="S851" s="259"/>
      <c r="T851" s="260"/>
      <c r="AT851" s="261" t="s">
        <v>196</v>
      </c>
      <c r="AU851" s="261" t="s">
        <v>90</v>
      </c>
      <c r="AV851" s="12" t="s">
        <v>90</v>
      </c>
      <c r="AW851" s="12" t="s">
        <v>45</v>
      </c>
      <c r="AX851" s="12" t="s">
        <v>82</v>
      </c>
      <c r="AY851" s="261" t="s">
        <v>183</v>
      </c>
    </row>
    <row r="852" s="13" customFormat="1">
      <c r="B852" s="262"/>
      <c r="C852" s="263"/>
      <c r="D852" s="252" t="s">
        <v>196</v>
      </c>
      <c r="E852" s="264" t="s">
        <v>38</v>
      </c>
      <c r="F852" s="265" t="s">
        <v>198</v>
      </c>
      <c r="G852" s="263"/>
      <c r="H852" s="266">
        <v>334.923</v>
      </c>
      <c r="I852" s="267"/>
      <c r="J852" s="263"/>
      <c r="K852" s="263"/>
      <c r="L852" s="268"/>
      <c r="M852" s="269"/>
      <c r="N852" s="270"/>
      <c r="O852" s="270"/>
      <c r="P852" s="270"/>
      <c r="Q852" s="270"/>
      <c r="R852" s="270"/>
      <c r="S852" s="270"/>
      <c r="T852" s="271"/>
      <c r="AT852" s="272" t="s">
        <v>196</v>
      </c>
      <c r="AU852" s="272" t="s">
        <v>90</v>
      </c>
      <c r="AV852" s="13" t="s">
        <v>190</v>
      </c>
      <c r="AW852" s="13" t="s">
        <v>45</v>
      </c>
      <c r="AX852" s="13" t="s">
        <v>25</v>
      </c>
      <c r="AY852" s="272" t="s">
        <v>183</v>
      </c>
    </row>
    <row r="853" s="1" customFormat="1" ht="16.5" customHeight="1">
      <c r="B853" s="48"/>
      <c r="C853" s="238" t="s">
        <v>1363</v>
      </c>
      <c r="D853" s="238" t="s">
        <v>185</v>
      </c>
      <c r="E853" s="239" t="s">
        <v>1364</v>
      </c>
      <c r="F853" s="240" t="s">
        <v>1365</v>
      </c>
      <c r="G853" s="241" t="s">
        <v>215</v>
      </c>
      <c r="H853" s="242">
        <v>359.08499999999998</v>
      </c>
      <c r="I853" s="243"/>
      <c r="J853" s="244">
        <f>ROUND(I853*H853,2)</f>
        <v>0</v>
      </c>
      <c r="K853" s="240" t="s">
        <v>189</v>
      </c>
      <c r="L853" s="74"/>
      <c r="M853" s="245" t="s">
        <v>38</v>
      </c>
      <c r="N853" s="246" t="s">
        <v>53</v>
      </c>
      <c r="O853" s="49"/>
      <c r="P853" s="247">
        <f>O853*H853</f>
        <v>0</v>
      </c>
      <c r="Q853" s="247">
        <v>0.00029999999999999997</v>
      </c>
      <c r="R853" s="247">
        <f>Q853*H853</f>
        <v>0.10772549999999999</v>
      </c>
      <c r="S853" s="247">
        <v>0</v>
      </c>
      <c r="T853" s="248">
        <f>S853*H853</f>
        <v>0</v>
      </c>
      <c r="AR853" s="25" t="s">
        <v>279</v>
      </c>
      <c r="AT853" s="25" t="s">
        <v>185</v>
      </c>
      <c r="AU853" s="25" t="s">
        <v>90</v>
      </c>
      <c r="AY853" s="25" t="s">
        <v>183</v>
      </c>
      <c r="BE853" s="249">
        <f>IF(N853="základní",J853,0)</f>
        <v>0</v>
      </c>
      <c r="BF853" s="249">
        <f>IF(N853="snížená",J853,0)</f>
        <v>0</v>
      </c>
      <c r="BG853" s="249">
        <f>IF(N853="zákl. přenesená",J853,0)</f>
        <v>0</v>
      </c>
      <c r="BH853" s="249">
        <f>IF(N853="sníž. přenesená",J853,0)</f>
        <v>0</v>
      </c>
      <c r="BI853" s="249">
        <f>IF(N853="nulová",J853,0)</f>
        <v>0</v>
      </c>
      <c r="BJ853" s="25" t="s">
        <v>25</v>
      </c>
      <c r="BK853" s="249">
        <f>ROUND(I853*H853,2)</f>
        <v>0</v>
      </c>
      <c r="BL853" s="25" t="s">
        <v>279</v>
      </c>
      <c r="BM853" s="25" t="s">
        <v>1366</v>
      </c>
    </row>
    <row r="854" s="1" customFormat="1">
      <c r="B854" s="48"/>
      <c r="C854" s="76"/>
      <c r="D854" s="252" t="s">
        <v>217</v>
      </c>
      <c r="E854" s="76"/>
      <c r="F854" s="283" t="s">
        <v>1367</v>
      </c>
      <c r="G854" s="76"/>
      <c r="H854" s="76"/>
      <c r="I854" s="206"/>
      <c r="J854" s="76"/>
      <c r="K854" s="76"/>
      <c r="L854" s="74"/>
      <c r="M854" s="284"/>
      <c r="N854" s="49"/>
      <c r="O854" s="49"/>
      <c r="P854" s="49"/>
      <c r="Q854" s="49"/>
      <c r="R854" s="49"/>
      <c r="S854" s="49"/>
      <c r="T854" s="97"/>
      <c r="AT854" s="25" t="s">
        <v>217</v>
      </c>
      <c r="AU854" s="25" t="s">
        <v>90</v>
      </c>
    </row>
    <row r="855" s="12" customFormat="1">
      <c r="B855" s="250"/>
      <c r="C855" s="251"/>
      <c r="D855" s="252" t="s">
        <v>196</v>
      </c>
      <c r="E855" s="253" t="s">
        <v>38</v>
      </c>
      <c r="F855" s="254" t="s">
        <v>1368</v>
      </c>
      <c r="G855" s="251"/>
      <c r="H855" s="255">
        <v>20.239999999999998</v>
      </c>
      <c r="I855" s="256"/>
      <c r="J855" s="251"/>
      <c r="K855" s="251"/>
      <c r="L855" s="257"/>
      <c r="M855" s="258"/>
      <c r="N855" s="259"/>
      <c r="O855" s="259"/>
      <c r="P855" s="259"/>
      <c r="Q855" s="259"/>
      <c r="R855" s="259"/>
      <c r="S855" s="259"/>
      <c r="T855" s="260"/>
      <c r="AT855" s="261" t="s">
        <v>196</v>
      </c>
      <c r="AU855" s="261" t="s">
        <v>90</v>
      </c>
      <c r="AV855" s="12" t="s">
        <v>90</v>
      </c>
      <c r="AW855" s="12" t="s">
        <v>45</v>
      </c>
      <c r="AX855" s="12" t="s">
        <v>82</v>
      </c>
      <c r="AY855" s="261" t="s">
        <v>183</v>
      </c>
    </row>
    <row r="856" s="12" customFormat="1">
      <c r="B856" s="250"/>
      <c r="C856" s="251"/>
      <c r="D856" s="252" t="s">
        <v>196</v>
      </c>
      <c r="E856" s="253" t="s">
        <v>38</v>
      </c>
      <c r="F856" s="254" t="s">
        <v>1369</v>
      </c>
      <c r="G856" s="251"/>
      <c r="H856" s="255">
        <v>280.99000000000001</v>
      </c>
      <c r="I856" s="256"/>
      <c r="J856" s="251"/>
      <c r="K856" s="251"/>
      <c r="L856" s="257"/>
      <c r="M856" s="258"/>
      <c r="N856" s="259"/>
      <c r="O856" s="259"/>
      <c r="P856" s="259"/>
      <c r="Q856" s="259"/>
      <c r="R856" s="259"/>
      <c r="S856" s="259"/>
      <c r="T856" s="260"/>
      <c r="AT856" s="261" t="s">
        <v>196</v>
      </c>
      <c r="AU856" s="261" t="s">
        <v>90</v>
      </c>
      <c r="AV856" s="12" t="s">
        <v>90</v>
      </c>
      <c r="AW856" s="12" t="s">
        <v>45</v>
      </c>
      <c r="AX856" s="12" t="s">
        <v>82</v>
      </c>
      <c r="AY856" s="261" t="s">
        <v>183</v>
      </c>
    </row>
    <row r="857" s="12" customFormat="1">
      <c r="B857" s="250"/>
      <c r="C857" s="251"/>
      <c r="D857" s="252" t="s">
        <v>196</v>
      </c>
      <c r="E857" s="253" t="s">
        <v>38</v>
      </c>
      <c r="F857" s="254" t="s">
        <v>1334</v>
      </c>
      <c r="G857" s="251"/>
      <c r="H857" s="255">
        <v>5.4000000000000004</v>
      </c>
      <c r="I857" s="256"/>
      <c r="J857" s="251"/>
      <c r="K857" s="251"/>
      <c r="L857" s="257"/>
      <c r="M857" s="258"/>
      <c r="N857" s="259"/>
      <c r="O857" s="259"/>
      <c r="P857" s="259"/>
      <c r="Q857" s="259"/>
      <c r="R857" s="259"/>
      <c r="S857" s="259"/>
      <c r="T857" s="260"/>
      <c r="AT857" s="261" t="s">
        <v>196</v>
      </c>
      <c r="AU857" s="261" t="s">
        <v>90</v>
      </c>
      <c r="AV857" s="12" t="s">
        <v>90</v>
      </c>
      <c r="AW857" s="12" t="s">
        <v>45</v>
      </c>
      <c r="AX857" s="12" t="s">
        <v>82</v>
      </c>
      <c r="AY857" s="261" t="s">
        <v>183</v>
      </c>
    </row>
    <row r="858" s="12" customFormat="1">
      <c r="B858" s="250"/>
      <c r="C858" s="251"/>
      <c r="D858" s="252" t="s">
        <v>196</v>
      </c>
      <c r="E858" s="253" t="s">
        <v>38</v>
      </c>
      <c r="F858" s="254" t="s">
        <v>1370</v>
      </c>
      <c r="G858" s="251"/>
      <c r="H858" s="255">
        <v>16.98</v>
      </c>
      <c r="I858" s="256"/>
      <c r="J858" s="251"/>
      <c r="K858" s="251"/>
      <c r="L858" s="257"/>
      <c r="M858" s="258"/>
      <c r="N858" s="259"/>
      <c r="O858" s="259"/>
      <c r="P858" s="259"/>
      <c r="Q858" s="259"/>
      <c r="R858" s="259"/>
      <c r="S858" s="259"/>
      <c r="T858" s="260"/>
      <c r="AT858" s="261" t="s">
        <v>196</v>
      </c>
      <c r="AU858" s="261" t="s">
        <v>90</v>
      </c>
      <c r="AV858" s="12" t="s">
        <v>90</v>
      </c>
      <c r="AW858" s="12" t="s">
        <v>45</v>
      </c>
      <c r="AX858" s="12" t="s">
        <v>82</v>
      </c>
      <c r="AY858" s="261" t="s">
        <v>183</v>
      </c>
    </row>
    <row r="859" s="12" customFormat="1">
      <c r="B859" s="250"/>
      <c r="C859" s="251"/>
      <c r="D859" s="252" t="s">
        <v>196</v>
      </c>
      <c r="E859" s="253" t="s">
        <v>38</v>
      </c>
      <c r="F859" s="254" t="s">
        <v>1371</v>
      </c>
      <c r="G859" s="251"/>
      <c r="H859" s="255">
        <v>1.105</v>
      </c>
      <c r="I859" s="256"/>
      <c r="J859" s="251"/>
      <c r="K859" s="251"/>
      <c r="L859" s="257"/>
      <c r="M859" s="258"/>
      <c r="N859" s="259"/>
      <c r="O859" s="259"/>
      <c r="P859" s="259"/>
      <c r="Q859" s="259"/>
      <c r="R859" s="259"/>
      <c r="S859" s="259"/>
      <c r="T859" s="260"/>
      <c r="AT859" s="261" t="s">
        <v>196</v>
      </c>
      <c r="AU859" s="261" t="s">
        <v>90</v>
      </c>
      <c r="AV859" s="12" t="s">
        <v>90</v>
      </c>
      <c r="AW859" s="12" t="s">
        <v>45</v>
      </c>
      <c r="AX859" s="12" t="s">
        <v>82</v>
      </c>
      <c r="AY859" s="261" t="s">
        <v>183</v>
      </c>
    </row>
    <row r="860" s="12" customFormat="1">
      <c r="B860" s="250"/>
      <c r="C860" s="251"/>
      <c r="D860" s="252" t="s">
        <v>196</v>
      </c>
      <c r="E860" s="253" t="s">
        <v>38</v>
      </c>
      <c r="F860" s="254" t="s">
        <v>1372</v>
      </c>
      <c r="G860" s="251"/>
      <c r="H860" s="255">
        <v>34.369999999999997</v>
      </c>
      <c r="I860" s="256"/>
      <c r="J860" s="251"/>
      <c r="K860" s="251"/>
      <c r="L860" s="257"/>
      <c r="M860" s="258"/>
      <c r="N860" s="259"/>
      <c r="O860" s="259"/>
      <c r="P860" s="259"/>
      <c r="Q860" s="259"/>
      <c r="R860" s="259"/>
      <c r="S860" s="259"/>
      <c r="T860" s="260"/>
      <c r="AT860" s="261" t="s">
        <v>196</v>
      </c>
      <c r="AU860" s="261" t="s">
        <v>90</v>
      </c>
      <c r="AV860" s="12" t="s">
        <v>90</v>
      </c>
      <c r="AW860" s="12" t="s">
        <v>45</v>
      </c>
      <c r="AX860" s="12" t="s">
        <v>82</v>
      </c>
      <c r="AY860" s="261" t="s">
        <v>183</v>
      </c>
    </row>
    <row r="861" s="13" customFormat="1">
      <c r="B861" s="262"/>
      <c r="C861" s="263"/>
      <c r="D861" s="252" t="s">
        <v>196</v>
      </c>
      <c r="E861" s="264" t="s">
        <v>38</v>
      </c>
      <c r="F861" s="265" t="s">
        <v>198</v>
      </c>
      <c r="G861" s="263"/>
      <c r="H861" s="266">
        <v>359.08499999999998</v>
      </c>
      <c r="I861" s="267"/>
      <c r="J861" s="263"/>
      <c r="K861" s="263"/>
      <c r="L861" s="268"/>
      <c r="M861" s="269"/>
      <c r="N861" s="270"/>
      <c r="O861" s="270"/>
      <c r="P861" s="270"/>
      <c r="Q861" s="270"/>
      <c r="R861" s="270"/>
      <c r="S861" s="270"/>
      <c r="T861" s="271"/>
      <c r="AT861" s="272" t="s">
        <v>196</v>
      </c>
      <c r="AU861" s="272" t="s">
        <v>90</v>
      </c>
      <c r="AV861" s="13" t="s">
        <v>190</v>
      </c>
      <c r="AW861" s="13" t="s">
        <v>45</v>
      </c>
      <c r="AX861" s="13" t="s">
        <v>25</v>
      </c>
      <c r="AY861" s="272" t="s">
        <v>183</v>
      </c>
    </row>
    <row r="862" s="1" customFormat="1" ht="16.5" customHeight="1">
      <c r="B862" s="48"/>
      <c r="C862" s="238" t="s">
        <v>1373</v>
      </c>
      <c r="D862" s="238" t="s">
        <v>185</v>
      </c>
      <c r="E862" s="239" t="s">
        <v>1374</v>
      </c>
      <c r="F862" s="240" t="s">
        <v>1375</v>
      </c>
      <c r="G862" s="241" t="s">
        <v>313</v>
      </c>
      <c r="H862" s="242">
        <v>348.41800000000001</v>
      </c>
      <c r="I862" s="243"/>
      <c r="J862" s="244">
        <f>ROUND(I862*H862,2)</f>
        <v>0</v>
      </c>
      <c r="K862" s="240" t="s">
        <v>189</v>
      </c>
      <c r="L862" s="74"/>
      <c r="M862" s="245" t="s">
        <v>38</v>
      </c>
      <c r="N862" s="246" t="s">
        <v>53</v>
      </c>
      <c r="O862" s="49"/>
      <c r="P862" s="247">
        <f>O862*H862</f>
        <v>0</v>
      </c>
      <c r="Q862" s="247">
        <v>3.0000000000000001E-05</v>
      </c>
      <c r="R862" s="247">
        <f>Q862*H862</f>
        <v>0.01045254</v>
      </c>
      <c r="S862" s="247">
        <v>0</v>
      </c>
      <c r="T862" s="248">
        <f>S862*H862</f>
        <v>0</v>
      </c>
      <c r="AR862" s="25" t="s">
        <v>279</v>
      </c>
      <c r="AT862" s="25" t="s">
        <v>185</v>
      </c>
      <c r="AU862" s="25" t="s">
        <v>90</v>
      </c>
      <c r="AY862" s="25" t="s">
        <v>183</v>
      </c>
      <c r="BE862" s="249">
        <f>IF(N862="základní",J862,0)</f>
        <v>0</v>
      </c>
      <c r="BF862" s="249">
        <f>IF(N862="snížená",J862,0)</f>
        <v>0</v>
      </c>
      <c r="BG862" s="249">
        <f>IF(N862="zákl. přenesená",J862,0)</f>
        <v>0</v>
      </c>
      <c r="BH862" s="249">
        <f>IF(N862="sníž. přenesená",J862,0)</f>
        <v>0</v>
      </c>
      <c r="BI862" s="249">
        <f>IF(N862="nulová",J862,0)</f>
        <v>0</v>
      </c>
      <c r="BJ862" s="25" t="s">
        <v>25</v>
      </c>
      <c r="BK862" s="249">
        <f>ROUND(I862*H862,2)</f>
        <v>0</v>
      </c>
      <c r="BL862" s="25" t="s">
        <v>279</v>
      </c>
      <c r="BM862" s="25" t="s">
        <v>1376</v>
      </c>
    </row>
    <row r="863" s="1" customFormat="1">
      <c r="B863" s="48"/>
      <c r="C863" s="76"/>
      <c r="D863" s="252" t="s">
        <v>217</v>
      </c>
      <c r="E863" s="76"/>
      <c r="F863" s="283" t="s">
        <v>1367</v>
      </c>
      <c r="G863" s="76"/>
      <c r="H863" s="76"/>
      <c r="I863" s="206"/>
      <c r="J863" s="76"/>
      <c r="K863" s="76"/>
      <c r="L863" s="74"/>
      <c r="M863" s="284"/>
      <c r="N863" s="49"/>
      <c r="O863" s="49"/>
      <c r="P863" s="49"/>
      <c r="Q863" s="49"/>
      <c r="R863" s="49"/>
      <c r="S863" s="49"/>
      <c r="T863" s="97"/>
      <c r="AT863" s="25" t="s">
        <v>217</v>
      </c>
      <c r="AU863" s="25" t="s">
        <v>90</v>
      </c>
    </row>
    <row r="864" s="12" customFormat="1">
      <c r="B864" s="250"/>
      <c r="C864" s="251"/>
      <c r="D864" s="252" t="s">
        <v>196</v>
      </c>
      <c r="E864" s="253" t="s">
        <v>38</v>
      </c>
      <c r="F864" s="254" t="s">
        <v>1377</v>
      </c>
      <c r="G864" s="251"/>
      <c r="H864" s="255">
        <v>348.41800000000001</v>
      </c>
      <c r="I864" s="256"/>
      <c r="J864" s="251"/>
      <c r="K864" s="251"/>
      <c r="L864" s="257"/>
      <c r="M864" s="258"/>
      <c r="N864" s="259"/>
      <c r="O864" s="259"/>
      <c r="P864" s="259"/>
      <c r="Q864" s="259"/>
      <c r="R864" s="259"/>
      <c r="S864" s="259"/>
      <c r="T864" s="260"/>
      <c r="AT864" s="261" t="s">
        <v>196</v>
      </c>
      <c r="AU864" s="261" t="s">
        <v>90</v>
      </c>
      <c r="AV864" s="12" t="s">
        <v>90</v>
      </c>
      <c r="AW864" s="12" t="s">
        <v>45</v>
      </c>
      <c r="AX864" s="12" t="s">
        <v>82</v>
      </c>
      <c r="AY864" s="261" t="s">
        <v>183</v>
      </c>
    </row>
    <row r="865" s="13" customFormat="1">
      <c r="B865" s="262"/>
      <c r="C865" s="263"/>
      <c r="D865" s="252" t="s">
        <v>196</v>
      </c>
      <c r="E865" s="264" t="s">
        <v>38</v>
      </c>
      <c r="F865" s="265" t="s">
        <v>198</v>
      </c>
      <c r="G865" s="263"/>
      <c r="H865" s="266">
        <v>348.41800000000001</v>
      </c>
      <c r="I865" s="267"/>
      <c r="J865" s="263"/>
      <c r="K865" s="263"/>
      <c r="L865" s="268"/>
      <c r="M865" s="269"/>
      <c r="N865" s="270"/>
      <c r="O865" s="270"/>
      <c r="P865" s="270"/>
      <c r="Q865" s="270"/>
      <c r="R865" s="270"/>
      <c r="S865" s="270"/>
      <c r="T865" s="271"/>
      <c r="AT865" s="272" t="s">
        <v>196</v>
      </c>
      <c r="AU865" s="272" t="s">
        <v>90</v>
      </c>
      <c r="AV865" s="13" t="s">
        <v>190</v>
      </c>
      <c r="AW865" s="13" t="s">
        <v>45</v>
      </c>
      <c r="AX865" s="13" t="s">
        <v>25</v>
      </c>
      <c r="AY865" s="272" t="s">
        <v>183</v>
      </c>
    </row>
    <row r="866" s="1" customFormat="1" ht="16.5" customHeight="1">
      <c r="B866" s="48"/>
      <c r="C866" s="238" t="s">
        <v>1378</v>
      </c>
      <c r="D866" s="238" t="s">
        <v>185</v>
      </c>
      <c r="E866" s="239" t="s">
        <v>1379</v>
      </c>
      <c r="F866" s="240" t="s">
        <v>1380</v>
      </c>
      <c r="G866" s="241" t="s">
        <v>313</v>
      </c>
      <c r="H866" s="242">
        <v>11.42</v>
      </c>
      <c r="I866" s="243"/>
      <c r="J866" s="244">
        <f>ROUND(I866*H866,2)</f>
        <v>0</v>
      </c>
      <c r="K866" s="240" t="s">
        <v>189</v>
      </c>
      <c r="L866" s="74"/>
      <c r="M866" s="245" t="s">
        <v>38</v>
      </c>
      <c r="N866" s="246" t="s">
        <v>53</v>
      </c>
      <c r="O866" s="49"/>
      <c r="P866" s="247">
        <f>O866*H866</f>
        <v>0</v>
      </c>
      <c r="Q866" s="247">
        <v>0</v>
      </c>
      <c r="R866" s="247">
        <f>Q866*H866</f>
        <v>0</v>
      </c>
      <c r="S866" s="247">
        <v>0</v>
      </c>
      <c r="T866" s="248">
        <f>S866*H866</f>
        <v>0</v>
      </c>
      <c r="AR866" s="25" t="s">
        <v>279</v>
      </c>
      <c r="AT866" s="25" t="s">
        <v>185</v>
      </c>
      <c r="AU866" s="25" t="s">
        <v>90</v>
      </c>
      <c r="AY866" s="25" t="s">
        <v>183</v>
      </c>
      <c r="BE866" s="249">
        <f>IF(N866="základní",J866,0)</f>
        <v>0</v>
      </c>
      <c r="BF866" s="249">
        <f>IF(N866="snížená",J866,0)</f>
        <v>0</v>
      </c>
      <c r="BG866" s="249">
        <f>IF(N866="zákl. přenesená",J866,0)</f>
        <v>0</v>
      </c>
      <c r="BH866" s="249">
        <f>IF(N866="sníž. přenesená",J866,0)</f>
        <v>0</v>
      </c>
      <c r="BI866" s="249">
        <f>IF(N866="nulová",J866,0)</f>
        <v>0</v>
      </c>
      <c r="BJ866" s="25" t="s">
        <v>25</v>
      </c>
      <c r="BK866" s="249">
        <f>ROUND(I866*H866,2)</f>
        <v>0</v>
      </c>
      <c r="BL866" s="25" t="s">
        <v>279</v>
      </c>
      <c r="BM866" s="25" t="s">
        <v>1381</v>
      </c>
    </row>
    <row r="867" s="1" customFormat="1">
      <c r="B867" s="48"/>
      <c r="C867" s="76"/>
      <c r="D867" s="252" t="s">
        <v>217</v>
      </c>
      <c r="E867" s="76"/>
      <c r="F867" s="283" t="s">
        <v>1367</v>
      </c>
      <c r="G867" s="76"/>
      <c r="H867" s="76"/>
      <c r="I867" s="206"/>
      <c r="J867" s="76"/>
      <c r="K867" s="76"/>
      <c r="L867" s="74"/>
      <c r="M867" s="284"/>
      <c r="N867" s="49"/>
      <c r="O867" s="49"/>
      <c r="P867" s="49"/>
      <c r="Q867" s="49"/>
      <c r="R867" s="49"/>
      <c r="S867" s="49"/>
      <c r="T867" s="97"/>
      <c r="AT867" s="25" t="s">
        <v>217</v>
      </c>
      <c r="AU867" s="25" t="s">
        <v>90</v>
      </c>
    </row>
    <row r="868" s="12" customFormat="1">
      <c r="B868" s="250"/>
      <c r="C868" s="251"/>
      <c r="D868" s="252" t="s">
        <v>196</v>
      </c>
      <c r="E868" s="253" t="s">
        <v>38</v>
      </c>
      <c r="F868" s="254" t="s">
        <v>1382</v>
      </c>
      <c r="G868" s="251"/>
      <c r="H868" s="255">
        <v>11.42</v>
      </c>
      <c r="I868" s="256"/>
      <c r="J868" s="251"/>
      <c r="K868" s="251"/>
      <c r="L868" s="257"/>
      <c r="M868" s="258"/>
      <c r="N868" s="259"/>
      <c r="O868" s="259"/>
      <c r="P868" s="259"/>
      <c r="Q868" s="259"/>
      <c r="R868" s="259"/>
      <c r="S868" s="259"/>
      <c r="T868" s="260"/>
      <c r="AT868" s="261" t="s">
        <v>196</v>
      </c>
      <c r="AU868" s="261" t="s">
        <v>90</v>
      </c>
      <c r="AV868" s="12" t="s">
        <v>90</v>
      </c>
      <c r="AW868" s="12" t="s">
        <v>45</v>
      </c>
      <c r="AX868" s="12" t="s">
        <v>82</v>
      </c>
      <c r="AY868" s="261" t="s">
        <v>183</v>
      </c>
    </row>
    <row r="869" s="13" customFormat="1">
      <c r="B869" s="262"/>
      <c r="C869" s="263"/>
      <c r="D869" s="252" t="s">
        <v>196</v>
      </c>
      <c r="E869" s="264" t="s">
        <v>38</v>
      </c>
      <c r="F869" s="265" t="s">
        <v>198</v>
      </c>
      <c r="G869" s="263"/>
      <c r="H869" s="266">
        <v>11.42</v>
      </c>
      <c r="I869" s="267"/>
      <c r="J869" s="263"/>
      <c r="K869" s="263"/>
      <c r="L869" s="268"/>
      <c r="M869" s="269"/>
      <c r="N869" s="270"/>
      <c r="O869" s="270"/>
      <c r="P869" s="270"/>
      <c r="Q869" s="270"/>
      <c r="R869" s="270"/>
      <c r="S869" s="270"/>
      <c r="T869" s="271"/>
      <c r="AT869" s="272" t="s">
        <v>196</v>
      </c>
      <c r="AU869" s="272" t="s">
        <v>90</v>
      </c>
      <c r="AV869" s="13" t="s">
        <v>190</v>
      </c>
      <c r="AW869" s="13" t="s">
        <v>45</v>
      </c>
      <c r="AX869" s="13" t="s">
        <v>25</v>
      </c>
      <c r="AY869" s="272" t="s">
        <v>183</v>
      </c>
    </row>
    <row r="870" s="1" customFormat="1" ht="38.25" customHeight="1">
      <c r="B870" s="48"/>
      <c r="C870" s="285" t="s">
        <v>1383</v>
      </c>
      <c r="D870" s="285" t="s">
        <v>272</v>
      </c>
      <c r="E870" s="286" t="s">
        <v>1384</v>
      </c>
      <c r="F870" s="287" t="s">
        <v>1385</v>
      </c>
      <c r="G870" s="288" t="s">
        <v>313</v>
      </c>
      <c r="H870" s="289">
        <v>12.561999999999999</v>
      </c>
      <c r="I870" s="290"/>
      <c r="J870" s="291">
        <f>ROUND(I870*H870,2)</f>
        <v>0</v>
      </c>
      <c r="K870" s="287" t="s">
        <v>189</v>
      </c>
      <c r="L870" s="292"/>
      <c r="M870" s="293" t="s">
        <v>38</v>
      </c>
      <c r="N870" s="294" t="s">
        <v>53</v>
      </c>
      <c r="O870" s="49"/>
      <c r="P870" s="247">
        <f>O870*H870</f>
        <v>0</v>
      </c>
      <c r="Q870" s="247">
        <v>4.0000000000000003E-05</v>
      </c>
      <c r="R870" s="247">
        <f>Q870*H870</f>
        <v>0.00050248000000000003</v>
      </c>
      <c r="S870" s="247">
        <v>0</v>
      </c>
      <c r="T870" s="248">
        <f>S870*H870</f>
        <v>0</v>
      </c>
      <c r="AR870" s="25" t="s">
        <v>385</v>
      </c>
      <c r="AT870" s="25" t="s">
        <v>272</v>
      </c>
      <c r="AU870" s="25" t="s">
        <v>90</v>
      </c>
      <c r="AY870" s="25" t="s">
        <v>183</v>
      </c>
      <c r="BE870" s="249">
        <f>IF(N870="základní",J870,0)</f>
        <v>0</v>
      </c>
      <c r="BF870" s="249">
        <f>IF(N870="snížená",J870,0)</f>
        <v>0</v>
      </c>
      <c r="BG870" s="249">
        <f>IF(N870="zákl. přenesená",J870,0)</f>
        <v>0</v>
      </c>
      <c r="BH870" s="249">
        <f>IF(N870="sníž. přenesená",J870,0)</f>
        <v>0</v>
      </c>
      <c r="BI870" s="249">
        <f>IF(N870="nulová",J870,0)</f>
        <v>0</v>
      </c>
      <c r="BJ870" s="25" t="s">
        <v>25</v>
      </c>
      <c r="BK870" s="249">
        <f>ROUND(I870*H870,2)</f>
        <v>0</v>
      </c>
      <c r="BL870" s="25" t="s">
        <v>279</v>
      </c>
      <c r="BM870" s="25" t="s">
        <v>1386</v>
      </c>
    </row>
    <row r="871" s="12" customFormat="1">
      <c r="B871" s="250"/>
      <c r="C871" s="251"/>
      <c r="D871" s="252" t="s">
        <v>196</v>
      </c>
      <c r="E871" s="251"/>
      <c r="F871" s="254" t="s">
        <v>1387</v>
      </c>
      <c r="G871" s="251"/>
      <c r="H871" s="255">
        <v>12.561999999999999</v>
      </c>
      <c r="I871" s="256"/>
      <c r="J871" s="251"/>
      <c r="K871" s="251"/>
      <c r="L871" s="257"/>
      <c r="M871" s="258"/>
      <c r="N871" s="259"/>
      <c r="O871" s="259"/>
      <c r="P871" s="259"/>
      <c r="Q871" s="259"/>
      <c r="R871" s="259"/>
      <c r="S871" s="259"/>
      <c r="T871" s="260"/>
      <c r="AT871" s="261" t="s">
        <v>196</v>
      </c>
      <c r="AU871" s="261" t="s">
        <v>90</v>
      </c>
      <c r="AV871" s="12" t="s">
        <v>90</v>
      </c>
      <c r="AW871" s="12" t="s">
        <v>6</v>
      </c>
      <c r="AX871" s="12" t="s">
        <v>25</v>
      </c>
      <c r="AY871" s="261" t="s">
        <v>183</v>
      </c>
    </row>
    <row r="872" s="1" customFormat="1" ht="38.25" customHeight="1">
      <c r="B872" s="48"/>
      <c r="C872" s="238" t="s">
        <v>1388</v>
      </c>
      <c r="D872" s="238" t="s">
        <v>185</v>
      </c>
      <c r="E872" s="239" t="s">
        <v>1389</v>
      </c>
      <c r="F872" s="240" t="s">
        <v>1390</v>
      </c>
      <c r="G872" s="241" t="s">
        <v>911</v>
      </c>
      <c r="H872" s="306"/>
      <c r="I872" s="243"/>
      <c r="J872" s="244">
        <f>ROUND(I872*H872,2)</f>
        <v>0</v>
      </c>
      <c r="K872" s="240" t="s">
        <v>189</v>
      </c>
      <c r="L872" s="74"/>
      <c r="M872" s="245" t="s">
        <v>38</v>
      </c>
      <c r="N872" s="246" t="s">
        <v>53</v>
      </c>
      <c r="O872" s="49"/>
      <c r="P872" s="247">
        <f>O872*H872</f>
        <v>0</v>
      </c>
      <c r="Q872" s="247">
        <v>0</v>
      </c>
      <c r="R872" s="247">
        <f>Q872*H872</f>
        <v>0</v>
      </c>
      <c r="S872" s="247">
        <v>0</v>
      </c>
      <c r="T872" s="248">
        <f>S872*H872</f>
        <v>0</v>
      </c>
      <c r="AR872" s="25" t="s">
        <v>279</v>
      </c>
      <c r="AT872" s="25" t="s">
        <v>185</v>
      </c>
      <c r="AU872" s="25" t="s">
        <v>90</v>
      </c>
      <c r="AY872" s="25" t="s">
        <v>183</v>
      </c>
      <c r="BE872" s="249">
        <f>IF(N872="základní",J872,0)</f>
        <v>0</v>
      </c>
      <c r="BF872" s="249">
        <f>IF(N872="snížená",J872,0)</f>
        <v>0</v>
      </c>
      <c r="BG872" s="249">
        <f>IF(N872="zákl. přenesená",J872,0)</f>
        <v>0</v>
      </c>
      <c r="BH872" s="249">
        <f>IF(N872="sníž. přenesená",J872,0)</f>
        <v>0</v>
      </c>
      <c r="BI872" s="249">
        <f>IF(N872="nulová",J872,0)</f>
        <v>0</v>
      </c>
      <c r="BJ872" s="25" t="s">
        <v>25</v>
      </c>
      <c r="BK872" s="249">
        <f>ROUND(I872*H872,2)</f>
        <v>0</v>
      </c>
      <c r="BL872" s="25" t="s">
        <v>279</v>
      </c>
      <c r="BM872" s="25" t="s">
        <v>1391</v>
      </c>
    </row>
    <row r="873" s="1" customFormat="1">
      <c r="B873" s="48"/>
      <c r="C873" s="76"/>
      <c r="D873" s="252" t="s">
        <v>217</v>
      </c>
      <c r="E873" s="76"/>
      <c r="F873" s="283" t="s">
        <v>913</v>
      </c>
      <c r="G873" s="76"/>
      <c r="H873" s="76"/>
      <c r="I873" s="206"/>
      <c r="J873" s="76"/>
      <c r="K873" s="76"/>
      <c r="L873" s="74"/>
      <c r="M873" s="284"/>
      <c r="N873" s="49"/>
      <c r="O873" s="49"/>
      <c r="P873" s="49"/>
      <c r="Q873" s="49"/>
      <c r="R873" s="49"/>
      <c r="S873" s="49"/>
      <c r="T873" s="97"/>
      <c r="AT873" s="25" t="s">
        <v>217</v>
      </c>
      <c r="AU873" s="25" t="s">
        <v>90</v>
      </c>
    </row>
    <row r="874" s="11" customFormat="1" ht="29.88" customHeight="1">
      <c r="B874" s="222"/>
      <c r="C874" s="223"/>
      <c r="D874" s="224" t="s">
        <v>81</v>
      </c>
      <c r="E874" s="236" t="s">
        <v>1392</v>
      </c>
      <c r="F874" s="236" t="s">
        <v>1393</v>
      </c>
      <c r="G874" s="223"/>
      <c r="H874" s="223"/>
      <c r="I874" s="226"/>
      <c r="J874" s="237">
        <f>BK874</f>
        <v>0</v>
      </c>
      <c r="K874" s="223"/>
      <c r="L874" s="228"/>
      <c r="M874" s="229"/>
      <c r="N874" s="230"/>
      <c r="O874" s="230"/>
      <c r="P874" s="231">
        <f>SUM(P875:P910)</f>
        <v>0</v>
      </c>
      <c r="Q874" s="230"/>
      <c r="R874" s="231">
        <f>SUM(R875:R910)</f>
        <v>0.67094560000000003</v>
      </c>
      <c r="S874" s="230"/>
      <c r="T874" s="232">
        <f>SUM(T875:T910)</f>
        <v>0.87972499999999998</v>
      </c>
      <c r="AR874" s="233" t="s">
        <v>90</v>
      </c>
      <c r="AT874" s="234" t="s">
        <v>81</v>
      </c>
      <c r="AU874" s="234" t="s">
        <v>25</v>
      </c>
      <c r="AY874" s="233" t="s">
        <v>183</v>
      </c>
      <c r="BK874" s="235">
        <f>SUM(BK875:BK910)</f>
        <v>0</v>
      </c>
    </row>
    <row r="875" s="1" customFormat="1" ht="16.5" customHeight="1">
      <c r="B875" s="48"/>
      <c r="C875" s="238" t="s">
        <v>1394</v>
      </c>
      <c r="D875" s="238" t="s">
        <v>185</v>
      </c>
      <c r="E875" s="239" t="s">
        <v>1395</v>
      </c>
      <c r="F875" s="240" t="s">
        <v>1396</v>
      </c>
      <c r="G875" s="241" t="s">
        <v>215</v>
      </c>
      <c r="H875" s="242">
        <v>60.810000000000002</v>
      </c>
      <c r="I875" s="243"/>
      <c r="J875" s="244">
        <f>ROUND(I875*H875,2)</f>
        <v>0</v>
      </c>
      <c r="K875" s="240" t="s">
        <v>189</v>
      </c>
      <c r="L875" s="74"/>
      <c r="M875" s="245" t="s">
        <v>38</v>
      </c>
      <c r="N875" s="246" t="s">
        <v>53</v>
      </c>
      <c r="O875" s="49"/>
      <c r="P875" s="247">
        <f>O875*H875</f>
        <v>0</v>
      </c>
      <c r="Q875" s="247">
        <v>0</v>
      </c>
      <c r="R875" s="247">
        <f>Q875*H875</f>
        <v>0</v>
      </c>
      <c r="S875" s="247">
        <v>0</v>
      </c>
      <c r="T875" s="248">
        <f>S875*H875</f>
        <v>0</v>
      </c>
      <c r="AR875" s="25" t="s">
        <v>279</v>
      </c>
      <c r="AT875" s="25" t="s">
        <v>185</v>
      </c>
      <c r="AU875" s="25" t="s">
        <v>90</v>
      </c>
      <c r="AY875" s="25" t="s">
        <v>183</v>
      </c>
      <c r="BE875" s="249">
        <f>IF(N875="základní",J875,0)</f>
        <v>0</v>
      </c>
      <c r="BF875" s="249">
        <f>IF(N875="snížená",J875,0)</f>
        <v>0</v>
      </c>
      <c r="BG875" s="249">
        <f>IF(N875="zákl. přenesená",J875,0)</f>
        <v>0</v>
      </c>
      <c r="BH875" s="249">
        <f>IF(N875="sníž. přenesená",J875,0)</f>
        <v>0</v>
      </c>
      <c r="BI875" s="249">
        <f>IF(N875="nulová",J875,0)</f>
        <v>0</v>
      </c>
      <c r="BJ875" s="25" t="s">
        <v>25</v>
      </c>
      <c r="BK875" s="249">
        <f>ROUND(I875*H875,2)</f>
        <v>0</v>
      </c>
      <c r="BL875" s="25" t="s">
        <v>279</v>
      </c>
      <c r="BM875" s="25" t="s">
        <v>1397</v>
      </c>
    </row>
    <row r="876" s="1" customFormat="1">
      <c r="B876" s="48"/>
      <c r="C876" s="76"/>
      <c r="D876" s="252" t="s">
        <v>217</v>
      </c>
      <c r="E876" s="76"/>
      <c r="F876" s="283" t="s">
        <v>1398</v>
      </c>
      <c r="G876" s="76"/>
      <c r="H876" s="76"/>
      <c r="I876" s="206"/>
      <c r="J876" s="76"/>
      <c r="K876" s="76"/>
      <c r="L876" s="74"/>
      <c r="M876" s="284"/>
      <c r="N876" s="49"/>
      <c r="O876" s="49"/>
      <c r="P876" s="49"/>
      <c r="Q876" s="49"/>
      <c r="R876" s="49"/>
      <c r="S876" s="49"/>
      <c r="T876" s="97"/>
      <c r="AT876" s="25" t="s">
        <v>217</v>
      </c>
      <c r="AU876" s="25" t="s">
        <v>90</v>
      </c>
    </row>
    <row r="877" s="12" customFormat="1">
      <c r="B877" s="250"/>
      <c r="C877" s="251"/>
      <c r="D877" s="252" t="s">
        <v>196</v>
      </c>
      <c r="E877" s="253" t="s">
        <v>38</v>
      </c>
      <c r="F877" s="254" t="s">
        <v>1399</v>
      </c>
      <c r="G877" s="251"/>
      <c r="H877" s="255">
        <v>27.190000000000001</v>
      </c>
      <c r="I877" s="256"/>
      <c r="J877" s="251"/>
      <c r="K877" s="251"/>
      <c r="L877" s="257"/>
      <c r="M877" s="258"/>
      <c r="N877" s="259"/>
      <c r="O877" s="259"/>
      <c r="P877" s="259"/>
      <c r="Q877" s="259"/>
      <c r="R877" s="259"/>
      <c r="S877" s="259"/>
      <c r="T877" s="260"/>
      <c r="AT877" s="261" t="s">
        <v>196</v>
      </c>
      <c r="AU877" s="261" t="s">
        <v>90</v>
      </c>
      <c r="AV877" s="12" t="s">
        <v>90</v>
      </c>
      <c r="AW877" s="12" t="s">
        <v>45</v>
      </c>
      <c r="AX877" s="12" t="s">
        <v>82</v>
      </c>
      <c r="AY877" s="261" t="s">
        <v>183</v>
      </c>
    </row>
    <row r="878" s="12" customFormat="1">
      <c r="B878" s="250"/>
      <c r="C878" s="251"/>
      <c r="D878" s="252" t="s">
        <v>196</v>
      </c>
      <c r="E878" s="253" t="s">
        <v>38</v>
      </c>
      <c r="F878" s="254" t="s">
        <v>1400</v>
      </c>
      <c r="G878" s="251"/>
      <c r="H878" s="255">
        <v>33.619999999999997</v>
      </c>
      <c r="I878" s="256"/>
      <c r="J878" s="251"/>
      <c r="K878" s="251"/>
      <c r="L878" s="257"/>
      <c r="M878" s="258"/>
      <c r="N878" s="259"/>
      <c r="O878" s="259"/>
      <c r="P878" s="259"/>
      <c r="Q878" s="259"/>
      <c r="R878" s="259"/>
      <c r="S878" s="259"/>
      <c r="T878" s="260"/>
      <c r="AT878" s="261" t="s">
        <v>196</v>
      </c>
      <c r="AU878" s="261" t="s">
        <v>90</v>
      </c>
      <c r="AV878" s="12" t="s">
        <v>90</v>
      </c>
      <c r="AW878" s="12" t="s">
        <v>45</v>
      </c>
      <c r="AX878" s="12" t="s">
        <v>82</v>
      </c>
      <c r="AY878" s="261" t="s">
        <v>183</v>
      </c>
    </row>
    <row r="879" s="13" customFormat="1">
      <c r="B879" s="262"/>
      <c r="C879" s="263"/>
      <c r="D879" s="252" t="s">
        <v>196</v>
      </c>
      <c r="E879" s="264" t="s">
        <v>38</v>
      </c>
      <c r="F879" s="265" t="s">
        <v>198</v>
      </c>
      <c r="G879" s="263"/>
      <c r="H879" s="266">
        <v>60.810000000000002</v>
      </c>
      <c r="I879" s="267"/>
      <c r="J879" s="263"/>
      <c r="K879" s="263"/>
      <c r="L879" s="268"/>
      <c r="M879" s="269"/>
      <c r="N879" s="270"/>
      <c r="O879" s="270"/>
      <c r="P879" s="270"/>
      <c r="Q879" s="270"/>
      <c r="R879" s="270"/>
      <c r="S879" s="270"/>
      <c r="T879" s="271"/>
      <c r="AT879" s="272" t="s">
        <v>196</v>
      </c>
      <c r="AU879" s="272" t="s">
        <v>90</v>
      </c>
      <c r="AV879" s="13" t="s">
        <v>190</v>
      </c>
      <c r="AW879" s="13" t="s">
        <v>45</v>
      </c>
      <c r="AX879" s="13" t="s">
        <v>25</v>
      </c>
      <c r="AY879" s="272" t="s">
        <v>183</v>
      </c>
    </row>
    <row r="880" s="1" customFormat="1" ht="25.5" customHeight="1">
      <c r="B880" s="48"/>
      <c r="C880" s="238" t="s">
        <v>1401</v>
      </c>
      <c r="D880" s="238" t="s">
        <v>185</v>
      </c>
      <c r="E880" s="239" t="s">
        <v>1402</v>
      </c>
      <c r="F880" s="240" t="s">
        <v>1403</v>
      </c>
      <c r="G880" s="241" t="s">
        <v>215</v>
      </c>
      <c r="H880" s="242">
        <v>60.810000000000002</v>
      </c>
      <c r="I880" s="243"/>
      <c r="J880" s="244">
        <f>ROUND(I880*H880,2)</f>
        <v>0</v>
      </c>
      <c r="K880" s="240" t="s">
        <v>189</v>
      </c>
      <c r="L880" s="74"/>
      <c r="M880" s="245" t="s">
        <v>38</v>
      </c>
      <c r="N880" s="246" t="s">
        <v>53</v>
      </c>
      <c r="O880" s="49"/>
      <c r="P880" s="247">
        <f>O880*H880</f>
        <v>0</v>
      </c>
      <c r="Q880" s="247">
        <v>6.9999999999999994E-05</v>
      </c>
      <c r="R880" s="247">
        <f>Q880*H880</f>
        <v>0.0042566999999999995</v>
      </c>
      <c r="S880" s="247">
        <v>0</v>
      </c>
      <c r="T880" s="248">
        <f>S880*H880</f>
        <v>0</v>
      </c>
      <c r="AR880" s="25" t="s">
        <v>279</v>
      </c>
      <c r="AT880" s="25" t="s">
        <v>185</v>
      </c>
      <c r="AU880" s="25" t="s">
        <v>90</v>
      </c>
      <c r="AY880" s="25" t="s">
        <v>183</v>
      </c>
      <c r="BE880" s="249">
        <f>IF(N880="základní",J880,0)</f>
        <v>0</v>
      </c>
      <c r="BF880" s="249">
        <f>IF(N880="snížená",J880,0)</f>
        <v>0</v>
      </c>
      <c r="BG880" s="249">
        <f>IF(N880="zákl. přenesená",J880,0)</f>
        <v>0</v>
      </c>
      <c r="BH880" s="249">
        <f>IF(N880="sníž. přenesená",J880,0)</f>
        <v>0</v>
      </c>
      <c r="BI880" s="249">
        <f>IF(N880="nulová",J880,0)</f>
        <v>0</v>
      </c>
      <c r="BJ880" s="25" t="s">
        <v>25</v>
      </c>
      <c r="BK880" s="249">
        <f>ROUND(I880*H880,2)</f>
        <v>0</v>
      </c>
      <c r="BL880" s="25" t="s">
        <v>279</v>
      </c>
      <c r="BM880" s="25" t="s">
        <v>1404</v>
      </c>
    </row>
    <row r="881" s="1" customFormat="1">
      <c r="B881" s="48"/>
      <c r="C881" s="76"/>
      <c r="D881" s="252" t="s">
        <v>217</v>
      </c>
      <c r="E881" s="76"/>
      <c r="F881" s="283" t="s">
        <v>1398</v>
      </c>
      <c r="G881" s="76"/>
      <c r="H881" s="76"/>
      <c r="I881" s="206"/>
      <c r="J881" s="76"/>
      <c r="K881" s="76"/>
      <c r="L881" s="74"/>
      <c r="M881" s="284"/>
      <c r="N881" s="49"/>
      <c r="O881" s="49"/>
      <c r="P881" s="49"/>
      <c r="Q881" s="49"/>
      <c r="R881" s="49"/>
      <c r="S881" s="49"/>
      <c r="T881" s="97"/>
      <c r="AT881" s="25" t="s">
        <v>217</v>
      </c>
      <c r="AU881" s="25" t="s">
        <v>90</v>
      </c>
    </row>
    <row r="882" s="1" customFormat="1" ht="25.5" customHeight="1">
      <c r="B882" s="48"/>
      <c r="C882" s="238" t="s">
        <v>1405</v>
      </c>
      <c r="D882" s="238" t="s">
        <v>185</v>
      </c>
      <c r="E882" s="239" t="s">
        <v>1406</v>
      </c>
      <c r="F882" s="240" t="s">
        <v>1407</v>
      </c>
      <c r="G882" s="241" t="s">
        <v>215</v>
      </c>
      <c r="H882" s="242">
        <v>60.810000000000002</v>
      </c>
      <c r="I882" s="243"/>
      <c r="J882" s="244">
        <f>ROUND(I882*H882,2)</f>
        <v>0</v>
      </c>
      <c r="K882" s="240" t="s">
        <v>189</v>
      </c>
      <c r="L882" s="74"/>
      <c r="M882" s="245" t="s">
        <v>38</v>
      </c>
      <c r="N882" s="246" t="s">
        <v>53</v>
      </c>
      <c r="O882" s="49"/>
      <c r="P882" s="247">
        <f>O882*H882</f>
        <v>0</v>
      </c>
      <c r="Q882" s="247">
        <v>0.0075799999999999999</v>
      </c>
      <c r="R882" s="247">
        <f>Q882*H882</f>
        <v>0.46093980000000001</v>
      </c>
      <c r="S882" s="247">
        <v>0</v>
      </c>
      <c r="T882" s="248">
        <f>S882*H882</f>
        <v>0</v>
      </c>
      <c r="AR882" s="25" t="s">
        <v>279</v>
      </c>
      <c r="AT882" s="25" t="s">
        <v>185</v>
      </c>
      <c r="AU882" s="25" t="s">
        <v>90</v>
      </c>
      <c r="AY882" s="25" t="s">
        <v>183</v>
      </c>
      <c r="BE882" s="249">
        <f>IF(N882="základní",J882,0)</f>
        <v>0</v>
      </c>
      <c r="BF882" s="249">
        <f>IF(N882="snížená",J882,0)</f>
        <v>0</v>
      </c>
      <c r="BG882" s="249">
        <f>IF(N882="zákl. přenesená",J882,0)</f>
        <v>0</v>
      </c>
      <c r="BH882" s="249">
        <f>IF(N882="sníž. přenesená",J882,0)</f>
        <v>0</v>
      </c>
      <c r="BI882" s="249">
        <f>IF(N882="nulová",J882,0)</f>
        <v>0</v>
      </c>
      <c r="BJ882" s="25" t="s">
        <v>25</v>
      </c>
      <c r="BK882" s="249">
        <f>ROUND(I882*H882,2)</f>
        <v>0</v>
      </c>
      <c r="BL882" s="25" t="s">
        <v>279</v>
      </c>
      <c r="BM882" s="25" t="s">
        <v>1408</v>
      </c>
    </row>
    <row r="883" s="1" customFormat="1">
      <c r="B883" s="48"/>
      <c r="C883" s="76"/>
      <c r="D883" s="252" t="s">
        <v>217</v>
      </c>
      <c r="E883" s="76"/>
      <c r="F883" s="283" t="s">
        <v>1398</v>
      </c>
      <c r="G883" s="76"/>
      <c r="H883" s="76"/>
      <c r="I883" s="206"/>
      <c r="J883" s="76"/>
      <c r="K883" s="76"/>
      <c r="L883" s="74"/>
      <c r="M883" s="284"/>
      <c r="N883" s="49"/>
      <c r="O883" s="49"/>
      <c r="P883" s="49"/>
      <c r="Q883" s="49"/>
      <c r="R883" s="49"/>
      <c r="S883" s="49"/>
      <c r="T883" s="97"/>
      <c r="AT883" s="25" t="s">
        <v>217</v>
      </c>
      <c r="AU883" s="25" t="s">
        <v>90</v>
      </c>
    </row>
    <row r="884" s="1" customFormat="1" ht="16.5" customHeight="1">
      <c r="B884" s="48"/>
      <c r="C884" s="238" t="s">
        <v>1409</v>
      </c>
      <c r="D884" s="238" t="s">
        <v>185</v>
      </c>
      <c r="E884" s="239" t="s">
        <v>1410</v>
      </c>
      <c r="F884" s="240" t="s">
        <v>1411</v>
      </c>
      <c r="G884" s="241" t="s">
        <v>215</v>
      </c>
      <c r="H884" s="242">
        <v>351.88999999999999</v>
      </c>
      <c r="I884" s="243"/>
      <c r="J884" s="244">
        <f>ROUND(I884*H884,2)</f>
        <v>0</v>
      </c>
      <c r="K884" s="240" t="s">
        <v>189</v>
      </c>
      <c r="L884" s="74"/>
      <c r="M884" s="245" t="s">
        <v>38</v>
      </c>
      <c r="N884" s="246" t="s">
        <v>53</v>
      </c>
      <c r="O884" s="49"/>
      <c r="P884" s="247">
        <f>O884*H884</f>
        <v>0</v>
      </c>
      <c r="Q884" s="247">
        <v>0</v>
      </c>
      <c r="R884" s="247">
        <f>Q884*H884</f>
        <v>0</v>
      </c>
      <c r="S884" s="247">
        <v>0.0025000000000000001</v>
      </c>
      <c r="T884" s="248">
        <f>S884*H884</f>
        <v>0.87972499999999998</v>
      </c>
      <c r="AR884" s="25" t="s">
        <v>279</v>
      </c>
      <c r="AT884" s="25" t="s">
        <v>185</v>
      </c>
      <c r="AU884" s="25" t="s">
        <v>90</v>
      </c>
      <c r="AY884" s="25" t="s">
        <v>183</v>
      </c>
      <c r="BE884" s="249">
        <f>IF(N884="základní",J884,0)</f>
        <v>0</v>
      </c>
      <c r="BF884" s="249">
        <f>IF(N884="snížená",J884,0)</f>
        <v>0</v>
      </c>
      <c r="BG884" s="249">
        <f>IF(N884="zákl. přenesená",J884,0)</f>
        <v>0</v>
      </c>
      <c r="BH884" s="249">
        <f>IF(N884="sníž. přenesená",J884,0)</f>
        <v>0</v>
      </c>
      <c r="BI884" s="249">
        <f>IF(N884="nulová",J884,0)</f>
        <v>0</v>
      </c>
      <c r="BJ884" s="25" t="s">
        <v>25</v>
      </c>
      <c r="BK884" s="249">
        <f>ROUND(I884*H884,2)</f>
        <v>0</v>
      </c>
      <c r="BL884" s="25" t="s">
        <v>279</v>
      </c>
      <c r="BM884" s="25" t="s">
        <v>1412</v>
      </c>
    </row>
    <row r="885" s="12" customFormat="1">
      <c r="B885" s="250"/>
      <c r="C885" s="251"/>
      <c r="D885" s="252" t="s">
        <v>196</v>
      </c>
      <c r="E885" s="253" t="s">
        <v>38</v>
      </c>
      <c r="F885" s="254" t="s">
        <v>1413</v>
      </c>
      <c r="G885" s="251"/>
      <c r="H885" s="255">
        <v>334.11000000000001</v>
      </c>
      <c r="I885" s="256"/>
      <c r="J885" s="251"/>
      <c r="K885" s="251"/>
      <c r="L885" s="257"/>
      <c r="M885" s="258"/>
      <c r="N885" s="259"/>
      <c r="O885" s="259"/>
      <c r="P885" s="259"/>
      <c r="Q885" s="259"/>
      <c r="R885" s="259"/>
      <c r="S885" s="259"/>
      <c r="T885" s="260"/>
      <c r="AT885" s="261" t="s">
        <v>196</v>
      </c>
      <c r="AU885" s="261" t="s">
        <v>90</v>
      </c>
      <c r="AV885" s="12" t="s">
        <v>90</v>
      </c>
      <c r="AW885" s="12" t="s">
        <v>45</v>
      </c>
      <c r="AX885" s="12" t="s">
        <v>82</v>
      </c>
      <c r="AY885" s="261" t="s">
        <v>183</v>
      </c>
    </row>
    <row r="886" s="12" customFormat="1">
      <c r="B886" s="250"/>
      <c r="C886" s="251"/>
      <c r="D886" s="252" t="s">
        <v>196</v>
      </c>
      <c r="E886" s="253" t="s">
        <v>38</v>
      </c>
      <c r="F886" s="254" t="s">
        <v>1414</v>
      </c>
      <c r="G886" s="251"/>
      <c r="H886" s="255">
        <v>17.780000000000001</v>
      </c>
      <c r="I886" s="256"/>
      <c r="J886" s="251"/>
      <c r="K886" s="251"/>
      <c r="L886" s="257"/>
      <c r="M886" s="258"/>
      <c r="N886" s="259"/>
      <c r="O886" s="259"/>
      <c r="P886" s="259"/>
      <c r="Q886" s="259"/>
      <c r="R886" s="259"/>
      <c r="S886" s="259"/>
      <c r="T886" s="260"/>
      <c r="AT886" s="261" t="s">
        <v>196</v>
      </c>
      <c r="AU886" s="261" t="s">
        <v>90</v>
      </c>
      <c r="AV886" s="12" t="s">
        <v>90</v>
      </c>
      <c r="AW886" s="12" t="s">
        <v>45</v>
      </c>
      <c r="AX886" s="12" t="s">
        <v>82</v>
      </c>
      <c r="AY886" s="261" t="s">
        <v>183</v>
      </c>
    </row>
    <row r="887" s="13" customFormat="1">
      <c r="B887" s="262"/>
      <c r="C887" s="263"/>
      <c r="D887" s="252" t="s">
        <v>196</v>
      </c>
      <c r="E887" s="264" t="s">
        <v>38</v>
      </c>
      <c r="F887" s="265" t="s">
        <v>198</v>
      </c>
      <c r="G887" s="263"/>
      <c r="H887" s="266">
        <v>351.88999999999999</v>
      </c>
      <c r="I887" s="267"/>
      <c r="J887" s="263"/>
      <c r="K887" s="263"/>
      <c r="L887" s="268"/>
      <c r="M887" s="269"/>
      <c r="N887" s="270"/>
      <c r="O887" s="270"/>
      <c r="P887" s="270"/>
      <c r="Q887" s="270"/>
      <c r="R887" s="270"/>
      <c r="S887" s="270"/>
      <c r="T887" s="271"/>
      <c r="AT887" s="272" t="s">
        <v>196</v>
      </c>
      <c r="AU887" s="272" t="s">
        <v>90</v>
      </c>
      <c r="AV887" s="13" t="s">
        <v>190</v>
      </c>
      <c r="AW887" s="13" t="s">
        <v>45</v>
      </c>
      <c r="AX887" s="13" t="s">
        <v>25</v>
      </c>
      <c r="AY887" s="272" t="s">
        <v>183</v>
      </c>
    </row>
    <row r="888" s="1" customFormat="1" ht="16.5" customHeight="1">
      <c r="B888" s="48"/>
      <c r="C888" s="238" t="s">
        <v>1415</v>
      </c>
      <c r="D888" s="238" t="s">
        <v>185</v>
      </c>
      <c r="E888" s="239" t="s">
        <v>1416</v>
      </c>
      <c r="F888" s="240" t="s">
        <v>1417</v>
      </c>
      <c r="G888" s="241" t="s">
        <v>215</v>
      </c>
      <c r="H888" s="242">
        <v>19.530000000000001</v>
      </c>
      <c r="I888" s="243"/>
      <c r="J888" s="244">
        <f>ROUND(I888*H888,2)</f>
        <v>0</v>
      </c>
      <c r="K888" s="240" t="s">
        <v>189</v>
      </c>
      <c r="L888" s="74"/>
      <c r="M888" s="245" t="s">
        <v>38</v>
      </c>
      <c r="N888" s="246" t="s">
        <v>53</v>
      </c>
      <c r="O888" s="49"/>
      <c r="P888" s="247">
        <f>O888*H888</f>
        <v>0</v>
      </c>
      <c r="Q888" s="247">
        <v>0.00050000000000000001</v>
      </c>
      <c r="R888" s="247">
        <f>Q888*H888</f>
        <v>0.0097650000000000011</v>
      </c>
      <c r="S888" s="247">
        <v>0</v>
      </c>
      <c r="T888" s="248">
        <f>S888*H888</f>
        <v>0</v>
      </c>
      <c r="AR888" s="25" t="s">
        <v>279</v>
      </c>
      <c r="AT888" s="25" t="s">
        <v>185</v>
      </c>
      <c r="AU888" s="25" t="s">
        <v>90</v>
      </c>
      <c r="AY888" s="25" t="s">
        <v>183</v>
      </c>
      <c r="BE888" s="249">
        <f>IF(N888="základní",J888,0)</f>
        <v>0</v>
      </c>
      <c r="BF888" s="249">
        <f>IF(N888="snížená",J888,0)</f>
        <v>0</v>
      </c>
      <c r="BG888" s="249">
        <f>IF(N888="zákl. přenesená",J888,0)</f>
        <v>0</v>
      </c>
      <c r="BH888" s="249">
        <f>IF(N888="sníž. přenesená",J888,0)</f>
        <v>0</v>
      </c>
      <c r="BI888" s="249">
        <f>IF(N888="nulová",J888,0)</f>
        <v>0</v>
      </c>
      <c r="BJ888" s="25" t="s">
        <v>25</v>
      </c>
      <c r="BK888" s="249">
        <f>ROUND(I888*H888,2)</f>
        <v>0</v>
      </c>
      <c r="BL888" s="25" t="s">
        <v>279</v>
      </c>
      <c r="BM888" s="25" t="s">
        <v>1418</v>
      </c>
    </row>
    <row r="889" s="1" customFormat="1">
      <c r="B889" s="48"/>
      <c r="C889" s="76"/>
      <c r="D889" s="252" t="s">
        <v>217</v>
      </c>
      <c r="E889" s="76"/>
      <c r="F889" s="283" t="s">
        <v>1419</v>
      </c>
      <c r="G889" s="76"/>
      <c r="H889" s="76"/>
      <c r="I889" s="206"/>
      <c r="J889" s="76"/>
      <c r="K889" s="76"/>
      <c r="L889" s="74"/>
      <c r="M889" s="284"/>
      <c r="N889" s="49"/>
      <c r="O889" s="49"/>
      <c r="P889" s="49"/>
      <c r="Q889" s="49"/>
      <c r="R889" s="49"/>
      <c r="S889" s="49"/>
      <c r="T889" s="97"/>
      <c r="AT889" s="25" t="s">
        <v>217</v>
      </c>
      <c r="AU889" s="25" t="s">
        <v>90</v>
      </c>
    </row>
    <row r="890" s="1" customFormat="1" ht="25.5" customHeight="1">
      <c r="B890" s="48"/>
      <c r="C890" s="285" t="s">
        <v>1420</v>
      </c>
      <c r="D890" s="285" t="s">
        <v>272</v>
      </c>
      <c r="E890" s="286" t="s">
        <v>1421</v>
      </c>
      <c r="F890" s="287" t="s">
        <v>1422</v>
      </c>
      <c r="G890" s="288" t="s">
        <v>215</v>
      </c>
      <c r="H890" s="289">
        <v>23.384</v>
      </c>
      <c r="I890" s="290"/>
      <c r="J890" s="291">
        <f>ROUND(I890*H890,2)</f>
        <v>0</v>
      </c>
      <c r="K890" s="287" t="s">
        <v>189</v>
      </c>
      <c r="L890" s="292"/>
      <c r="M890" s="293" t="s">
        <v>38</v>
      </c>
      <c r="N890" s="294" t="s">
        <v>53</v>
      </c>
      <c r="O890" s="49"/>
      <c r="P890" s="247">
        <f>O890*H890</f>
        <v>0</v>
      </c>
      <c r="Q890" s="247">
        <v>0.0019499999999999999</v>
      </c>
      <c r="R890" s="247">
        <f>Q890*H890</f>
        <v>0.045598800000000002</v>
      </c>
      <c r="S890" s="247">
        <v>0</v>
      </c>
      <c r="T890" s="248">
        <f>S890*H890</f>
        <v>0</v>
      </c>
      <c r="AR890" s="25" t="s">
        <v>385</v>
      </c>
      <c r="AT890" s="25" t="s">
        <v>272</v>
      </c>
      <c r="AU890" s="25" t="s">
        <v>90</v>
      </c>
      <c r="AY890" s="25" t="s">
        <v>183</v>
      </c>
      <c r="BE890" s="249">
        <f>IF(N890="základní",J890,0)</f>
        <v>0</v>
      </c>
      <c r="BF890" s="249">
        <f>IF(N890="snížená",J890,0)</f>
        <v>0</v>
      </c>
      <c r="BG890" s="249">
        <f>IF(N890="zákl. přenesená",J890,0)</f>
        <v>0</v>
      </c>
      <c r="BH890" s="249">
        <f>IF(N890="sníž. přenesená",J890,0)</f>
        <v>0</v>
      </c>
      <c r="BI890" s="249">
        <f>IF(N890="nulová",J890,0)</f>
        <v>0</v>
      </c>
      <c r="BJ890" s="25" t="s">
        <v>25</v>
      </c>
      <c r="BK890" s="249">
        <f>ROUND(I890*H890,2)</f>
        <v>0</v>
      </c>
      <c r="BL890" s="25" t="s">
        <v>279</v>
      </c>
      <c r="BM890" s="25" t="s">
        <v>1423</v>
      </c>
    </row>
    <row r="891" s="1" customFormat="1">
      <c r="B891" s="48"/>
      <c r="C891" s="76"/>
      <c r="D891" s="252" t="s">
        <v>276</v>
      </c>
      <c r="E891" s="76"/>
      <c r="F891" s="283" t="s">
        <v>1424</v>
      </c>
      <c r="G891" s="76"/>
      <c r="H891" s="76"/>
      <c r="I891" s="206"/>
      <c r="J891" s="76"/>
      <c r="K891" s="76"/>
      <c r="L891" s="74"/>
      <c r="M891" s="284"/>
      <c r="N891" s="49"/>
      <c r="O891" s="49"/>
      <c r="P891" s="49"/>
      <c r="Q891" s="49"/>
      <c r="R891" s="49"/>
      <c r="S891" s="49"/>
      <c r="T891" s="97"/>
      <c r="AT891" s="25" t="s">
        <v>276</v>
      </c>
      <c r="AU891" s="25" t="s">
        <v>90</v>
      </c>
    </row>
    <row r="892" s="12" customFormat="1">
      <c r="B892" s="250"/>
      <c r="C892" s="251"/>
      <c r="D892" s="252" t="s">
        <v>196</v>
      </c>
      <c r="E892" s="253" t="s">
        <v>38</v>
      </c>
      <c r="F892" s="254" t="s">
        <v>1425</v>
      </c>
      <c r="G892" s="251"/>
      <c r="H892" s="255">
        <v>19.530000000000001</v>
      </c>
      <c r="I892" s="256"/>
      <c r="J892" s="251"/>
      <c r="K892" s="251"/>
      <c r="L892" s="257"/>
      <c r="M892" s="258"/>
      <c r="N892" s="259"/>
      <c r="O892" s="259"/>
      <c r="P892" s="259"/>
      <c r="Q892" s="259"/>
      <c r="R892" s="259"/>
      <c r="S892" s="259"/>
      <c r="T892" s="260"/>
      <c r="AT892" s="261" t="s">
        <v>196</v>
      </c>
      <c r="AU892" s="261" t="s">
        <v>90</v>
      </c>
      <c r="AV892" s="12" t="s">
        <v>90</v>
      </c>
      <c r="AW892" s="12" t="s">
        <v>45</v>
      </c>
      <c r="AX892" s="12" t="s">
        <v>82</v>
      </c>
      <c r="AY892" s="261" t="s">
        <v>183</v>
      </c>
    </row>
    <row r="893" s="12" customFormat="1">
      <c r="B893" s="250"/>
      <c r="C893" s="251"/>
      <c r="D893" s="252" t="s">
        <v>196</v>
      </c>
      <c r="E893" s="253" t="s">
        <v>38</v>
      </c>
      <c r="F893" s="254" t="s">
        <v>1426</v>
      </c>
      <c r="G893" s="251"/>
      <c r="H893" s="255">
        <v>1.728</v>
      </c>
      <c r="I893" s="256"/>
      <c r="J893" s="251"/>
      <c r="K893" s="251"/>
      <c r="L893" s="257"/>
      <c r="M893" s="258"/>
      <c r="N893" s="259"/>
      <c r="O893" s="259"/>
      <c r="P893" s="259"/>
      <c r="Q893" s="259"/>
      <c r="R893" s="259"/>
      <c r="S893" s="259"/>
      <c r="T893" s="260"/>
      <c r="AT893" s="261" t="s">
        <v>196</v>
      </c>
      <c r="AU893" s="261" t="s">
        <v>90</v>
      </c>
      <c r="AV893" s="12" t="s">
        <v>90</v>
      </c>
      <c r="AW893" s="12" t="s">
        <v>45</v>
      </c>
      <c r="AX893" s="12" t="s">
        <v>82</v>
      </c>
      <c r="AY893" s="261" t="s">
        <v>183</v>
      </c>
    </row>
    <row r="894" s="13" customFormat="1">
      <c r="B894" s="262"/>
      <c r="C894" s="263"/>
      <c r="D894" s="252" t="s">
        <v>196</v>
      </c>
      <c r="E894" s="264" t="s">
        <v>38</v>
      </c>
      <c r="F894" s="265" t="s">
        <v>198</v>
      </c>
      <c r="G894" s="263"/>
      <c r="H894" s="266">
        <v>21.257999999999999</v>
      </c>
      <c r="I894" s="267"/>
      <c r="J894" s="263"/>
      <c r="K894" s="263"/>
      <c r="L894" s="268"/>
      <c r="M894" s="269"/>
      <c r="N894" s="270"/>
      <c r="O894" s="270"/>
      <c r="P894" s="270"/>
      <c r="Q894" s="270"/>
      <c r="R894" s="270"/>
      <c r="S894" s="270"/>
      <c r="T894" s="271"/>
      <c r="AT894" s="272" t="s">
        <v>196</v>
      </c>
      <c r="AU894" s="272" t="s">
        <v>90</v>
      </c>
      <c r="AV894" s="13" t="s">
        <v>190</v>
      </c>
      <c r="AW894" s="13" t="s">
        <v>45</v>
      </c>
      <c r="AX894" s="13" t="s">
        <v>25</v>
      </c>
      <c r="AY894" s="272" t="s">
        <v>183</v>
      </c>
    </row>
    <row r="895" s="12" customFormat="1">
      <c r="B895" s="250"/>
      <c r="C895" s="251"/>
      <c r="D895" s="252" t="s">
        <v>196</v>
      </c>
      <c r="E895" s="251"/>
      <c r="F895" s="254" t="s">
        <v>1427</v>
      </c>
      <c r="G895" s="251"/>
      <c r="H895" s="255">
        <v>23.384</v>
      </c>
      <c r="I895" s="256"/>
      <c r="J895" s="251"/>
      <c r="K895" s="251"/>
      <c r="L895" s="257"/>
      <c r="M895" s="258"/>
      <c r="N895" s="259"/>
      <c r="O895" s="259"/>
      <c r="P895" s="259"/>
      <c r="Q895" s="259"/>
      <c r="R895" s="259"/>
      <c r="S895" s="259"/>
      <c r="T895" s="260"/>
      <c r="AT895" s="261" t="s">
        <v>196</v>
      </c>
      <c r="AU895" s="261" t="s">
        <v>90</v>
      </c>
      <c r="AV895" s="12" t="s">
        <v>90</v>
      </c>
      <c r="AW895" s="12" t="s">
        <v>6</v>
      </c>
      <c r="AX895" s="12" t="s">
        <v>25</v>
      </c>
      <c r="AY895" s="261" t="s">
        <v>183</v>
      </c>
    </row>
    <row r="896" s="1" customFormat="1" ht="16.5" customHeight="1">
      <c r="B896" s="48"/>
      <c r="C896" s="238" t="s">
        <v>1428</v>
      </c>
      <c r="D896" s="238" t="s">
        <v>185</v>
      </c>
      <c r="E896" s="239" t="s">
        <v>1429</v>
      </c>
      <c r="F896" s="240" t="s">
        <v>1430</v>
      </c>
      <c r="G896" s="241" t="s">
        <v>215</v>
      </c>
      <c r="H896" s="242">
        <v>41.280000000000001</v>
      </c>
      <c r="I896" s="243"/>
      <c r="J896" s="244">
        <f>ROUND(I896*H896,2)</f>
        <v>0</v>
      </c>
      <c r="K896" s="240" t="s">
        <v>189</v>
      </c>
      <c r="L896" s="74"/>
      <c r="M896" s="245" t="s">
        <v>38</v>
      </c>
      <c r="N896" s="246" t="s">
        <v>53</v>
      </c>
      <c r="O896" s="49"/>
      <c r="P896" s="247">
        <f>O896*H896</f>
        <v>0</v>
      </c>
      <c r="Q896" s="247">
        <v>0.00029999999999999997</v>
      </c>
      <c r="R896" s="247">
        <f>Q896*H896</f>
        <v>0.012383999999999999</v>
      </c>
      <c r="S896" s="247">
        <v>0</v>
      </c>
      <c r="T896" s="248">
        <f>S896*H896</f>
        <v>0</v>
      </c>
      <c r="AR896" s="25" t="s">
        <v>279</v>
      </c>
      <c r="AT896" s="25" t="s">
        <v>185</v>
      </c>
      <c r="AU896" s="25" t="s">
        <v>90</v>
      </c>
      <c r="AY896" s="25" t="s">
        <v>183</v>
      </c>
      <c r="BE896" s="249">
        <f>IF(N896="základní",J896,0)</f>
        <v>0</v>
      </c>
      <c r="BF896" s="249">
        <f>IF(N896="snížená",J896,0)</f>
        <v>0</v>
      </c>
      <c r="BG896" s="249">
        <f>IF(N896="zákl. přenesená",J896,0)</f>
        <v>0</v>
      </c>
      <c r="BH896" s="249">
        <f>IF(N896="sníž. přenesená",J896,0)</f>
        <v>0</v>
      </c>
      <c r="BI896" s="249">
        <f>IF(N896="nulová",J896,0)</f>
        <v>0</v>
      </c>
      <c r="BJ896" s="25" t="s">
        <v>25</v>
      </c>
      <c r="BK896" s="249">
        <f>ROUND(I896*H896,2)</f>
        <v>0</v>
      </c>
      <c r="BL896" s="25" t="s">
        <v>279</v>
      </c>
      <c r="BM896" s="25" t="s">
        <v>1431</v>
      </c>
    </row>
    <row r="897" s="12" customFormat="1">
      <c r="B897" s="250"/>
      <c r="C897" s="251"/>
      <c r="D897" s="252" t="s">
        <v>196</v>
      </c>
      <c r="E897" s="253" t="s">
        <v>38</v>
      </c>
      <c r="F897" s="254" t="s">
        <v>1432</v>
      </c>
      <c r="G897" s="251"/>
      <c r="H897" s="255">
        <v>41.280000000000001</v>
      </c>
      <c r="I897" s="256"/>
      <c r="J897" s="251"/>
      <c r="K897" s="251"/>
      <c r="L897" s="257"/>
      <c r="M897" s="258"/>
      <c r="N897" s="259"/>
      <c r="O897" s="259"/>
      <c r="P897" s="259"/>
      <c r="Q897" s="259"/>
      <c r="R897" s="259"/>
      <c r="S897" s="259"/>
      <c r="T897" s="260"/>
      <c r="AT897" s="261" t="s">
        <v>196</v>
      </c>
      <c r="AU897" s="261" t="s">
        <v>90</v>
      </c>
      <c r="AV897" s="12" t="s">
        <v>90</v>
      </c>
      <c r="AW897" s="12" t="s">
        <v>45</v>
      </c>
      <c r="AX897" s="12" t="s">
        <v>82</v>
      </c>
      <c r="AY897" s="261" t="s">
        <v>183</v>
      </c>
    </row>
    <row r="898" s="13" customFormat="1">
      <c r="B898" s="262"/>
      <c r="C898" s="263"/>
      <c r="D898" s="252" t="s">
        <v>196</v>
      </c>
      <c r="E898" s="264" t="s">
        <v>38</v>
      </c>
      <c r="F898" s="265" t="s">
        <v>198</v>
      </c>
      <c r="G898" s="263"/>
      <c r="H898" s="266">
        <v>41.280000000000001</v>
      </c>
      <c r="I898" s="267"/>
      <c r="J898" s="263"/>
      <c r="K898" s="263"/>
      <c r="L898" s="268"/>
      <c r="M898" s="269"/>
      <c r="N898" s="270"/>
      <c r="O898" s="270"/>
      <c r="P898" s="270"/>
      <c r="Q898" s="270"/>
      <c r="R898" s="270"/>
      <c r="S898" s="270"/>
      <c r="T898" s="271"/>
      <c r="AT898" s="272" t="s">
        <v>196</v>
      </c>
      <c r="AU898" s="272" t="s">
        <v>90</v>
      </c>
      <c r="AV898" s="13" t="s">
        <v>190</v>
      </c>
      <c r="AW898" s="13" t="s">
        <v>45</v>
      </c>
      <c r="AX898" s="13" t="s">
        <v>25</v>
      </c>
      <c r="AY898" s="272" t="s">
        <v>183</v>
      </c>
    </row>
    <row r="899" s="1" customFormat="1" ht="38.25" customHeight="1">
      <c r="B899" s="48"/>
      <c r="C899" s="285" t="s">
        <v>1433</v>
      </c>
      <c r="D899" s="285" t="s">
        <v>272</v>
      </c>
      <c r="E899" s="286" t="s">
        <v>1434</v>
      </c>
      <c r="F899" s="287" t="s">
        <v>1435</v>
      </c>
      <c r="G899" s="288" t="s">
        <v>215</v>
      </c>
      <c r="H899" s="289">
        <v>49.579999999999998</v>
      </c>
      <c r="I899" s="290"/>
      <c r="J899" s="291">
        <f>ROUND(I899*H899,2)</f>
        <v>0</v>
      </c>
      <c r="K899" s="287" t="s">
        <v>189</v>
      </c>
      <c r="L899" s="292"/>
      <c r="M899" s="293" t="s">
        <v>38</v>
      </c>
      <c r="N899" s="294" t="s">
        <v>53</v>
      </c>
      <c r="O899" s="49"/>
      <c r="P899" s="247">
        <f>O899*H899</f>
        <v>0</v>
      </c>
      <c r="Q899" s="247">
        <v>0.0027499999999999998</v>
      </c>
      <c r="R899" s="247">
        <f>Q899*H899</f>
        <v>0.13634499999999999</v>
      </c>
      <c r="S899" s="247">
        <v>0</v>
      </c>
      <c r="T899" s="248">
        <f>S899*H899</f>
        <v>0</v>
      </c>
      <c r="AR899" s="25" t="s">
        <v>385</v>
      </c>
      <c r="AT899" s="25" t="s">
        <v>272</v>
      </c>
      <c r="AU899" s="25" t="s">
        <v>90</v>
      </c>
      <c r="AY899" s="25" t="s">
        <v>183</v>
      </c>
      <c r="BE899" s="249">
        <f>IF(N899="základní",J899,0)</f>
        <v>0</v>
      </c>
      <c r="BF899" s="249">
        <f>IF(N899="snížená",J899,0)</f>
        <v>0</v>
      </c>
      <c r="BG899" s="249">
        <f>IF(N899="zákl. přenesená",J899,0)</f>
        <v>0</v>
      </c>
      <c r="BH899" s="249">
        <f>IF(N899="sníž. přenesená",J899,0)</f>
        <v>0</v>
      </c>
      <c r="BI899" s="249">
        <f>IF(N899="nulová",J899,0)</f>
        <v>0</v>
      </c>
      <c r="BJ899" s="25" t="s">
        <v>25</v>
      </c>
      <c r="BK899" s="249">
        <f>ROUND(I899*H899,2)</f>
        <v>0</v>
      </c>
      <c r="BL899" s="25" t="s">
        <v>279</v>
      </c>
      <c r="BM899" s="25" t="s">
        <v>1436</v>
      </c>
    </row>
    <row r="900" s="1" customFormat="1">
      <c r="B900" s="48"/>
      <c r="C900" s="76"/>
      <c r="D900" s="252" t="s">
        <v>276</v>
      </c>
      <c r="E900" s="76"/>
      <c r="F900" s="283" t="s">
        <v>1437</v>
      </c>
      <c r="G900" s="76"/>
      <c r="H900" s="76"/>
      <c r="I900" s="206"/>
      <c r="J900" s="76"/>
      <c r="K900" s="76"/>
      <c r="L900" s="74"/>
      <c r="M900" s="284"/>
      <c r="N900" s="49"/>
      <c r="O900" s="49"/>
      <c r="P900" s="49"/>
      <c r="Q900" s="49"/>
      <c r="R900" s="49"/>
      <c r="S900" s="49"/>
      <c r="T900" s="97"/>
      <c r="AT900" s="25" t="s">
        <v>276</v>
      </c>
      <c r="AU900" s="25" t="s">
        <v>90</v>
      </c>
    </row>
    <row r="901" s="12" customFormat="1">
      <c r="B901" s="250"/>
      <c r="C901" s="251"/>
      <c r="D901" s="252" t="s">
        <v>196</v>
      </c>
      <c r="E901" s="253" t="s">
        <v>38</v>
      </c>
      <c r="F901" s="254" t="s">
        <v>1438</v>
      </c>
      <c r="G901" s="251"/>
      <c r="H901" s="255">
        <v>41.280000000000001</v>
      </c>
      <c r="I901" s="256"/>
      <c r="J901" s="251"/>
      <c r="K901" s="251"/>
      <c r="L901" s="257"/>
      <c r="M901" s="258"/>
      <c r="N901" s="259"/>
      <c r="O901" s="259"/>
      <c r="P901" s="259"/>
      <c r="Q901" s="259"/>
      <c r="R901" s="259"/>
      <c r="S901" s="259"/>
      <c r="T901" s="260"/>
      <c r="AT901" s="261" t="s">
        <v>196</v>
      </c>
      <c r="AU901" s="261" t="s">
        <v>90</v>
      </c>
      <c r="AV901" s="12" t="s">
        <v>90</v>
      </c>
      <c r="AW901" s="12" t="s">
        <v>45</v>
      </c>
      <c r="AX901" s="12" t="s">
        <v>82</v>
      </c>
      <c r="AY901" s="261" t="s">
        <v>183</v>
      </c>
    </row>
    <row r="902" s="12" customFormat="1">
      <c r="B902" s="250"/>
      <c r="C902" s="251"/>
      <c r="D902" s="252" t="s">
        <v>196</v>
      </c>
      <c r="E902" s="253" t="s">
        <v>38</v>
      </c>
      <c r="F902" s="254" t="s">
        <v>1439</v>
      </c>
      <c r="G902" s="251"/>
      <c r="H902" s="255">
        <v>3.7930000000000001</v>
      </c>
      <c r="I902" s="256"/>
      <c r="J902" s="251"/>
      <c r="K902" s="251"/>
      <c r="L902" s="257"/>
      <c r="M902" s="258"/>
      <c r="N902" s="259"/>
      <c r="O902" s="259"/>
      <c r="P902" s="259"/>
      <c r="Q902" s="259"/>
      <c r="R902" s="259"/>
      <c r="S902" s="259"/>
      <c r="T902" s="260"/>
      <c r="AT902" s="261" t="s">
        <v>196</v>
      </c>
      <c r="AU902" s="261" t="s">
        <v>90</v>
      </c>
      <c r="AV902" s="12" t="s">
        <v>90</v>
      </c>
      <c r="AW902" s="12" t="s">
        <v>45</v>
      </c>
      <c r="AX902" s="12" t="s">
        <v>82</v>
      </c>
      <c r="AY902" s="261" t="s">
        <v>183</v>
      </c>
    </row>
    <row r="903" s="13" customFormat="1">
      <c r="B903" s="262"/>
      <c r="C903" s="263"/>
      <c r="D903" s="252" t="s">
        <v>196</v>
      </c>
      <c r="E903" s="264" t="s">
        <v>38</v>
      </c>
      <c r="F903" s="265" t="s">
        <v>198</v>
      </c>
      <c r="G903" s="263"/>
      <c r="H903" s="266">
        <v>45.073</v>
      </c>
      <c r="I903" s="267"/>
      <c r="J903" s="263"/>
      <c r="K903" s="263"/>
      <c r="L903" s="268"/>
      <c r="M903" s="269"/>
      <c r="N903" s="270"/>
      <c r="O903" s="270"/>
      <c r="P903" s="270"/>
      <c r="Q903" s="270"/>
      <c r="R903" s="270"/>
      <c r="S903" s="270"/>
      <c r="T903" s="271"/>
      <c r="AT903" s="272" t="s">
        <v>196</v>
      </c>
      <c r="AU903" s="272" t="s">
        <v>90</v>
      </c>
      <c r="AV903" s="13" t="s">
        <v>190</v>
      </c>
      <c r="AW903" s="13" t="s">
        <v>45</v>
      </c>
      <c r="AX903" s="13" t="s">
        <v>25</v>
      </c>
      <c r="AY903" s="272" t="s">
        <v>183</v>
      </c>
    </row>
    <row r="904" s="12" customFormat="1">
      <c r="B904" s="250"/>
      <c r="C904" s="251"/>
      <c r="D904" s="252" t="s">
        <v>196</v>
      </c>
      <c r="E904" s="251"/>
      <c r="F904" s="254" t="s">
        <v>1440</v>
      </c>
      <c r="G904" s="251"/>
      <c r="H904" s="255">
        <v>49.579999999999998</v>
      </c>
      <c r="I904" s="256"/>
      <c r="J904" s="251"/>
      <c r="K904" s="251"/>
      <c r="L904" s="257"/>
      <c r="M904" s="258"/>
      <c r="N904" s="259"/>
      <c r="O904" s="259"/>
      <c r="P904" s="259"/>
      <c r="Q904" s="259"/>
      <c r="R904" s="259"/>
      <c r="S904" s="259"/>
      <c r="T904" s="260"/>
      <c r="AT904" s="261" t="s">
        <v>196</v>
      </c>
      <c r="AU904" s="261" t="s">
        <v>90</v>
      </c>
      <c r="AV904" s="12" t="s">
        <v>90</v>
      </c>
      <c r="AW904" s="12" t="s">
        <v>6</v>
      </c>
      <c r="AX904" s="12" t="s">
        <v>25</v>
      </c>
      <c r="AY904" s="261" t="s">
        <v>183</v>
      </c>
    </row>
    <row r="905" s="1" customFormat="1" ht="16.5" customHeight="1">
      <c r="B905" s="48"/>
      <c r="C905" s="238" t="s">
        <v>1441</v>
      </c>
      <c r="D905" s="238" t="s">
        <v>185</v>
      </c>
      <c r="E905" s="239" t="s">
        <v>1442</v>
      </c>
      <c r="F905" s="240" t="s">
        <v>1443</v>
      </c>
      <c r="G905" s="241" t="s">
        <v>313</v>
      </c>
      <c r="H905" s="242">
        <v>55.210000000000001</v>
      </c>
      <c r="I905" s="243"/>
      <c r="J905" s="244">
        <f>ROUND(I905*H905,2)</f>
        <v>0</v>
      </c>
      <c r="K905" s="240" t="s">
        <v>189</v>
      </c>
      <c r="L905" s="74"/>
      <c r="M905" s="245" t="s">
        <v>38</v>
      </c>
      <c r="N905" s="246" t="s">
        <v>53</v>
      </c>
      <c r="O905" s="49"/>
      <c r="P905" s="247">
        <f>O905*H905</f>
        <v>0</v>
      </c>
      <c r="Q905" s="247">
        <v>3.0000000000000001E-05</v>
      </c>
      <c r="R905" s="247">
        <f>Q905*H905</f>
        <v>0.0016563000000000001</v>
      </c>
      <c r="S905" s="247">
        <v>0</v>
      </c>
      <c r="T905" s="248">
        <f>S905*H905</f>
        <v>0</v>
      </c>
      <c r="AR905" s="25" t="s">
        <v>279</v>
      </c>
      <c r="AT905" s="25" t="s">
        <v>185</v>
      </c>
      <c r="AU905" s="25" t="s">
        <v>90</v>
      </c>
      <c r="AY905" s="25" t="s">
        <v>183</v>
      </c>
      <c r="BE905" s="249">
        <f>IF(N905="základní",J905,0)</f>
        <v>0</v>
      </c>
      <c r="BF905" s="249">
        <f>IF(N905="snížená",J905,0)</f>
        <v>0</v>
      </c>
      <c r="BG905" s="249">
        <f>IF(N905="zákl. přenesená",J905,0)</f>
        <v>0</v>
      </c>
      <c r="BH905" s="249">
        <f>IF(N905="sníž. přenesená",J905,0)</f>
        <v>0</v>
      </c>
      <c r="BI905" s="249">
        <f>IF(N905="nulová",J905,0)</f>
        <v>0</v>
      </c>
      <c r="BJ905" s="25" t="s">
        <v>25</v>
      </c>
      <c r="BK905" s="249">
        <f>ROUND(I905*H905,2)</f>
        <v>0</v>
      </c>
      <c r="BL905" s="25" t="s">
        <v>279</v>
      </c>
      <c r="BM905" s="25" t="s">
        <v>1444</v>
      </c>
    </row>
    <row r="906" s="12" customFormat="1">
      <c r="B906" s="250"/>
      <c r="C906" s="251"/>
      <c r="D906" s="252" t="s">
        <v>196</v>
      </c>
      <c r="E906" s="253" t="s">
        <v>38</v>
      </c>
      <c r="F906" s="254" t="s">
        <v>1445</v>
      </c>
      <c r="G906" s="251"/>
      <c r="H906" s="255">
        <v>17.280000000000001</v>
      </c>
      <c r="I906" s="256"/>
      <c r="J906" s="251"/>
      <c r="K906" s="251"/>
      <c r="L906" s="257"/>
      <c r="M906" s="258"/>
      <c r="N906" s="259"/>
      <c r="O906" s="259"/>
      <c r="P906" s="259"/>
      <c r="Q906" s="259"/>
      <c r="R906" s="259"/>
      <c r="S906" s="259"/>
      <c r="T906" s="260"/>
      <c r="AT906" s="261" t="s">
        <v>196</v>
      </c>
      <c r="AU906" s="261" t="s">
        <v>90</v>
      </c>
      <c r="AV906" s="12" t="s">
        <v>90</v>
      </c>
      <c r="AW906" s="12" t="s">
        <v>45</v>
      </c>
      <c r="AX906" s="12" t="s">
        <v>82</v>
      </c>
      <c r="AY906" s="261" t="s">
        <v>183</v>
      </c>
    </row>
    <row r="907" s="12" customFormat="1">
      <c r="B907" s="250"/>
      <c r="C907" s="251"/>
      <c r="D907" s="252" t="s">
        <v>196</v>
      </c>
      <c r="E907" s="253" t="s">
        <v>38</v>
      </c>
      <c r="F907" s="254" t="s">
        <v>1446</v>
      </c>
      <c r="G907" s="251"/>
      <c r="H907" s="255">
        <v>37.93</v>
      </c>
      <c r="I907" s="256"/>
      <c r="J907" s="251"/>
      <c r="K907" s="251"/>
      <c r="L907" s="257"/>
      <c r="M907" s="258"/>
      <c r="N907" s="259"/>
      <c r="O907" s="259"/>
      <c r="P907" s="259"/>
      <c r="Q907" s="259"/>
      <c r="R907" s="259"/>
      <c r="S907" s="259"/>
      <c r="T907" s="260"/>
      <c r="AT907" s="261" t="s">
        <v>196</v>
      </c>
      <c r="AU907" s="261" t="s">
        <v>90</v>
      </c>
      <c r="AV907" s="12" t="s">
        <v>90</v>
      </c>
      <c r="AW907" s="12" t="s">
        <v>45</v>
      </c>
      <c r="AX907" s="12" t="s">
        <v>82</v>
      </c>
      <c r="AY907" s="261" t="s">
        <v>183</v>
      </c>
    </row>
    <row r="908" s="13" customFormat="1">
      <c r="B908" s="262"/>
      <c r="C908" s="263"/>
      <c r="D908" s="252" t="s">
        <v>196</v>
      </c>
      <c r="E908" s="264" t="s">
        <v>38</v>
      </c>
      <c r="F908" s="265" t="s">
        <v>198</v>
      </c>
      <c r="G908" s="263"/>
      <c r="H908" s="266">
        <v>55.210000000000001</v>
      </c>
      <c r="I908" s="267"/>
      <c r="J908" s="263"/>
      <c r="K908" s="263"/>
      <c r="L908" s="268"/>
      <c r="M908" s="269"/>
      <c r="N908" s="270"/>
      <c r="O908" s="270"/>
      <c r="P908" s="270"/>
      <c r="Q908" s="270"/>
      <c r="R908" s="270"/>
      <c r="S908" s="270"/>
      <c r="T908" s="271"/>
      <c r="AT908" s="272" t="s">
        <v>196</v>
      </c>
      <c r="AU908" s="272" t="s">
        <v>90</v>
      </c>
      <c r="AV908" s="13" t="s">
        <v>190</v>
      </c>
      <c r="AW908" s="13" t="s">
        <v>45</v>
      </c>
      <c r="AX908" s="13" t="s">
        <v>25</v>
      </c>
      <c r="AY908" s="272" t="s">
        <v>183</v>
      </c>
    </row>
    <row r="909" s="1" customFormat="1" ht="38.25" customHeight="1">
      <c r="B909" s="48"/>
      <c r="C909" s="238" t="s">
        <v>1447</v>
      </c>
      <c r="D909" s="238" t="s">
        <v>185</v>
      </c>
      <c r="E909" s="239" t="s">
        <v>1448</v>
      </c>
      <c r="F909" s="240" t="s">
        <v>1449</v>
      </c>
      <c r="G909" s="241" t="s">
        <v>911</v>
      </c>
      <c r="H909" s="306"/>
      <c r="I909" s="243"/>
      <c r="J909" s="244">
        <f>ROUND(I909*H909,2)</f>
        <v>0</v>
      </c>
      <c r="K909" s="240" t="s">
        <v>189</v>
      </c>
      <c r="L909" s="74"/>
      <c r="M909" s="245" t="s">
        <v>38</v>
      </c>
      <c r="N909" s="246" t="s">
        <v>53</v>
      </c>
      <c r="O909" s="49"/>
      <c r="P909" s="247">
        <f>O909*H909</f>
        <v>0</v>
      </c>
      <c r="Q909" s="247">
        <v>0</v>
      </c>
      <c r="R909" s="247">
        <f>Q909*H909</f>
        <v>0</v>
      </c>
      <c r="S909" s="247">
        <v>0</v>
      </c>
      <c r="T909" s="248">
        <f>S909*H909</f>
        <v>0</v>
      </c>
      <c r="AR909" s="25" t="s">
        <v>279</v>
      </c>
      <c r="AT909" s="25" t="s">
        <v>185</v>
      </c>
      <c r="AU909" s="25" t="s">
        <v>90</v>
      </c>
      <c r="AY909" s="25" t="s">
        <v>183</v>
      </c>
      <c r="BE909" s="249">
        <f>IF(N909="základní",J909,0)</f>
        <v>0</v>
      </c>
      <c r="BF909" s="249">
        <f>IF(N909="snížená",J909,0)</f>
        <v>0</v>
      </c>
      <c r="BG909" s="249">
        <f>IF(N909="zákl. přenesená",J909,0)</f>
        <v>0</v>
      </c>
      <c r="BH909" s="249">
        <f>IF(N909="sníž. přenesená",J909,0)</f>
        <v>0</v>
      </c>
      <c r="BI909" s="249">
        <f>IF(N909="nulová",J909,0)</f>
        <v>0</v>
      </c>
      <c r="BJ909" s="25" t="s">
        <v>25</v>
      </c>
      <c r="BK909" s="249">
        <f>ROUND(I909*H909,2)</f>
        <v>0</v>
      </c>
      <c r="BL909" s="25" t="s">
        <v>279</v>
      </c>
      <c r="BM909" s="25" t="s">
        <v>1450</v>
      </c>
    </row>
    <row r="910" s="1" customFormat="1">
      <c r="B910" s="48"/>
      <c r="C910" s="76"/>
      <c r="D910" s="252" t="s">
        <v>217</v>
      </c>
      <c r="E910" s="76"/>
      <c r="F910" s="283" t="s">
        <v>1271</v>
      </c>
      <c r="G910" s="76"/>
      <c r="H910" s="76"/>
      <c r="I910" s="206"/>
      <c r="J910" s="76"/>
      <c r="K910" s="76"/>
      <c r="L910" s="74"/>
      <c r="M910" s="284"/>
      <c r="N910" s="49"/>
      <c r="O910" s="49"/>
      <c r="P910" s="49"/>
      <c r="Q910" s="49"/>
      <c r="R910" s="49"/>
      <c r="S910" s="49"/>
      <c r="T910" s="97"/>
      <c r="AT910" s="25" t="s">
        <v>217</v>
      </c>
      <c r="AU910" s="25" t="s">
        <v>90</v>
      </c>
    </row>
    <row r="911" s="11" customFormat="1" ht="29.88" customHeight="1">
      <c r="B911" s="222"/>
      <c r="C911" s="223"/>
      <c r="D911" s="224" t="s">
        <v>81</v>
      </c>
      <c r="E911" s="236" t="s">
        <v>1451</v>
      </c>
      <c r="F911" s="236" t="s">
        <v>1452</v>
      </c>
      <c r="G911" s="223"/>
      <c r="H911" s="223"/>
      <c r="I911" s="226"/>
      <c r="J911" s="237">
        <f>BK911</f>
        <v>0</v>
      </c>
      <c r="K911" s="223"/>
      <c r="L911" s="228"/>
      <c r="M911" s="229"/>
      <c r="N911" s="230"/>
      <c r="O911" s="230"/>
      <c r="P911" s="231">
        <f>SUM(P912:P950)</f>
        <v>0</v>
      </c>
      <c r="Q911" s="230"/>
      <c r="R911" s="231">
        <f>SUM(R912:R950)</f>
        <v>5.2329686299999993</v>
      </c>
      <c r="S911" s="230"/>
      <c r="T911" s="232">
        <f>SUM(T912:T950)</f>
        <v>0</v>
      </c>
      <c r="AR911" s="233" t="s">
        <v>90</v>
      </c>
      <c r="AT911" s="234" t="s">
        <v>81</v>
      </c>
      <c r="AU911" s="234" t="s">
        <v>25</v>
      </c>
      <c r="AY911" s="233" t="s">
        <v>183</v>
      </c>
      <c r="BK911" s="235">
        <f>SUM(BK912:BK950)</f>
        <v>0</v>
      </c>
    </row>
    <row r="912" s="1" customFormat="1" ht="25.5" customHeight="1">
      <c r="B912" s="48"/>
      <c r="C912" s="238" t="s">
        <v>1453</v>
      </c>
      <c r="D912" s="238" t="s">
        <v>185</v>
      </c>
      <c r="E912" s="239" t="s">
        <v>1454</v>
      </c>
      <c r="F912" s="240" t="s">
        <v>1455</v>
      </c>
      <c r="G912" s="241" t="s">
        <v>215</v>
      </c>
      <c r="H912" s="242">
        <v>205.02099999999999</v>
      </c>
      <c r="I912" s="243"/>
      <c r="J912" s="244">
        <f>ROUND(I912*H912,2)</f>
        <v>0</v>
      </c>
      <c r="K912" s="240" t="s">
        <v>189</v>
      </c>
      <c r="L912" s="74"/>
      <c r="M912" s="245" t="s">
        <v>38</v>
      </c>
      <c r="N912" s="246" t="s">
        <v>53</v>
      </c>
      <c r="O912" s="49"/>
      <c r="P912" s="247">
        <f>O912*H912</f>
        <v>0</v>
      </c>
      <c r="Q912" s="247">
        <v>0.0030000000000000001</v>
      </c>
      <c r="R912" s="247">
        <f>Q912*H912</f>
        <v>0.61506300000000003</v>
      </c>
      <c r="S912" s="247">
        <v>0</v>
      </c>
      <c r="T912" s="248">
        <f>S912*H912</f>
        <v>0</v>
      </c>
      <c r="AR912" s="25" t="s">
        <v>279</v>
      </c>
      <c r="AT912" s="25" t="s">
        <v>185</v>
      </c>
      <c r="AU912" s="25" t="s">
        <v>90</v>
      </c>
      <c r="AY912" s="25" t="s">
        <v>183</v>
      </c>
      <c r="BE912" s="249">
        <f>IF(N912="základní",J912,0)</f>
        <v>0</v>
      </c>
      <c r="BF912" s="249">
        <f>IF(N912="snížená",J912,0)</f>
        <v>0</v>
      </c>
      <c r="BG912" s="249">
        <f>IF(N912="zákl. přenesená",J912,0)</f>
        <v>0</v>
      </c>
      <c r="BH912" s="249">
        <f>IF(N912="sníž. přenesená",J912,0)</f>
        <v>0</v>
      </c>
      <c r="BI912" s="249">
        <f>IF(N912="nulová",J912,0)</f>
        <v>0</v>
      </c>
      <c r="BJ912" s="25" t="s">
        <v>25</v>
      </c>
      <c r="BK912" s="249">
        <f>ROUND(I912*H912,2)</f>
        <v>0</v>
      </c>
      <c r="BL912" s="25" t="s">
        <v>279</v>
      </c>
      <c r="BM912" s="25" t="s">
        <v>1456</v>
      </c>
    </row>
    <row r="913" s="14" customFormat="1">
      <c r="B913" s="273"/>
      <c r="C913" s="274"/>
      <c r="D913" s="252" t="s">
        <v>196</v>
      </c>
      <c r="E913" s="275" t="s">
        <v>38</v>
      </c>
      <c r="F913" s="276" t="s">
        <v>202</v>
      </c>
      <c r="G913" s="274"/>
      <c r="H913" s="275" t="s">
        <v>38</v>
      </c>
      <c r="I913" s="277"/>
      <c r="J913" s="274"/>
      <c r="K913" s="274"/>
      <c r="L913" s="278"/>
      <c r="M913" s="279"/>
      <c r="N913" s="280"/>
      <c r="O913" s="280"/>
      <c r="P913" s="280"/>
      <c r="Q913" s="280"/>
      <c r="R913" s="280"/>
      <c r="S913" s="280"/>
      <c r="T913" s="281"/>
      <c r="AT913" s="282" t="s">
        <v>196</v>
      </c>
      <c r="AU913" s="282" t="s">
        <v>90</v>
      </c>
      <c r="AV913" s="14" t="s">
        <v>25</v>
      </c>
      <c r="AW913" s="14" t="s">
        <v>45</v>
      </c>
      <c r="AX913" s="14" t="s">
        <v>82</v>
      </c>
      <c r="AY913" s="282" t="s">
        <v>183</v>
      </c>
    </row>
    <row r="914" s="12" customFormat="1">
      <c r="B914" s="250"/>
      <c r="C914" s="251"/>
      <c r="D914" s="252" t="s">
        <v>196</v>
      </c>
      <c r="E914" s="253" t="s">
        <v>38</v>
      </c>
      <c r="F914" s="254" t="s">
        <v>419</v>
      </c>
      <c r="G914" s="251"/>
      <c r="H914" s="255">
        <v>15.75</v>
      </c>
      <c r="I914" s="256"/>
      <c r="J914" s="251"/>
      <c r="K914" s="251"/>
      <c r="L914" s="257"/>
      <c r="M914" s="258"/>
      <c r="N914" s="259"/>
      <c r="O914" s="259"/>
      <c r="P914" s="259"/>
      <c r="Q914" s="259"/>
      <c r="R914" s="259"/>
      <c r="S914" s="259"/>
      <c r="T914" s="260"/>
      <c r="AT914" s="261" t="s">
        <v>196</v>
      </c>
      <c r="AU914" s="261" t="s">
        <v>90</v>
      </c>
      <c r="AV914" s="12" t="s">
        <v>90</v>
      </c>
      <c r="AW914" s="12" t="s">
        <v>45</v>
      </c>
      <c r="AX914" s="12" t="s">
        <v>82</v>
      </c>
      <c r="AY914" s="261" t="s">
        <v>183</v>
      </c>
    </row>
    <row r="915" s="12" customFormat="1">
      <c r="B915" s="250"/>
      <c r="C915" s="251"/>
      <c r="D915" s="252" t="s">
        <v>196</v>
      </c>
      <c r="E915" s="253" t="s">
        <v>38</v>
      </c>
      <c r="F915" s="254" t="s">
        <v>420</v>
      </c>
      <c r="G915" s="251"/>
      <c r="H915" s="255">
        <v>34.082999999999998</v>
      </c>
      <c r="I915" s="256"/>
      <c r="J915" s="251"/>
      <c r="K915" s="251"/>
      <c r="L915" s="257"/>
      <c r="M915" s="258"/>
      <c r="N915" s="259"/>
      <c r="O915" s="259"/>
      <c r="P915" s="259"/>
      <c r="Q915" s="259"/>
      <c r="R915" s="259"/>
      <c r="S915" s="259"/>
      <c r="T915" s="260"/>
      <c r="AT915" s="261" t="s">
        <v>196</v>
      </c>
      <c r="AU915" s="261" t="s">
        <v>90</v>
      </c>
      <c r="AV915" s="12" t="s">
        <v>90</v>
      </c>
      <c r="AW915" s="12" t="s">
        <v>45</v>
      </c>
      <c r="AX915" s="12" t="s">
        <v>82</v>
      </c>
      <c r="AY915" s="261" t="s">
        <v>183</v>
      </c>
    </row>
    <row r="916" s="12" customFormat="1">
      <c r="B916" s="250"/>
      <c r="C916" s="251"/>
      <c r="D916" s="252" t="s">
        <v>196</v>
      </c>
      <c r="E916" s="253" t="s">
        <v>38</v>
      </c>
      <c r="F916" s="254" t="s">
        <v>421</v>
      </c>
      <c r="G916" s="251"/>
      <c r="H916" s="255">
        <v>34.040999999999997</v>
      </c>
      <c r="I916" s="256"/>
      <c r="J916" s="251"/>
      <c r="K916" s="251"/>
      <c r="L916" s="257"/>
      <c r="M916" s="258"/>
      <c r="N916" s="259"/>
      <c r="O916" s="259"/>
      <c r="P916" s="259"/>
      <c r="Q916" s="259"/>
      <c r="R916" s="259"/>
      <c r="S916" s="259"/>
      <c r="T916" s="260"/>
      <c r="AT916" s="261" t="s">
        <v>196</v>
      </c>
      <c r="AU916" s="261" t="s">
        <v>90</v>
      </c>
      <c r="AV916" s="12" t="s">
        <v>90</v>
      </c>
      <c r="AW916" s="12" t="s">
        <v>45</v>
      </c>
      <c r="AX916" s="12" t="s">
        <v>82</v>
      </c>
      <c r="AY916" s="261" t="s">
        <v>183</v>
      </c>
    </row>
    <row r="917" s="12" customFormat="1">
      <c r="B917" s="250"/>
      <c r="C917" s="251"/>
      <c r="D917" s="252" t="s">
        <v>196</v>
      </c>
      <c r="E917" s="253" t="s">
        <v>38</v>
      </c>
      <c r="F917" s="254" t="s">
        <v>422</v>
      </c>
      <c r="G917" s="251"/>
      <c r="H917" s="255">
        <v>2.4750000000000001</v>
      </c>
      <c r="I917" s="256"/>
      <c r="J917" s="251"/>
      <c r="K917" s="251"/>
      <c r="L917" s="257"/>
      <c r="M917" s="258"/>
      <c r="N917" s="259"/>
      <c r="O917" s="259"/>
      <c r="P917" s="259"/>
      <c r="Q917" s="259"/>
      <c r="R917" s="259"/>
      <c r="S917" s="259"/>
      <c r="T917" s="260"/>
      <c r="AT917" s="261" t="s">
        <v>196</v>
      </c>
      <c r="AU917" s="261" t="s">
        <v>90</v>
      </c>
      <c r="AV917" s="12" t="s">
        <v>90</v>
      </c>
      <c r="AW917" s="12" t="s">
        <v>45</v>
      </c>
      <c r="AX917" s="12" t="s">
        <v>82</v>
      </c>
      <c r="AY917" s="261" t="s">
        <v>183</v>
      </c>
    </row>
    <row r="918" s="12" customFormat="1">
      <c r="B918" s="250"/>
      <c r="C918" s="251"/>
      <c r="D918" s="252" t="s">
        <v>196</v>
      </c>
      <c r="E918" s="253" t="s">
        <v>38</v>
      </c>
      <c r="F918" s="254" t="s">
        <v>423</v>
      </c>
      <c r="G918" s="251"/>
      <c r="H918" s="255">
        <v>11.279999999999999</v>
      </c>
      <c r="I918" s="256"/>
      <c r="J918" s="251"/>
      <c r="K918" s="251"/>
      <c r="L918" s="257"/>
      <c r="M918" s="258"/>
      <c r="N918" s="259"/>
      <c r="O918" s="259"/>
      <c r="P918" s="259"/>
      <c r="Q918" s="259"/>
      <c r="R918" s="259"/>
      <c r="S918" s="259"/>
      <c r="T918" s="260"/>
      <c r="AT918" s="261" t="s">
        <v>196</v>
      </c>
      <c r="AU918" s="261" t="s">
        <v>90</v>
      </c>
      <c r="AV918" s="12" t="s">
        <v>90</v>
      </c>
      <c r="AW918" s="12" t="s">
        <v>45</v>
      </c>
      <c r="AX918" s="12" t="s">
        <v>82</v>
      </c>
      <c r="AY918" s="261" t="s">
        <v>183</v>
      </c>
    </row>
    <row r="919" s="12" customFormat="1">
      <c r="B919" s="250"/>
      <c r="C919" s="251"/>
      <c r="D919" s="252" t="s">
        <v>196</v>
      </c>
      <c r="E919" s="253" t="s">
        <v>38</v>
      </c>
      <c r="F919" s="254" t="s">
        <v>424</v>
      </c>
      <c r="G919" s="251"/>
      <c r="H919" s="255">
        <v>107.392</v>
      </c>
      <c r="I919" s="256"/>
      <c r="J919" s="251"/>
      <c r="K919" s="251"/>
      <c r="L919" s="257"/>
      <c r="M919" s="258"/>
      <c r="N919" s="259"/>
      <c r="O919" s="259"/>
      <c r="P919" s="259"/>
      <c r="Q919" s="259"/>
      <c r="R919" s="259"/>
      <c r="S919" s="259"/>
      <c r="T919" s="260"/>
      <c r="AT919" s="261" t="s">
        <v>196</v>
      </c>
      <c r="AU919" s="261" t="s">
        <v>90</v>
      </c>
      <c r="AV919" s="12" t="s">
        <v>90</v>
      </c>
      <c r="AW919" s="12" t="s">
        <v>45</v>
      </c>
      <c r="AX919" s="12" t="s">
        <v>82</v>
      </c>
      <c r="AY919" s="261" t="s">
        <v>183</v>
      </c>
    </row>
    <row r="920" s="13" customFormat="1">
      <c r="B920" s="262"/>
      <c r="C920" s="263"/>
      <c r="D920" s="252" t="s">
        <v>196</v>
      </c>
      <c r="E920" s="264" t="s">
        <v>38</v>
      </c>
      <c r="F920" s="265" t="s">
        <v>198</v>
      </c>
      <c r="G920" s="263"/>
      <c r="H920" s="266">
        <v>205.02099999999999</v>
      </c>
      <c r="I920" s="267"/>
      <c r="J920" s="263"/>
      <c r="K920" s="263"/>
      <c r="L920" s="268"/>
      <c r="M920" s="269"/>
      <c r="N920" s="270"/>
      <c r="O920" s="270"/>
      <c r="P920" s="270"/>
      <c r="Q920" s="270"/>
      <c r="R920" s="270"/>
      <c r="S920" s="270"/>
      <c r="T920" s="271"/>
      <c r="AT920" s="272" t="s">
        <v>196</v>
      </c>
      <c r="AU920" s="272" t="s">
        <v>90</v>
      </c>
      <c r="AV920" s="13" t="s">
        <v>190</v>
      </c>
      <c r="AW920" s="13" t="s">
        <v>45</v>
      </c>
      <c r="AX920" s="13" t="s">
        <v>25</v>
      </c>
      <c r="AY920" s="272" t="s">
        <v>183</v>
      </c>
    </row>
    <row r="921" s="1" customFormat="1" ht="25.5" customHeight="1">
      <c r="B921" s="48"/>
      <c r="C921" s="285" t="s">
        <v>1457</v>
      </c>
      <c r="D921" s="285" t="s">
        <v>272</v>
      </c>
      <c r="E921" s="286" t="s">
        <v>1458</v>
      </c>
      <c r="F921" s="287" t="s">
        <v>1459</v>
      </c>
      <c r="G921" s="288" t="s">
        <v>215</v>
      </c>
      <c r="H921" s="289">
        <v>225.523</v>
      </c>
      <c r="I921" s="290"/>
      <c r="J921" s="291">
        <f>ROUND(I921*H921,2)</f>
        <v>0</v>
      </c>
      <c r="K921" s="287" t="s">
        <v>189</v>
      </c>
      <c r="L921" s="292"/>
      <c r="M921" s="293" t="s">
        <v>38</v>
      </c>
      <c r="N921" s="294" t="s">
        <v>53</v>
      </c>
      <c r="O921" s="49"/>
      <c r="P921" s="247">
        <f>O921*H921</f>
        <v>0</v>
      </c>
      <c r="Q921" s="247">
        <v>0.0118</v>
      </c>
      <c r="R921" s="247">
        <f>Q921*H921</f>
        <v>2.6611713999999997</v>
      </c>
      <c r="S921" s="247">
        <v>0</v>
      </c>
      <c r="T921" s="248">
        <f>S921*H921</f>
        <v>0</v>
      </c>
      <c r="AR921" s="25" t="s">
        <v>385</v>
      </c>
      <c r="AT921" s="25" t="s">
        <v>272</v>
      </c>
      <c r="AU921" s="25" t="s">
        <v>90</v>
      </c>
      <c r="AY921" s="25" t="s">
        <v>183</v>
      </c>
      <c r="BE921" s="249">
        <f>IF(N921="základní",J921,0)</f>
        <v>0</v>
      </c>
      <c r="BF921" s="249">
        <f>IF(N921="snížená",J921,0)</f>
        <v>0</v>
      </c>
      <c r="BG921" s="249">
        <f>IF(N921="zákl. přenesená",J921,0)</f>
        <v>0</v>
      </c>
      <c r="BH921" s="249">
        <f>IF(N921="sníž. přenesená",J921,0)</f>
        <v>0</v>
      </c>
      <c r="BI921" s="249">
        <f>IF(N921="nulová",J921,0)</f>
        <v>0</v>
      </c>
      <c r="BJ921" s="25" t="s">
        <v>25</v>
      </c>
      <c r="BK921" s="249">
        <f>ROUND(I921*H921,2)</f>
        <v>0</v>
      </c>
      <c r="BL921" s="25" t="s">
        <v>279</v>
      </c>
      <c r="BM921" s="25" t="s">
        <v>1460</v>
      </c>
    </row>
    <row r="922" s="12" customFormat="1">
      <c r="B922" s="250"/>
      <c r="C922" s="251"/>
      <c r="D922" s="252" t="s">
        <v>196</v>
      </c>
      <c r="E922" s="251"/>
      <c r="F922" s="254" t="s">
        <v>1461</v>
      </c>
      <c r="G922" s="251"/>
      <c r="H922" s="255">
        <v>225.523</v>
      </c>
      <c r="I922" s="256"/>
      <c r="J922" s="251"/>
      <c r="K922" s="251"/>
      <c r="L922" s="257"/>
      <c r="M922" s="258"/>
      <c r="N922" s="259"/>
      <c r="O922" s="259"/>
      <c r="P922" s="259"/>
      <c r="Q922" s="259"/>
      <c r="R922" s="259"/>
      <c r="S922" s="259"/>
      <c r="T922" s="260"/>
      <c r="AT922" s="261" t="s">
        <v>196</v>
      </c>
      <c r="AU922" s="261" t="s">
        <v>90</v>
      </c>
      <c r="AV922" s="12" t="s">
        <v>90</v>
      </c>
      <c r="AW922" s="12" t="s">
        <v>6</v>
      </c>
      <c r="AX922" s="12" t="s">
        <v>25</v>
      </c>
      <c r="AY922" s="261" t="s">
        <v>183</v>
      </c>
    </row>
    <row r="923" s="1" customFormat="1" ht="25.5" customHeight="1">
      <c r="B923" s="48"/>
      <c r="C923" s="285" t="s">
        <v>1462</v>
      </c>
      <c r="D923" s="285" t="s">
        <v>272</v>
      </c>
      <c r="E923" s="286" t="s">
        <v>1463</v>
      </c>
      <c r="F923" s="287" t="s">
        <v>1464</v>
      </c>
      <c r="G923" s="288" t="s">
        <v>188</v>
      </c>
      <c r="H923" s="289">
        <v>160</v>
      </c>
      <c r="I923" s="290"/>
      <c r="J923" s="291">
        <f>ROUND(I923*H923,2)</f>
        <v>0</v>
      </c>
      <c r="K923" s="287" t="s">
        <v>38</v>
      </c>
      <c r="L923" s="292"/>
      <c r="M923" s="293" t="s">
        <v>38</v>
      </c>
      <c r="N923" s="294" t="s">
        <v>53</v>
      </c>
      <c r="O923" s="49"/>
      <c r="P923" s="247">
        <f>O923*H923</f>
        <v>0</v>
      </c>
      <c r="Q923" s="247">
        <v>0.00020000000000000001</v>
      </c>
      <c r="R923" s="247">
        <f>Q923*H923</f>
        <v>0.032000000000000001</v>
      </c>
      <c r="S923" s="247">
        <v>0</v>
      </c>
      <c r="T923" s="248">
        <f>S923*H923</f>
        <v>0</v>
      </c>
      <c r="AR923" s="25" t="s">
        <v>385</v>
      </c>
      <c r="AT923" s="25" t="s">
        <v>272</v>
      </c>
      <c r="AU923" s="25" t="s">
        <v>90</v>
      </c>
      <c r="AY923" s="25" t="s">
        <v>183</v>
      </c>
      <c r="BE923" s="249">
        <f>IF(N923="základní",J923,0)</f>
        <v>0</v>
      </c>
      <c r="BF923" s="249">
        <f>IF(N923="snížená",J923,0)</f>
        <v>0</v>
      </c>
      <c r="BG923" s="249">
        <f>IF(N923="zákl. přenesená",J923,0)</f>
        <v>0</v>
      </c>
      <c r="BH923" s="249">
        <f>IF(N923="sníž. přenesená",J923,0)</f>
        <v>0</v>
      </c>
      <c r="BI923" s="249">
        <f>IF(N923="nulová",J923,0)</f>
        <v>0</v>
      </c>
      <c r="BJ923" s="25" t="s">
        <v>25</v>
      </c>
      <c r="BK923" s="249">
        <f>ROUND(I923*H923,2)</f>
        <v>0</v>
      </c>
      <c r="BL923" s="25" t="s">
        <v>279</v>
      </c>
      <c r="BM923" s="25" t="s">
        <v>1465</v>
      </c>
    </row>
    <row r="924" s="12" customFormat="1">
      <c r="B924" s="250"/>
      <c r="C924" s="251"/>
      <c r="D924" s="252" t="s">
        <v>196</v>
      </c>
      <c r="E924" s="253" t="s">
        <v>38</v>
      </c>
      <c r="F924" s="254" t="s">
        <v>1099</v>
      </c>
      <c r="G924" s="251"/>
      <c r="H924" s="255">
        <v>160</v>
      </c>
      <c r="I924" s="256"/>
      <c r="J924" s="251"/>
      <c r="K924" s="251"/>
      <c r="L924" s="257"/>
      <c r="M924" s="258"/>
      <c r="N924" s="259"/>
      <c r="O924" s="259"/>
      <c r="P924" s="259"/>
      <c r="Q924" s="259"/>
      <c r="R924" s="259"/>
      <c r="S924" s="259"/>
      <c r="T924" s="260"/>
      <c r="AT924" s="261" t="s">
        <v>196</v>
      </c>
      <c r="AU924" s="261" t="s">
        <v>90</v>
      </c>
      <c r="AV924" s="12" t="s">
        <v>90</v>
      </c>
      <c r="AW924" s="12" t="s">
        <v>45</v>
      </c>
      <c r="AX924" s="12" t="s">
        <v>82</v>
      </c>
      <c r="AY924" s="261" t="s">
        <v>183</v>
      </c>
    </row>
    <row r="925" s="13" customFormat="1">
      <c r="B925" s="262"/>
      <c r="C925" s="263"/>
      <c r="D925" s="252" t="s">
        <v>196</v>
      </c>
      <c r="E925" s="264" t="s">
        <v>38</v>
      </c>
      <c r="F925" s="265" t="s">
        <v>198</v>
      </c>
      <c r="G925" s="263"/>
      <c r="H925" s="266">
        <v>160</v>
      </c>
      <c r="I925" s="267"/>
      <c r="J925" s="263"/>
      <c r="K925" s="263"/>
      <c r="L925" s="268"/>
      <c r="M925" s="269"/>
      <c r="N925" s="270"/>
      <c r="O925" s="270"/>
      <c r="P925" s="270"/>
      <c r="Q925" s="270"/>
      <c r="R925" s="270"/>
      <c r="S925" s="270"/>
      <c r="T925" s="271"/>
      <c r="AT925" s="272" t="s">
        <v>196</v>
      </c>
      <c r="AU925" s="272" t="s">
        <v>90</v>
      </c>
      <c r="AV925" s="13" t="s">
        <v>190</v>
      </c>
      <c r="AW925" s="13" t="s">
        <v>45</v>
      </c>
      <c r="AX925" s="13" t="s">
        <v>25</v>
      </c>
      <c r="AY925" s="272" t="s">
        <v>183</v>
      </c>
    </row>
    <row r="926" s="1" customFormat="1" ht="25.5" customHeight="1">
      <c r="B926" s="48"/>
      <c r="C926" s="238" t="s">
        <v>1466</v>
      </c>
      <c r="D926" s="238" t="s">
        <v>185</v>
      </c>
      <c r="E926" s="239" t="s">
        <v>1467</v>
      </c>
      <c r="F926" s="240" t="s">
        <v>1468</v>
      </c>
      <c r="G926" s="241" t="s">
        <v>215</v>
      </c>
      <c r="H926" s="242">
        <v>205.02099999999999</v>
      </c>
      <c r="I926" s="243"/>
      <c r="J926" s="244">
        <f>ROUND(I926*H926,2)</f>
        <v>0</v>
      </c>
      <c r="K926" s="240" t="s">
        <v>189</v>
      </c>
      <c r="L926" s="74"/>
      <c r="M926" s="245" t="s">
        <v>38</v>
      </c>
      <c r="N926" s="246" t="s">
        <v>53</v>
      </c>
      <c r="O926" s="49"/>
      <c r="P926" s="247">
        <f>O926*H926</f>
        <v>0</v>
      </c>
      <c r="Q926" s="247">
        <v>0.0080000000000000002</v>
      </c>
      <c r="R926" s="247">
        <f>Q926*H926</f>
        <v>1.6401679999999999</v>
      </c>
      <c r="S926" s="247">
        <v>0</v>
      </c>
      <c r="T926" s="248">
        <f>S926*H926</f>
        <v>0</v>
      </c>
      <c r="AR926" s="25" t="s">
        <v>279</v>
      </c>
      <c r="AT926" s="25" t="s">
        <v>185</v>
      </c>
      <c r="AU926" s="25" t="s">
        <v>90</v>
      </c>
      <c r="AY926" s="25" t="s">
        <v>183</v>
      </c>
      <c r="BE926" s="249">
        <f>IF(N926="základní",J926,0)</f>
        <v>0</v>
      </c>
      <c r="BF926" s="249">
        <f>IF(N926="snížená",J926,0)</f>
        <v>0</v>
      </c>
      <c r="BG926" s="249">
        <f>IF(N926="zákl. přenesená",J926,0)</f>
        <v>0</v>
      </c>
      <c r="BH926" s="249">
        <f>IF(N926="sníž. přenesená",J926,0)</f>
        <v>0</v>
      </c>
      <c r="BI926" s="249">
        <f>IF(N926="nulová",J926,0)</f>
        <v>0</v>
      </c>
      <c r="BJ926" s="25" t="s">
        <v>25</v>
      </c>
      <c r="BK926" s="249">
        <f>ROUND(I926*H926,2)</f>
        <v>0</v>
      </c>
      <c r="BL926" s="25" t="s">
        <v>279</v>
      </c>
      <c r="BM926" s="25" t="s">
        <v>1469</v>
      </c>
    </row>
    <row r="927" s="14" customFormat="1">
      <c r="B927" s="273"/>
      <c r="C927" s="274"/>
      <c r="D927" s="252" t="s">
        <v>196</v>
      </c>
      <c r="E927" s="275" t="s">
        <v>38</v>
      </c>
      <c r="F927" s="276" t="s">
        <v>202</v>
      </c>
      <c r="G927" s="274"/>
      <c r="H927" s="275" t="s">
        <v>38</v>
      </c>
      <c r="I927" s="277"/>
      <c r="J927" s="274"/>
      <c r="K927" s="274"/>
      <c r="L927" s="278"/>
      <c r="M927" s="279"/>
      <c r="N927" s="280"/>
      <c r="O927" s="280"/>
      <c r="P927" s="280"/>
      <c r="Q927" s="280"/>
      <c r="R927" s="280"/>
      <c r="S927" s="280"/>
      <c r="T927" s="281"/>
      <c r="AT927" s="282" t="s">
        <v>196</v>
      </c>
      <c r="AU927" s="282" t="s">
        <v>90</v>
      </c>
      <c r="AV927" s="14" t="s">
        <v>25</v>
      </c>
      <c r="AW927" s="14" t="s">
        <v>45</v>
      </c>
      <c r="AX927" s="14" t="s">
        <v>82</v>
      </c>
      <c r="AY927" s="282" t="s">
        <v>183</v>
      </c>
    </row>
    <row r="928" s="12" customFormat="1">
      <c r="B928" s="250"/>
      <c r="C928" s="251"/>
      <c r="D928" s="252" t="s">
        <v>196</v>
      </c>
      <c r="E928" s="253" t="s">
        <v>38</v>
      </c>
      <c r="F928" s="254" t="s">
        <v>419</v>
      </c>
      <c r="G928" s="251"/>
      <c r="H928" s="255">
        <v>15.75</v>
      </c>
      <c r="I928" s="256"/>
      <c r="J928" s="251"/>
      <c r="K928" s="251"/>
      <c r="L928" s="257"/>
      <c r="M928" s="258"/>
      <c r="N928" s="259"/>
      <c r="O928" s="259"/>
      <c r="P928" s="259"/>
      <c r="Q928" s="259"/>
      <c r="R928" s="259"/>
      <c r="S928" s="259"/>
      <c r="T928" s="260"/>
      <c r="AT928" s="261" t="s">
        <v>196</v>
      </c>
      <c r="AU928" s="261" t="s">
        <v>90</v>
      </c>
      <c r="AV928" s="12" t="s">
        <v>90</v>
      </c>
      <c r="AW928" s="12" t="s">
        <v>45</v>
      </c>
      <c r="AX928" s="12" t="s">
        <v>82</v>
      </c>
      <c r="AY928" s="261" t="s">
        <v>183</v>
      </c>
    </row>
    <row r="929" s="12" customFormat="1">
      <c r="B929" s="250"/>
      <c r="C929" s="251"/>
      <c r="D929" s="252" t="s">
        <v>196</v>
      </c>
      <c r="E929" s="253" t="s">
        <v>38</v>
      </c>
      <c r="F929" s="254" t="s">
        <v>420</v>
      </c>
      <c r="G929" s="251"/>
      <c r="H929" s="255">
        <v>34.082999999999998</v>
      </c>
      <c r="I929" s="256"/>
      <c r="J929" s="251"/>
      <c r="K929" s="251"/>
      <c r="L929" s="257"/>
      <c r="M929" s="258"/>
      <c r="N929" s="259"/>
      <c r="O929" s="259"/>
      <c r="P929" s="259"/>
      <c r="Q929" s="259"/>
      <c r="R929" s="259"/>
      <c r="S929" s="259"/>
      <c r="T929" s="260"/>
      <c r="AT929" s="261" t="s">
        <v>196</v>
      </c>
      <c r="AU929" s="261" t="s">
        <v>90</v>
      </c>
      <c r="AV929" s="12" t="s">
        <v>90</v>
      </c>
      <c r="AW929" s="12" t="s">
        <v>45</v>
      </c>
      <c r="AX929" s="12" t="s">
        <v>82</v>
      </c>
      <c r="AY929" s="261" t="s">
        <v>183</v>
      </c>
    </row>
    <row r="930" s="12" customFormat="1">
      <c r="B930" s="250"/>
      <c r="C930" s="251"/>
      <c r="D930" s="252" t="s">
        <v>196</v>
      </c>
      <c r="E930" s="253" t="s">
        <v>38</v>
      </c>
      <c r="F930" s="254" t="s">
        <v>421</v>
      </c>
      <c r="G930" s="251"/>
      <c r="H930" s="255">
        <v>34.040999999999997</v>
      </c>
      <c r="I930" s="256"/>
      <c r="J930" s="251"/>
      <c r="K930" s="251"/>
      <c r="L930" s="257"/>
      <c r="M930" s="258"/>
      <c r="N930" s="259"/>
      <c r="O930" s="259"/>
      <c r="P930" s="259"/>
      <c r="Q930" s="259"/>
      <c r="R930" s="259"/>
      <c r="S930" s="259"/>
      <c r="T930" s="260"/>
      <c r="AT930" s="261" t="s">
        <v>196</v>
      </c>
      <c r="AU930" s="261" t="s">
        <v>90</v>
      </c>
      <c r="AV930" s="12" t="s">
        <v>90</v>
      </c>
      <c r="AW930" s="12" t="s">
        <v>45</v>
      </c>
      <c r="AX930" s="12" t="s">
        <v>82</v>
      </c>
      <c r="AY930" s="261" t="s">
        <v>183</v>
      </c>
    </row>
    <row r="931" s="12" customFormat="1">
      <c r="B931" s="250"/>
      <c r="C931" s="251"/>
      <c r="D931" s="252" t="s">
        <v>196</v>
      </c>
      <c r="E931" s="253" t="s">
        <v>38</v>
      </c>
      <c r="F931" s="254" t="s">
        <v>422</v>
      </c>
      <c r="G931" s="251"/>
      <c r="H931" s="255">
        <v>2.4750000000000001</v>
      </c>
      <c r="I931" s="256"/>
      <c r="J931" s="251"/>
      <c r="K931" s="251"/>
      <c r="L931" s="257"/>
      <c r="M931" s="258"/>
      <c r="N931" s="259"/>
      <c r="O931" s="259"/>
      <c r="P931" s="259"/>
      <c r="Q931" s="259"/>
      <c r="R931" s="259"/>
      <c r="S931" s="259"/>
      <c r="T931" s="260"/>
      <c r="AT931" s="261" t="s">
        <v>196</v>
      </c>
      <c r="AU931" s="261" t="s">
        <v>90</v>
      </c>
      <c r="AV931" s="12" t="s">
        <v>90</v>
      </c>
      <c r="AW931" s="12" t="s">
        <v>45</v>
      </c>
      <c r="AX931" s="12" t="s">
        <v>82</v>
      </c>
      <c r="AY931" s="261" t="s">
        <v>183</v>
      </c>
    </row>
    <row r="932" s="12" customFormat="1">
      <c r="B932" s="250"/>
      <c r="C932" s="251"/>
      <c r="D932" s="252" t="s">
        <v>196</v>
      </c>
      <c r="E932" s="253" t="s">
        <v>38</v>
      </c>
      <c r="F932" s="254" t="s">
        <v>423</v>
      </c>
      <c r="G932" s="251"/>
      <c r="H932" s="255">
        <v>11.279999999999999</v>
      </c>
      <c r="I932" s="256"/>
      <c r="J932" s="251"/>
      <c r="K932" s="251"/>
      <c r="L932" s="257"/>
      <c r="M932" s="258"/>
      <c r="N932" s="259"/>
      <c r="O932" s="259"/>
      <c r="P932" s="259"/>
      <c r="Q932" s="259"/>
      <c r="R932" s="259"/>
      <c r="S932" s="259"/>
      <c r="T932" s="260"/>
      <c r="AT932" s="261" t="s">
        <v>196</v>
      </c>
      <c r="AU932" s="261" t="s">
        <v>90</v>
      </c>
      <c r="AV932" s="12" t="s">
        <v>90</v>
      </c>
      <c r="AW932" s="12" t="s">
        <v>45</v>
      </c>
      <c r="AX932" s="12" t="s">
        <v>82</v>
      </c>
      <c r="AY932" s="261" t="s">
        <v>183</v>
      </c>
    </row>
    <row r="933" s="12" customFormat="1">
      <c r="B933" s="250"/>
      <c r="C933" s="251"/>
      <c r="D933" s="252" t="s">
        <v>196</v>
      </c>
      <c r="E933" s="253" t="s">
        <v>38</v>
      </c>
      <c r="F933" s="254" t="s">
        <v>424</v>
      </c>
      <c r="G933" s="251"/>
      <c r="H933" s="255">
        <v>107.392</v>
      </c>
      <c r="I933" s="256"/>
      <c r="J933" s="251"/>
      <c r="K933" s="251"/>
      <c r="L933" s="257"/>
      <c r="M933" s="258"/>
      <c r="N933" s="259"/>
      <c r="O933" s="259"/>
      <c r="P933" s="259"/>
      <c r="Q933" s="259"/>
      <c r="R933" s="259"/>
      <c r="S933" s="259"/>
      <c r="T933" s="260"/>
      <c r="AT933" s="261" t="s">
        <v>196</v>
      </c>
      <c r="AU933" s="261" t="s">
        <v>90</v>
      </c>
      <c r="AV933" s="12" t="s">
        <v>90</v>
      </c>
      <c r="AW933" s="12" t="s">
        <v>45</v>
      </c>
      <c r="AX933" s="12" t="s">
        <v>82</v>
      </c>
      <c r="AY933" s="261" t="s">
        <v>183</v>
      </c>
    </row>
    <row r="934" s="13" customFormat="1">
      <c r="B934" s="262"/>
      <c r="C934" s="263"/>
      <c r="D934" s="252" t="s">
        <v>196</v>
      </c>
      <c r="E934" s="264" t="s">
        <v>38</v>
      </c>
      <c r="F934" s="265" t="s">
        <v>198</v>
      </c>
      <c r="G934" s="263"/>
      <c r="H934" s="266">
        <v>205.02099999999999</v>
      </c>
      <c r="I934" s="267"/>
      <c r="J934" s="263"/>
      <c r="K934" s="263"/>
      <c r="L934" s="268"/>
      <c r="M934" s="269"/>
      <c r="N934" s="270"/>
      <c r="O934" s="270"/>
      <c r="P934" s="270"/>
      <c r="Q934" s="270"/>
      <c r="R934" s="270"/>
      <c r="S934" s="270"/>
      <c r="T934" s="271"/>
      <c r="AT934" s="272" t="s">
        <v>196</v>
      </c>
      <c r="AU934" s="272" t="s">
        <v>90</v>
      </c>
      <c r="AV934" s="13" t="s">
        <v>190</v>
      </c>
      <c r="AW934" s="13" t="s">
        <v>45</v>
      </c>
      <c r="AX934" s="13" t="s">
        <v>25</v>
      </c>
      <c r="AY934" s="272" t="s">
        <v>183</v>
      </c>
    </row>
    <row r="935" s="1" customFormat="1" ht="25.5" customHeight="1">
      <c r="B935" s="48"/>
      <c r="C935" s="238" t="s">
        <v>1470</v>
      </c>
      <c r="D935" s="238" t="s">
        <v>185</v>
      </c>
      <c r="E935" s="239" t="s">
        <v>1471</v>
      </c>
      <c r="F935" s="240" t="s">
        <v>1472</v>
      </c>
      <c r="G935" s="241" t="s">
        <v>215</v>
      </c>
      <c r="H935" s="242">
        <v>205.02099999999999</v>
      </c>
      <c r="I935" s="243"/>
      <c r="J935" s="244">
        <f>ROUND(I935*H935,2)</f>
        <v>0</v>
      </c>
      <c r="K935" s="240" t="s">
        <v>189</v>
      </c>
      <c r="L935" s="74"/>
      <c r="M935" s="245" t="s">
        <v>38</v>
      </c>
      <c r="N935" s="246" t="s">
        <v>53</v>
      </c>
      <c r="O935" s="49"/>
      <c r="P935" s="247">
        <f>O935*H935</f>
        <v>0</v>
      </c>
      <c r="Q935" s="247">
        <v>0.00093000000000000005</v>
      </c>
      <c r="R935" s="247">
        <f>Q935*H935</f>
        <v>0.19066953</v>
      </c>
      <c r="S935" s="247">
        <v>0</v>
      </c>
      <c r="T935" s="248">
        <f>S935*H935</f>
        <v>0</v>
      </c>
      <c r="AR935" s="25" t="s">
        <v>279</v>
      </c>
      <c r="AT935" s="25" t="s">
        <v>185</v>
      </c>
      <c r="AU935" s="25" t="s">
        <v>90</v>
      </c>
      <c r="AY935" s="25" t="s">
        <v>183</v>
      </c>
      <c r="BE935" s="249">
        <f>IF(N935="základní",J935,0)</f>
        <v>0</v>
      </c>
      <c r="BF935" s="249">
        <f>IF(N935="snížená",J935,0)</f>
        <v>0</v>
      </c>
      <c r="BG935" s="249">
        <f>IF(N935="zákl. přenesená",J935,0)</f>
        <v>0</v>
      </c>
      <c r="BH935" s="249">
        <f>IF(N935="sníž. přenesená",J935,0)</f>
        <v>0</v>
      </c>
      <c r="BI935" s="249">
        <f>IF(N935="nulová",J935,0)</f>
        <v>0</v>
      </c>
      <c r="BJ935" s="25" t="s">
        <v>25</v>
      </c>
      <c r="BK935" s="249">
        <f>ROUND(I935*H935,2)</f>
        <v>0</v>
      </c>
      <c r="BL935" s="25" t="s">
        <v>279</v>
      </c>
      <c r="BM935" s="25" t="s">
        <v>1473</v>
      </c>
    </row>
    <row r="936" s="1" customFormat="1" ht="25.5" customHeight="1">
      <c r="B936" s="48"/>
      <c r="C936" s="238" t="s">
        <v>1474</v>
      </c>
      <c r="D936" s="238" t="s">
        <v>185</v>
      </c>
      <c r="E936" s="239" t="s">
        <v>1475</v>
      </c>
      <c r="F936" s="240" t="s">
        <v>1476</v>
      </c>
      <c r="G936" s="241" t="s">
        <v>215</v>
      </c>
      <c r="H936" s="242">
        <v>2</v>
      </c>
      <c r="I936" s="243"/>
      <c r="J936" s="244">
        <f>ROUND(I936*H936,2)</f>
        <v>0</v>
      </c>
      <c r="K936" s="240" t="s">
        <v>189</v>
      </c>
      <c r="L936" s="74"/>
      <c r="M936" s="245" t="s">
        <v>38</v>
      </c>
      <c r="N936" s="246" t="s">
        <v>53</v>
      </c>
      <c r="O936" s="49"/>
      <c r="P936" s="247">
        <f>O936*H936</f>
        <v>0</v>
      </c>
      <c r="Q936" s="247">
        <v>0.00063000000000000003</v>
      </c>
      <c r="R936" s="247">
        <f>Q936*H936</f>
        <v>0.0012600000000000001</v>
      </c>
      <c r="S936" s="247">
        <v>0</v>
      </c>
      <c r="T936" s="248">
        <f>S936*H936</f>
        <v>0</v>
      </c>
      <c r="AR936" s="25" t="s">
        <v>279</v>
      </c>
      <c r="AT936" s="25" t="s">
        <v>185</v>
      </c>
      <c r="AU936" s="25" t="s">
        <v>90</v>
      </c>
      <c r="AY936" s="25" t="s">
        <v>183</v>
      </c>
      <c r="BE936" s="249">
        <f>IF(N936="základní",J936,0)</f>
        <v>0</v>
      </c>
      <c r="BF936" s="249">
        <f>IF(N936="snížená",J936,0)</f>
        <v>0</v>
      </c>
      <c r="BG936" s="249">
        <f>IF(N936="zákl. přenesená",J936,0)</f>
        <v>0</v>
      </c>
      <c r="BH936" s="249">
        <f>IF(N936="sníž. přenesená",J936,0)</f>
        <v>0</v>
      </c>
      <c r="BI936" s="249">
        <f>IF(N936="nulová",J936,0)</f>
        <v>0</v>
      </c>
      <c r="BJ936" s="25" t="s">
        <v>25</v>
      </c>
      <c r="BK936" s="249">
        <f>ROUND(I936*H936,2)</f>
        <v>0</v>
      </c>
      <c r="BL936" s="25" t="s">
        <v>279</v>
      </c>
      <c r="BM936" s="25" t="s">
        <v>1477</v>
      </c>
    </row>
    <row r="937" s="1" customFormat="1" ht="16.5" customHeight="1">
      <c r="B937" s="48"/>
      <c r="C937" s="285" t="s">
        <v>1478</v>
      </c>
      <c r="D937" s="285" t="s">
        <v>272</v>
      </c>
      <c r="E937" s="286" t="s">
        <v>1479</v>
      </c>
      <c r="F937" s="287" t="s">
        <v>1480</v>
      </c>
      <c r="G937" s="288" t="s">
        <v>215</v>
      </c>
      <c r="H937" s="289">
        <v>2.2000000000000002</v>
      </c>
      <c r="I937" s="290"/>
      <c r="J937" s="291">
        <f>ROUND(I937*H937,2)</f>
        <v>0</v>
      </c>
      <c r="K937" s="287" t="s">
        <v>189</v>
      </c>
      <c r="L937" s="292"/>
      <c r="M937" s="293" t="s">
        <v>38</v>
      </c>
      <c r="N937" s="294" t="s">
        <v>53</v>
      </c>
      <c r="O937" s="49"/>
      <c r="P937" s="247">
        <f>O937*H937</f>
        <v>0</v>
      </c>
      <c r="Q937" s="247">
        <v>0.0074999999999999997</v>
      </c>
      <c r="R937" s="247">
        <f>Q937*H937</f>
        <v>0.016500000000000001</v>
      </c>
      <c r="S937" s="247">
        <v>0</v>
      </c>
      <c r="T937" s="248">
        <f>S937*H937</f>
        <v>0</v>
      </c>
      <c r="AR937" s="25" t="s">
        <v>385</v>
      </c>
      <c r="AT937" s="25" t="s">
        <v>272</v>
      </c>
      <c r="AU937" s="25" t="s">
        <v>90</v>
      </c>
      <c r="AY937" s="25" t="s">
        <v>183</v>
      </c>
      <c r="BE937" s="249">
        <f>IF(N937="základní",J937,0)</f>
        <v>0</v>
      </c>
      <c r="BF937" s="249">
        <f>IF(N937="snížená",J937,0)</f>
        <v>0</v>
      </c>
      <c r="BG937" s="249">
        <f>IF(N937="zákl. přenesená",J937,0)</f>
        <v>0</v>
      </c>
      <c r="BH937" s="249">
        <f>IF(N937="sníž. přenesená",J937,0)</f>
        <v>0</v>
      </c>
      <c r="BI937" s="249">
        <f>IF(N937="nulová",J937,0)</f>
        <v>0</v>
      </c>
      <c r="BJ937" s="25" t="s">
        <v>25</v>
      </c>
      <c r="BK937" s="249">
        <f>ROUND(I937*H937,2)</f>
        <v>0</v>
      </c>
      <c r="BL937" s="25" t="s">
        <v>279</v>
      </c>
      <c r="BM937" s="25" t="s">
        <v>1481</v>
      </c>
    </row>
    <row r="938" s="12" customFormat="1">
      <c r="B938" s="250"/>
      <c r="C938" s="251"/>
      <c r="D938" s="252" t="s">
        <v>196</v>
      </c>
      <c r="E938" s="251"/>
      <c r="F938" s="254" t="s">
        <v>1482</v>
      </c>
      <c r="G938" s="251"/>
      <c r="H938" s="255">
        <v>2.2000000000000002</v>
      </c>
      <c r="I938" s="256"/>
      <c r="J938" s="251"/>
      <c r="K938" s="251"/>
      <c r="L938" s="257"/>
      <c r="M938" s="258"/>
      <c r="N938" s="259"/>
      <c r="O938" s="259"/>
      <c r="P938" s="259"/>
      <c r="Q938" s="259"/>
      <c r="R938" s="259"/>
      <c r="S938" s="259"/>
      <c r="T938" s="260"/>
      <c r="AT938" s="261" t="s">
        <v>196</v>
      </c>
      <c r="AU938" s="261" t="s">
        <v>90</v>
      </c>
      <c r="AV938" s="12" t="s">
        <v>90</v>
      </c>
      <c r="AW938" s="12" t="s">
        <v>6</v>
      </c>
      <c r="AX938" s="12" t="s">
        <v>25</v>
      </c>
      <c r="AY938" s="261" t="s">
        <v>183</v>
      </c>
    </row>
    <row r="939" s="1" customFormat="1" ht="25.5" customHeight="1">
      <c r="B939" s="48"/>
      <c r="C939" s="238" t="s">
        <v>1483</v>
      </c>
      <c r="D939" s="238" t="s">
        <v>185</v>
      </c>
      <c r="E939" s="239" t="s">
        <v>1484</v>
      </c>
      <c r="F939" s="240" t="s">
        <v>1485</v>
      </c>
      <c r="G939" s="241" t="s">
        <v>313</v>
      </c>
      <c r="H939" s="242">
        <v>16.800000000000001</v>
      </c>
      <c r="I939" s="243"/>
      <c r="J939" s="244">
        <f>ROUND(I939*H939,2)</f>
        <v>0</v>
      </c>
      <c r="K939" s="240" t="s">
        <v>189</v>
      </c>
      <c r="L939" s="74"/>
      <c r="M939" s="245" t="s">
        <v>38</v>
      </c>
      <c r="N939" s="246" t="s">
        <v>53</v>
      </c>
      <c r="O939" s="49"/>
      <c r="P939" s="247">
        <f>O939*H939</f>
        <v>0</v>
      </c>
      <c r="Q939" s="247">
        <v>0.00031</v>
      </c>
      <c r="R939" s="247">
        <f>Q939*H939</f>
        <v>0.005208</v>
      </c>
      <c r="S939" s="247">
        <v>0</v>
      </c>
      <c r="T939" s="248">
        <f>S939*H939</f>
        <v>0</v>
      </c>
      <c r="AR939" s="25" t="s">
        <v>279</v>
      </c>
      <c r="AT939" s="25" t="s">
        <v>185</v>
      </c>
      <c r="AU939" s="25" t="s">
        <v>90</v>
      </c>
      <c r="AY939" s="25" t="s">
        <v>183</v>
      </c>
      <c r="BE939" s="249">
        <f>IF(N939="základní",J939,0)</f>
        <v>0</v>
      </c>
      <c r="BF939" s="249">
        <f>IF(N939="snížená",J939,0)</f>
        <v>0</v>
      </c>
      <c r="BG939" s="249">
        <f>IF(N939="zákl. přenesená",J939,0)</f>
        <v>0</v>
      </c>
      <c r="BH939" s="249">
        <f>IF(N939="sníž. přenesená",J939,0)</f>
        <v>0</v>
      </c>
      <c r="BI939" s="249">
        <f>IF(N939="nulová",J939,0)</f>
        <v>0</v>
      </c>
      <c r="BJ939" s="25" t="s">
        <v>25</v>
      </c>
      <c r="BK939" s="249">
        <f>ROUND(I939*H939,2)</f>
        <v>0</v>
      </c>
      <c r="BL939" s="25" t="s">
        <v>279</v>
      </c>
      <c r="BM939" s="25" t="s">
        <v>1486</v>
      </c>
    </row>
    <row r="940" s="1" customFormat="1">
      <c r="B940" s="48"/>
      <c r="C940" s="76"/>
      <c r="D940" s="252" t="s">
        <v>217</v>
      </c>
      <c r="E940" s="76"/>
      <c r="F940" s="283" t="s">
        <v>1487</v>
      </c>
      <c r="G940" s="76"/>
      <c r="H940" s="76"/>
      <c r="I940" s="206"/>
      <c r="J940" s="76"/>
      <c r="K940" s="76"/>
      <c r="L940" s="74"/>
      <c r="M940" s="284"/>
      <c r="N940" s="49"/>
      <c r="O940" s="49"/>
      <c r="P940" s="49"/>
      <c r="Q940" s="49"/>
      <c r="R940" s="49"/>
      <c r="S940" s="49"/>
      <c r="T940" s="97"/>
      <c r="AT940" s="25" t="s">
        <v>217</v>
      </c>
      <c r="AU940" s="25" t="s">
        <v>90</v>
      </c>
    </row>
    <row r="941" s="12" customFormat="1">
      <c r="B941" s="250"/>
      <c r="C941" s="251"/>
      <c r="D941" s="252" t="s">
        <v>196</v>
      </c>
      <c r="E941" s="253" t="s">
        <v>38</v>
      </c>
      <c r="F941" s="254" t="s">
        <v>1488</v>
      </c>
      <c r="G941" s="251"/>
      <c r="H941" s="255">
        <v>16.800000000000001</v>
      </c>
      <c r="I941" s="256"/>
      <c r="J941" s="251"/>
      <c r="K941" s="251"/>
      <c r="L941" s="257"/>
      <c r="M941" s="258"/>
      <c r="N941" s="259"/>
      <c r="O941" s="259"/>
      <c r="P941" s="259"/>
      <c r="Q941" s="259"/>
      <c r="R941" s="259"/>
      <c r="S941" s="259"/>
      <c r="T941" s="260"/>
      <c r="AT941" s="261" t="s">
        <v>196</v>
      </c>
      <c r="AU941" s="261" t="s">
        <v>90</v>
      </c>
      <c r="AV941" s="12" t="s">
        <v>90</v>
      </c>
      <c r="AW941" s="12" t="s">
        <v>45</v>
      </c>
      <c r="AX941" s="12" t="s">
        <v>82</v>
      </c>
      <c r="AY941" s="261" t="s">
        <v>183</v>
      </c>
    </row>
    <row r="942" s="13" customFormat="1">
      <c r="B942" s="262"/>
      <c r="C942" s="263"/>
      <c r="D942" s="252" t="s">
        <v>196</v>
      </c>
      <c r="E942" s="264" t="s">
        <v>38</v>
      </c>
      <c r="F942" s="265" t="s">
        <v>198</v>
      </c>
      <c r="G942" s="263"/>
      <c r="H942" s="266">
        <v>16.800000000000001</v>
      </c>
      <c r="I942" s="267"/>
      <c r="J942" s="263"/>
      <c r="K942" s="263"/>
      <c r="L942" s="268"/>
      <c r="M942" s="269"/>
      <c r="N942" s="270"/>
      <c r="O942" s="270"/>
      <c r="P942" s="270"/>
      <c r="Q942" s="270"/>
      <c r="R942" s="270"/>
      <c r="S942" s="270"/>
      <c r="T942" s="271"/>
      <c r="AT942" s="272" t="s">
        <v>196</v>
      </c>
      <c r="AU942" s="272" t="s">
        <v>90</v>
      </c>
      <c r="AV942" s="13" t="s">
        <v>190</v>
      </c>
      <c r="AW942" s="13" t="s">
        <v>45</v>
      </c>
      <c r="AX942" s="13" t="s">
        <v>25</v>
      </c>
      <c r="AY942" s="272" t="s">
        <v>183</v>
      </c>
    </row>
    <row r="943" s="1" customFormat="1" ht="25.5" customHeight="1">
      <c r="B943" s="48"/>
      <c r="C943" s="238" t="s">
        <v>1489</v>
      </c>
      <c r="D943" s="238" t="s">
        <v>185</v>
      </c>
      <c r="E943" s="239" t="s">
        <v>1490</v>
      </c>
      <c r="F943" s="240" t="s">
        <v>1491</v>
      </c>
      <c r="G943" s="241" t="s">
        <v>313</v>
      </c>
      <c r="H943" s="242">
        <v>36.240000000000002</v>
      </c>
      <c r="I943" s="243"/>
      <c r="J943" s="244">
        <f>ROUND(I943*H943,2)</f>
        <v>0</v>
      </c>
      <c r="K943" s="240" t="s">
        <v>189</v>
      </c>
      <c r="L943" s="74"/>
      <c r="M943" s="245" t="s">
        <v>38</v>
      </c>
      <c r="N943" s="246" t="s">
        <v>53</v>
      </c>
      <c r="O943" s="49"/>
      <c r="P943" s="247">
        <f>O943*H943</f>
        <v>0</v>
      </c>
      <c r="Q943" s="247">
        <v>0.00025999999999999998</v>
      </c>
      <c r="R943" s="247">
        <f>Q943*H943</f>
        <v>0.0094223999999999992</v>
      </c>
      <c r="S943" s="247">
        <v>0</v>
      </c>
      <c r="T943" s="248">
        <f>S943*H943</f>
        <v>0</v>
      </c>
      <c r="AR943" s="25" t="s">
        <v>279</v>
      </c>
      <c r="AT943" s="25" t="s">
        <v>185</v>
      </c>
      <c r="AU943" s="25" t="s">
        <v>90</v>
      </c>
      <c r="AY943" s="25" t="s">
        <v>183</v>
      </c>
      <c r="BE943" s="249">
        <f>IF(N943="základní",J943,0)</f>
        <v>0</v>
      </c>
      <c r="BF943" s="249">
        <f>IF(N943="snížená",J943,0)</f>
        <v>0</v>
      </c>
      <c r="BG943" s="249">
        <f>IF(N943="zákl. přenesená",J943,0)</f>
        <v>0</v>
      </c>
      <c r="BH943" s="249">
        <f>IF(N943="sníž. přenesená",J943,0)</f>
        <v>0</v>
      </c>
      <c r="BI943" s="249">
        <f>IF(N943="nulová",J943,0)</f>
        <v>0</v>
      </c>
      <c r="BJ943" s="25" t="s">
        <v>25</v>
      </c>
      <c r="BK943" s="249">
        <f>ROUND(I943*H943,2)</f>
        <v>0</v>
      </c>
      <c r="BL943" s="25" t="s">
        <v>279</v>
      </c>
      <c r="BM943" s="25" t="s">
        <v>1492</v>
      </c>
    </row>
    <row r="944" s="1" customFormat="1">
      <c r="B944" s="48"/>
      <c r="C944" s="76"/>
      <c r="D944" s="252" t="s">
        <v>217</v>
      </c>
      <c r="E944" s="76"/>
      <c r="F944" s="283" t="s">
        <v>1487</v>
      </c>
      <c r="G944" s="76"/>
      <c r="H944" s="76"/>
      <c r="I944" s="206"/>
      <c r="J944" s="76"/>
      <c r="K944" s="76"/>
      <c r="L944" s="74"/>
      <c r="M944" s="284"/>
      <c r="N944" s="49"/>
      <c r="O944" s="49"/>
      <c r="P944" s="49"/>
      <c r="Q944" s="49"/>
      <c r="R944" s="49"/>
      <c r="S944" s="49"/>
      <c r="T944" s="97"/>
      <c r="AT944" s="25" t="s">
        <v>217</v>
      </c>
      <c r="AU944" s="25" t="s">
        <v>90</v>
      </c>
    </row>
    <row r="945" s="12" customFormat="1">
      <c r="B945" s="250"/>
      <c r="C945" s="251"/>
      <c r="D945" s="252" t="s">
        <v>196</v>
      </c>
      <c r="E945" s="253" t="s">
        <v>38</v>
      </c>
      <c r="F945" s="254" t="s">
        <v>1493</v>
      </c>
      <c r="G945" s="251"/>
      <c r="H945" s="255">
        <v>36.240000000000002</v>
      </c>
      <c r="I945" s="256"/>
      <c r="J945" s="251"/>
      <c r="K945" s="251"/>
      <c r="L945" s="257"/>
      <c r="M945" s="258"/>
      <c r="N945" s="259"/>
      <c r="O945" s="259"/>
      <c r="P945" s="259"/>
      <c r="Q945" s="259"/>
      <c r="R945" s="259"/>
      <c r="S945" s="259"/>
      <c r="T945" s="260"/>
      <c r="AT945" s="261" t="s">
        <v>196</v>
      </c>
      <c r="AU945" s="261" t="s">
        <v>90</v>
      </c>
      <c r="AV945" s="12" t="s">
        <v>90</v>
      </c>
      <c r="AW945" s="12" t="s">
        <v>45</v>
      </c>
      <c r="AX945" s="12" t="s">
        <v>82</v>
      </c>
      <c r="AY945" s="261" t="s">
        <v>183</v>
      </c>
    </row>
    <row r="946" s="13" customFormat="1">
      <c r="B946" s="262"/>
      <c r="C946" s="263"/>
      <c r="D946" s="252" t="s">
        <v>196</v>
      </c>
      <c r="E946" s="264" t="s">
        <v>38</v>
      </c>
      <c r="F946" s="265" t="s">
        <v>198</v>
      </c>
      <c r="G946" s="263"/>
      <c r="H946" s="266">
        <v>36.240000000000002</v>
      </c>
      <c r="I946" s="267"/>
      <c r="J946" s="263"/>
      <c r="K946" s="263"/>
      <c r="L946" s="268"/>
      <c r="M946" s="269"/>
      <c r="N946" s="270"/>
      <c r="O946" s="270"/>
      <c r="P946" s="270"/>
      <c r="Q946" s="270"/>
      <c r="R946" s="270"/>
      <c r="S946" s="270"/>
      <c r="T946" s="271"/>
      <c r="AT946" s="272" t="s">
        <v>196</v>
      </c>
      <c r="AU946" s="272" t="s">
        <v>90</v>
      </c>
      <c r="AV946" s="13" t="s">
        <v>190</v>
      </c>
      <c r="AW946" s="13" t="s">
        <v>45</v>
      </c>
      <c r="AX946" s="13" t="s">
        <v>25</v>
      </c>
      <c r="AY946" s="272" t="s">
        <v>183</v>
      </c>
    </row>
    <row r="947" s="1" customFormat="1" ht="16.5" customHeight="1">
      <c r="B947" s="48"/>
      <c r="C947" s="238" t="s">
        <v>1494</v>
      </c>
      <c r="D947" s="238" t="s">
        <v>185</v>
      </c>
      <c r="E947" s="239" t="s">
        <v>1495</v>
      </c>
      <c r="F947" s="240" t="s">
        <v>1496</v>
      </c>
      <c r="G947" s="241" t="s">
        <v>215</v>
      </c>
      <c r="H947" s="242">
        <v>205.02099999999999</v>
      </c>
      <c r="I947" s="243"/>
      <c r="J947" s="244">
        <f>ROUND(I947*H947,2)</f>
        <v>0</v>
      </c>
      <c r="K947" s="240" t="s">
        <v>189</v>
      </c>
      <c r="L947" s="74"/>
      <c r="M947" s="245" t="s">
        <v>38</v>
      </c>
      <c r="N947" s="246" t="s">
        <v>53</v>
      </c>
      <c r="O947" s="49"/>
      <c r="P947" s="247">
        <f>O947*H947</f>
        <v>0</v>
      </c>
      <c r="Q947" s="247">
        <v>0.00029999999999999997</v>
      </c>
      <c r="R947" s="247">
        <f>Q947*H947</f>
        <v>0.061506299999999993</v>
      </c>
      <c r="S947" s="247">
        <v>0</v>
      </c>
      <c r="T947" s="248">
        <f>S947*H947</f>
        <v>0</v>
      </c>
      <c r="AR947" s="25" t="s">
        <v>279</v>
      </c>
      <c r="AT947" s="25" t="s">
        <v>185</v>
      </c>
      <c r="AU947" s="25" t="s">
        <v>90</v>
      </c>
      <c r="AY947" s="25" t="s">
        <v>183</v>
      </c>
      <c r="BE947" s="249">
        <f>IF(N947="základní",J947,0)</f>
        <v>0</v>
      </c>
      <c r="BF947" s="249">
        <f>IF(N947="snížená",J947,0)</f>
        <v>0</v>
      </c>
      <c r="BG947" s="249">
        <f>IF(N947="zákl. přenesená",J947,0)</f>
        <v>0</v>
      </c>
      <c r="BH947" s="249">
        <f>IF(N947="sníž. přenesená",J947,0)</f>
        <v>0</v>
      </c>
      <c r="BI947" s="249">
        <f>IF(N947="nulová",J947,0)</f>
        <v>0</v>
      </c>
      <c r="BJ947" s="25" t="s">
        <v>25</v>
      </c>
      <c r="BK947" s="249">
        <f>ROUND(I947*H947,2)</f>
        <v>0</v>
      </c>
      <c r="BL947" s="25" t="s">
        <v>279</v>
      </c>
      <c r="BM947" s="25" t="s">
        <v>1497</v>
      </c>
    </row>
    <row r="948" s="1" customFormat="1">
      <c r="B948" s="48"/>
      <c r="C948" s="76"/>
      <c r="D948" s="252" t="s">
        <v>217</v>
      </c>
      <c r="E948" s="76"/>
      <c r="F948" s="283" t="s">
        <v>1487</v>
      </c>
      <c r="G948" s="76"/>
      <c r="H948" s="76"/>
      <c r="I948" s="206"/>
      <c r="J948" s="76"/>
      <c r="K948" s="76"/>
      <c r="L948" s="74"/>
      <c r="M948" s="284"/>
      <c r="N948" s="49"/>
      <c r="O948" s="49"/>
      <c r="P948" s="49"/>
      <c r="Q948" s="49"/>
      <c r="R948" s="49"/>
      <c r="S948" s="49"/>
      <c r="T948" s="97"/>
      <c r="AT948" s="25" t="s">
        <v>217</v>
      </c>
      <c r="AU948" s="25" t="s">
        <v>90</v>
      </c>
    </row>
    <row r="949" s="1" customFormat="1" ht="38.25" customHeight="1">
      <c r="B949" s="48"/>
      <c r="C949" s="238" t="s">
        <v>1498</v>
      </c>
      <c r="D949" s="238" t="s">
        <v>185</v>
      </c>
      <c r="E949" s="239" t="s">
        <v>1499</v>
      </c>
      <c r="F949" s="240" t="s">
        <v>1500</v>
      </c>
      <c r="G949" s="241" t="s">
        <v>911</v>
      </c>
      <c r="H949" s="306"/>
      <c r="I949" s="243"/>
      <c r="J949" s="244">
        <f>ROUND(I949*H949,2)</f>
        <v>0</v>
      </c>
      <c r="K949" s="240" t="s">
        <v>189</v>
      </c>
      <c r="L949" s="74"/>
      <c r="M949" s="245" t="s">
        <v>38</v>
      </c>
      <c r="N949" s="246" t="s">
        <v>53</v>
      </c>
      <c r="O949" s="49"/>
      <c r="P949" s="247">
        <f>O949*H949</f>
        <v>0</v>
      </c>
      <c r="Q949" s="247">
        <v>0</v>
      </c>
      <c r="R949" s="247">
        <f>Q949*H949</f>
        <v>0</v>
      </c>
      <c r="S949" s="247">
        <v>0</v>
      </c>
      <c r="T949" s="248">
        <f>S949*H949</f>
        <v>0</v>
      </c>
      <c r="AR949" s="25" t="s">
        <v>279</v>
      </c>
      <c r="AT949" s="25" t="s">
        <v>185</v>
      </c>
      <c r="AU949" s="25" t="s">
        <v>90</v>
      </c>
      <c r="AY949" s="25" t="s">
        <v>183</v>
      </c>
      <c r="BE949" s="249">
        <f>IF(N949="základní",J949,0)</f>
        <v>0</v>
      </c>
      <c r="BF949" s="249">
        <f>IF(N949="snížená",J949,0)</f>
        <v>0</v>
      </c>
      <c r="BG949" s="249">
        <f>IF(N949="zákl. přenesená",J949,0)</f>
        <v>0</v>
      </c>
      <c r="BH949" s="249">
        <f>IF(N949="sníž. přenesená",J949,0)</f>
        <v>0</v>
      </c>
      <c r="BI949" s="249">
        <f>IF(N949="nulová",J949,0)</f>
        <v>0</v>
      </c>
      <c r="BJ949" s="25" t="s">
        <v>25</v>
      </c>
      <c r="BK949" s="249">
        <f>ROUND(I949*H949,2)</f>
        <v>0</v>
      </c>
      <c r="BL949" s="25" t="s">
        <v>279</v>
      </c>
      <c r="BM949" s="25" t="s">
        <v>1501</v>
      </c>
    </row>
    <row r="950" s="1" customFormat="1">
      <c r="B950" s="48"/>
      <c r="C950" s="76"/>
      <c r="D950" s="252" t="s">
        <v>217</v>
      </c>
      <c r="E950" s="76"/>
      <c r="F950" s="283" t="s">
        <v>913</v>
      </c>
      <c r="G950" s="76"/>
      <c r="H950" s="76"/>
      <c r="I950" s="206"/>
      <c r="J950" s="76"/>
      <c r="K950" s="76"/>
      <c r="L950" s="74"/>
      <c r="M950" s="284"/>
      <c r="N950" s="49"/>
      <c r="O950" s="49"/>
      <c r="P950" s="49"/>
      <c r="Q950" s="49"/>
      <c r="R950" s="49"/>
      <c r="S950" s="49"/>
      <c r="T950" s="97"/>
      <c r="AT950" s="25" t="s">
        <v>217</v>
      </c>
      <c r="AU950" s="25" t="s">
        <v>90</v>
      </c>
    </row>
    <row r="951" s="11" customFormat="1" ht="29.88" customHeight="1">
      <c r="B951" s="222"/>
      <c r="C951" s="223"/>
      <c r="D951" s="224" t="s">
        <v>81</v>
      </c>
      <c r="E951" s="236" t="s">
        <v>1502</v>
      </c>
      <c r="F951" s="236" t="s">
        <v>1503</v>
      </c>
      <c r="G951" s="223"/>
      <c r="H951" s="223"/>
      <c r="I951" s="226"/>
      <c r="J951" s="237">
        <f>BK951</f>
        <v>0</v>
      </c>
      <c r="K951" s="223"/>
      <c r="L951" s="228"/>
      <c r="M951" s="229"/>
      <c r="N951" s="230"/>
      <c r="O951" s="230"/>
      <c r="P951" s="231">
        <f>SUM(P952:P956)</f>
        <v>0</v>
      </c>
      <c r="Q951" s="230"/>
      <c r="R951" s="231">
        <f>SUM(R952:R956)</f>
        <v>0.0034800000000000005</v>
      </c>
      <c r="S951" s="230"/>
      <c r="T951" s="232">
        <f>SUM(T952:T956)</f>
        <v>0</v>
      </c>
      <c r="AR951" s="233" t="s">
        <v>90</v>
      </c>
      <c r="AT951" s="234" t="s">
        <v>81</v>
      </c>
      <c r="AU951" s="234" t="s">
        <v>25</v>
      </c>
      <c r="AY951" s="233" t="s">
        <v>183</v>
      </c>
      <c r="BK951" s="235">
        <f>SUM(BK952:BK956)</f>
        <v>0</v>
      </c>
    </row>
    <row r="952" s="1" customFormat="1" ht="25.5" customHeight="1">
      <c r="B952" s="48"/>
      <c r="C952" s="238" t="s">
        <v>1504</v>
      </c>
      <c r="D952" s="238" t="s">
        <v>185</v>
      </c>
      <c r="E952" s="239" t="s">
        <v>1505</v>
      </c>
      <c r="F952" s="240" t="s">
        <v>1506</v>
      </c>
      <c r="G952" s="241" t="s">
        <v>215</v>
      </c>
      <c r="H952" s="242">
        <v>6</v>
      </c>
      <c r="I952" s="243"/>
      <c r="J952" s="244">
        <f>ROUND(I952*H952,2)</f>
        <v>0</v>
      </c>
      <c r="K952" s="240" t="s">
        <v>189</v>
      </c>
      <c r="L952" s="74"/>
      <c r="M952" s="245" t="s">
        <v>38</v>
      </c>
      <c r="N952" s="246" t="s">
        <v>53</v>
      </c>
      <c r="O952" s="49"/>
      <c r="P952" s="247">
        <f>O952*H952</f>
        <v>0</v>
      </c>
      <c r="Q952" s="247">
        <v>8.0000000000000007E-05</v>
      </c>
      <c r="R952" s="247">
        <f>Q952*H952</f>
        <v>0.00048000000000000007</v>
      </c>
      <c r="S952" s="247">
        <v>0</v>
      </c>
      <c r="T952" s="248">
        <f>S952*H952</f>
        <v>0</v>
      </c>
      <c r="AR952" s="25" t="s">
        <v>279</v>
      </c>
      <c r="AT952" s="25" t="s">
        <v>185</v>
      </c>
      <c r="AU952" s="25" t="s">
        <v>90</v>
      </c>
      <c r="AY952" s="25" t="s">
        <v>183</v>
      </c>
      <c r="BE952" s="249">
        <f>IF(N952="základní",J952,0)</f>
        <v>0</v>
      </c>
      <c r="BF952" s="249">
        <f>IF(N952="snížená",J952,0)</f>
        <v>0</v>
      </c>
      <c r="BG952" s="249">
        <f>IF(N952="zákl. přenesená",J952,0)</f>
        <v>0</v>
      </c>
      <c r="BH952" s="249">
        <f>IF(N952="sníž. přenesená",J952,0)</f>
        <v>0</v>
      </c>
      <c r="BI952" s="249">
        <f>IF(N952="nulová",J952,0)</f>
        <v>0</v>
      </c>
      <c r="BJ952" s="25" t="s">
        <v>25</v>
      </c>
      <c r="BK952" s="249">
        <f>ROUND(I952*H952,2)</f>
        <v>0</v>
      </c>
      <c r="BL952" s="25" t="s">
        <v>279</v>
      </c>
      <c r="BM952" s="25" t="s">
        <v>1507</v>
      </c>
    </row>
    <row r="953" s="12" customFormat="1">
      <c r="B953" s="250"/>
      <c r="C953" s="251"/>
      <c r="D953" s="252" t="s">
        <v>196</v>
      </c>
      <c r="E953" s="253" t="s">
        <v>38</v>
      </c>
      <c r="F953" s="254" t="s">
        <v>221</v>
      </c>
      <c r="G953" s="251"/>
      <c r="H953" s="255">
        <v>6</v>
      </c>
      <c r="I953" s="256"/>
      <c r="J953" s="251"/>
      <c r="K953" s="251"/>
      <c r="L953" s="257"/>
      <c r="M953" s="258"/>
      <c r="N953" s="259"/>
      <c r="O953" s="259"/>
      <c r="P953" s="259"/>
      <c r="Q953" s="259"/>
      <c r="R953" s="259"/>
      <c r="S953" s="259"/>
      <c r="T953" s="260"/>
      <c r="AT953" s="261" t="s">
        <v>196</v>
      </c>
      <c r="AU953" s="261" t="s">
        <v>90</v>
      </c>
      <c r="AV953" s="12" t="s">
        <v>90</v>
      </c>
      <c r="AW953" s="12" t="s">
        <v>45</v>
      </c>
      <c r="AX953" s="12" t="s">
        <v>82</v>
      </c>
      <c r="AY953" s="261" t="s">
        <v>183</v>
      </c>
    </row>
    <row r="954" s="13" customFormat="1">
      <c r="B954" s="262"/>
      <c r="C954" s="263"/>
      <c r="D954" s="252" t="s">
        <v>196</v>
      </c>
      <c r="E954" s="264" t="s">
        <v>38</v>
      </c>
      <c r="F954" s="265" t="s">
        <v>198</v>
      </c>
      <c r="G954" s="263"/>
      <c r="H954" s="266">
        <v>6</v>
      </c>
      <c r="I954" s="267"/>
      <c r="J954" s="263"/>
      <c r="K954" s="263"/>
      <c r="L954" s="268"/>
      <c r="M954" s="269"/>
      <c r="N954" s="270"/>
      <c r="O954" s="270"/>
      <c r="P954" s="270"/>
      <c r="Q954" s="270"/>
      <c r="R954" s="270"/>
      <c r="S954" s="270"/>
      <c r="T954" s="271"/>
      <c r="AT954" s="272" t="s">
        <v>196</v>
      </c>
      <c r="AU954" s="272" t="s">
        <v>90</v>
      </c>
      <c r="AV954" s="13" t="s">
        <v>190</v>
      </c>
      <c r="AW954" s="13" t="s">
        <v>45</v>
      </c>
      <c r="AX954" s="13" t="s">
        <v>25</v>
      </c>
      <c r="AY954" s="272" t="s">
        <v>183</v>
      </c>
    </row>
    <row r="955" s="1" customFormat="1" ht="25.5" customHeight="1">
      <c r="B955" s="48"/>
      <c r="C955" s="238" t="s">
        <v>1508</v>
      </c>
      <c r="D955" s="238" t="s">
        <v>185</v>
      </c>
      <c r="E955" s="239" t="s">
        <v>1509</v>
      </c>
      <c r="F955" s="240" t="s">
        <v>1510</v>
      </c>
      <c r="G955" s="241" t="s">
        <v>215</v>
      </c>
      <c r="H955" s="242">
        <v>6</v>
      </c>
      <c r="I955" s="243"/>
      <c r="J955" s="244">
        <f>ROUND(I955*H955,2)</f>
        <v>0</v>
      </c>
      <c r="K955" s="240" t="s">
        <v>189</v>
      </c>
      <c r="L955" s="74"/>
      <c r="M955" s="245" t="s">
        <v>38</v>
      </c>
      <c r="N955" s="246" t="s">
        <v>53</v>
      </c>
      <c r="O955" s="49"/>
      <c r="P955" s="247">
        <f>O955*H955</f>
        <v>0</v>
      </c>
      <c r="Q955" s="247">
        <v>0.00016000000000000001</v>
      </c>
      <c r="R955" s="247">
        <f>Q955*H955</f>
        <v>0.00096000000000000013</v>
      </c>
      <c r="S955" s="247">
        <v>0</v>
      </c>
      <c r="T955" s="248">
        <f>S955*H955</f>
        <v>0</v>
      </c>
      <c r="AR955" s="25" t="s">
        <v>279</v>
      </c>
      <c r="AT955" s="25" t="s">
        <v>185</v>
      </c>
      <c r="AU955" s="25" t="s">
        <v>90</v>
      </c>
      <c r="AY955" s="25" t="s">
        <v>183</v>
      </c>
      <c r="BE955" s="249">
        <f>IF(N955="základní",J955,0)</f>
        <v>0</v>
      </c>
      <c r="BF955" s="249">
        <f>IF(N955="snížená",J955,0)</f>
        <v>0</v>
      </c>
      <c r="BG955" s="249">
        <f>IF(N955="zákl. přenesená",J955,0)</f>
        <v>0</v>
      </c>
      <c r="BH955" s="249">
        <f>IF(N955="sníž. přenesená",J955,0)</f>
        <v>0</v>
      </c>
      <c r="BI955" s="249">
        <f>IF(N955="nulová",J955,0)</f>
        <v>0</v>
      </c>
      <c r="BJ955" s="25" t="s">
        <v>25</v>
      </c>
      <c r="BK955" s="249">
        <f>ROUND(I955*H955,2)</f>
        <v>0</v>
      </c>
      <c r="BL955" s="25" t="s">
        <v>279</v>
      </c>
      <c r="BM955" s="25" t="s">
        <v>1511</v>
      </c>
    </row>
    <row r="956" s="1" customFormat="1" ht="25.5" customHeight="1">
      <c r="B956" s="48"/>
      <c r="C956" s="238" t="s">
        <v>1512</v>
      </c>
      <c r="D956" s="238" t="s">
        <v>185</v>
      </c>
      <c r="E956" s="239" t="s">
        <v>1513</v>
      </c>
      <c r="F956" s="240" t="s">
        <v>1514</v>
      </c>
      <c r="G956" s="241" t="s">
        <v>215</v>
      </c>
      <c r="H956" s="242">
        <v>12</v>
      </c>
      <c r="I956" s="243"/>
      <c r="J956" s="244">
        <f>ROUND(I956*H956,2)</f>
        <v>0</v>
      </c>
      <c r="K956" s="240" t="s">
        <v>189</v>
      </c>
      <c r="L956" s="74"/>
      <c r="M956" s="245" t="s">
        <v>38</v>
      </c>
      <c r="N956" s="246" t="s">
        <v>53</v>
      </c>
      <c r="O956" s="49"/>
      <c r="P956" s="247">
        <f>O956*H956</f>
        <v>0</v>
      </c>
      <c r="Q956" s="247">
        <v>0.00017000000000000001</v>
      </c>
      <c r="R956" s="247">
        <f>Q956*H956</f>
        <v>0.0020400000000000001</v>
      </c>
      <c r="S956" s="247">
        <v>0</v>
      </c>
      <c r="T956" s="248">
        <f>S956*H956</f>
        <v>0</v>
      </c>
      <c r="AR956" s="25" t="s">
        <v>279</v>
      </c>
      <c r="AT956" s="25" t="s">
        <v>185</v>
      </c>
      <c r="AU956" s="25" t="s">
        <v>90</v>
      </c>
      <c r="AY956" s="25" t="s">
        <v>183</v>
      </c>
      <c r="BE956" s="249">
        <f>IF(N956="základní",J956,0)</f>
        <v>0</v>
      </c>
      <c r="BF956" s="249">
        <f>IF(N956="snížená",J956,0)</f>
        <v>0</v>
      </c>
      <c r="BG956" s="249">
        <f>IF(N956="zákl. přenesená",J956,0)</f>
        <v>0</v>
      </c>
      <c r="BH956" s="249">
        <f>IF(N956="sníž. přenesená",J956,0)</f>
        <v>0</v>
      </c>
      <c r="BI956" s="249">
        <f>IF(N956="nulová",J956,0)</f>
        <v>0</v>
      </c>
      <c r="BJ956" s="25" t="s">
        <v>25</v>
      </c>
      <c r="BK956" s="249">
        <f>ROUND(I956*H956,2)</f>
        <v>0</v>
      </c>
      <c r="BL956" s="25" t="s">
        <v>279</v>
      </c>
      <c r="BM956" s="25" t="s">
        <v>1515</v>
      </c>
    </row>
    <row r="957" s="11" customFormat="1" ht="29.88" customHeight="1">
      <c r="B957" s="222"/>
      <c r="C957" s="223"/>
      <c r="D957" s="224" t="s">
        <v>81</v>
      </c>
      <c r="E957" s="236" t="s">
        <v>1516</v>
      </c>
      <c r="F957" s="236" t="s">
        <v>1517</v>
      </c>
      <c r="G957" s="223"/>
      <c r="H957" s="223"/>
      <c r="I957" s="226"/>
      <c r="J957" s="237">
        <f>BK957</f>
        <v>0</v>
      </c>
      <c r="K957" s="223"/>
      <c r="L957" s="228"/>
      <c r="M957" s="229"/>
      <c r="N957" s="230"/>
      <c r="O957" s="230"/>
      <c r="P957" s="231">
        <f>SUM(P958:P979)</f>
        <v>0</v>
      </c>
      <c r="Q957" s="230"/>
      <c r="R957" s="231">
        <f>SUM(R958:R979)</f>
        <v>0.54403036000000005</v>
      </c>
      <c r="S957" s="230"/>
      <c r="T957" s="232">
        <f>SUM(T958:T979)</f>
        <v>0</v>
      </c>
      <c r="AR957" s="233" t="s">
        <v>90</v>
      </c>
      <c r="AT957" s="234" t="s">
        <v>81</v>
      </c>
      <c r="AU957" s="234" t="s">
        <v>25</v>
      </c>
      <c r="AY957" s="233" t="s">
        <v>183</v>
      </c>
      <c r="BK957" s="235">
        <f>SUM(BK958:BK979)</f>
        <v>0</v>
      </c>
    </row>
    <row r="958" s="1" customFormat="1" ht="25.5" customHeight="1">
      <c r="B958" s="48"/>
      <c r="C958" s="238" t="s">
        <v>1518</v>
      </c>
      <c r="D958" s="238" t="s">
        <v>185</v>
      </c>
      <c r="E958" s="239" t="s">
        <v>1519</v>
      </c>
      <c r="F958" s="240" t="s">
        <v>1520</v>
      </c>
      <c r="G958" s="241" t="s">
        <v>215</v>
      </c>
      <c r="H958" s="242">
        <v>1124.797</v>
      </c>
      <c r="I958" s="243"/>
      <c r="J958" s="244">
        <f>ROUND(I958*H958,2)</f>
        <v>0</v>
      </c>
      <c r="K958" s="240" t="s">
        <v>189</v>
      </c>
      <c r="L958" s="74"/>
      <c r="M958" s="245" t="s">
        <v>38</v>
      </c>
      <c r="N958" s="246" t="s">
        <v>53</v>
      </c>
      <c r="O958" s="49"/>
      <c r="P958" s="247">
        <f>O958*H958</f>
        <v>0</v>
      </c>
      <c r="Q958" s="247">
        <v>0.00020000000000000001</v>
      </c>
      <c r="R958" s="247">
        <f>Q958*H958</f>
        <v>0.2249594</v>
      </c>
      <c r="S958" s="247">
        <v>0</v>
      </c>
      <c r="T958" s="248">
        <f>S958*H958</f>
        <v>0</v>
      </c>
      <c r="AR958" s="25" t="s">
        <v>279</v>
      </c>
      <c r="AT958" s="25" t="s">
        <v>185</v>
      </c>
      <c r="AU958" s="25" t="s">
        <v>90</v>
      </c>
      <c r="AY958" s="25" t="s">
        <v>183</v>
      </c>
      <c r="BE958" s="249">
        <f>IF(N958="základní",J958,0)</f>
        <v>0</v>
      </c>
      <c r="BF958" s="249">
        <f>IF(N958="snížená",J958,0)</f>
        <v>0</v>
      </c>
      <c r="BG958" s="249">
        <f>IF(N958="zákl. přenesená",J958,0)</f>
        <v>0</v>
      </c>
      <c r="BH958" s="249">
        <f>IF(N958="sníž. přenesená",J958,0)</f>
        <v>0</v>
      </c>
      <c r="BI958" s="249">
        <f>IF(N958="nulová",J958,0)</f>
        <v>0</v>
      </c>
      <c r="BJ958" s="25" t="s">
        <v>25</v>
      </c>
      <c r="BK958" s="249">
        <f>ROUND(I958*H958,2)</f>
        <v>0</v>
      </c>
      <c r="BL958" s="25" t="s">
        <v>279</v>
      </c>
      <c r="BM958" s="25" t="s">
        <v>1521</v>
      </c>
    </row>
    <row r="959" s="12" customFormat="1">
      <c r="B959" s="250"/>
      <c r="C959" s="251"/>
      <c r="D959" s="252" t="s">
        <v>196</v>
      </c>
      <c r="E959" s="253" t="s">
        <v>38</v>
      </c>
      <c r="F959" s="254" t="s">
        <v>1522</v>
      </c>
      <c r="G959" s="251"/>
      <c r="H959" s="255">
        <v>567.89999999999998</v>
      </c>
      <c r="I959" s="256"/>
      <c r="J959" s="251"/>
      <c r="K959" s="251"/>
      <c r="L959" s="257"/>
      <c r="M959" s="258"/>
      <c r="N959" s="259"/>
      <c r="O959" s="259"/>
      <c r="P959" s="259"/>
      <c r="Q959" s="259"/>
      <c r="R959" s="259"/>
      <c r="S959" s="259"/>
      <c r="T959" s="260"/>
      <c r="AT959" s="261" t="s">
        <v>196</v>
      </c>
      <c r="AU959" s="261" t="s">
        <v>90</v>
      </c>
      <c r="AV959" s="12" t="s">
        <v>90</v>
      </c>
      <c r="AW959" s="12" t="s">
        <v>45</v>
      </c>
      <c r="AX959" s="12" t="s">
        <v>82</v>
      </c>
      <c r="AY959" s="261" t="s">
        <v>183</v>
      </c>
    </row>
    <row r="960" s="12" customFormat="1">
      <c r="B960" s="250"/>
      <c r="C960" s="251"/>
      <c r="D960" s="252" t="s">
        <v>196</v>
      </c>
      <c r="E960" s="253" t="s">
        <v>38</v>
      </c>
      <c r="F960" s="254" t="s">
        <v>1523</v>
      </c>
      <c r="G960" s="251"/>
      <c r="H960" s="255">
        <v>58.590000000000003</v>
      </c>
      <c r="I960" s="256"/>
      <c r="J960" s="251"/>
      <c r="K960" s="251"/>
      <c r="L960" s="257"/>
      <c r="M960" s="258"/>
      <c r="N960" s="259"/>
      <c r="O960" s="259"/>
      <c r="P960" s="259"/>
      <c r="Q960" s="259"/>
      <c r="R960" s="259"/>
      <c r="S960" s="259"/>
      <c r="T960" s="260"/>
      <c r="AT960" s="261" t="s">
        <v>196</v>
      </c>
      <c r="AU960" s="261" t="s">
        <v>90</v>
      </c>
      <c r="AV960" s="12" t="s">
        <v>90</v>
      </c>
      <c r="AW960" s="12" t="s">
        <v>45</v>
      </c>
      <c r="AX960" s="12" t="s">
        <v>82</v>
      </c>
      <c r="AY960" s="261" t="s">
        <v>183</v>
      </c>
    </row>
    <row r="961" s="12" customFormat="1">
      <c r="B961" s="250"/>
      <c r="C961" s="251"/>
      <c r="D961" s="252" t="s">
        <v>196</v>
      </c>
      <c r="E961" s="253" t="s">
        <v>38</v>
      </c>
      <c r="F961" s="254" t="s">
        <v>1524</v>
      </c>
      <c r="G961" s="251"/>
      <c r="H961" s="255">
        <v>289.07999999999998</v>
      </c>
      <c r="I961" s="256"/>
      <c r="J961" s="251"/>
      <c r="K961" s="251"/>
      <c r="L961" s="257"/>
      <c r="M961" s="258"/>
      <c r="N961" s="259"/>
      <c r="O961" s="259"/>
      <c r="P961" s="259"/>
      <c r="Q961" s="259"/>
      <c r="R961" s="259"/>
      <c r="S961" s="259"/>
      <c r="T961" s="260"/>
      <c r="AT961" s="261" t="s">
        <v>196</v>
      </c>
      <c r="AU961" s="261" t="s">
        <v>90</v>
      </c>
      <c r="AV961" s="12" t="s">
        <v>90</v>
      </c>
      <c r="AW961" s="12" t="s">
        <v>45</v>
      </c>
      <c r="AX961" s="12" t="s">
        <v>82</v>
      </c>
      <c r="AY961" s="261" t="s">
        <v>183</v>
      </c>
    </row>
    <row r="962" s="12" customFormat="1">
      <c r="B962" s="250"/>
      <c r="C962" s="251"/>
      <c r="D962" s="252" t="s">
        <v>196</v>
      </c>
      <c r="E962" s="253" t="s">
        <v>38</v>
      </c>
      <c r="F962" s="254" t="s">
        <v>1525</v>
      </c>
      <c r="G962" s="251"/>
      <c r="H962" s="255">
        <v>53.591999999999999</v>
      </c>
      <c r="I962" s="256"/>
      <c r="J962" s="251"/>
      <c r="K962" s="251"/>
      <c r="L962" s="257"/>
      <c r="M962" s="258"/>
      <c r="N962" s="259"/>
      <c r="O962" s="259"/>
      <c r="P962" s="259"/>
      <c r="Q962" s="259"/>
      <c r="R962" s="259"/>
      <c r="S962" s="259"/>
      <c r="T962" s="260"/>
      <c r="AT962" s="261" t="s">
        <v>196</v>
      </c>
      <c r="AU962" s="261" t="s">
        <v>90</v>
      </c>
      <c r="AV962" s="12" t="s">
        <v>90</v>
      </c>
      <c r="AW962" s="12" t="s">
        <v>45</v>
      </c>
      <c r="AX962" s="12" t="s">
        <v>82</v>
      </c>
      <c r="AY962" s="261" t="s">
        <v>183</v>
      </c>
    </row>
    <row r="963" s="12" customFormat="1">
      <c r="B963" s="250"/>
      <c r="C963" s="251"/>
      <c r="D963" s="252" t="s">
        <v>196</v>
      </c>
      <c r="E963" s="253" t="s">
        <v>38</v>
      </c>
      <c r="F963" s="254" t="s">
        <v>1526</v>
      </c>
      <c r="G963" s="251"/>
      <c r="H963" s="255">
        <v>167.21600000000001</v>
      </c>
      <c r="I963" s="256"/>
      <c r="J963" s="251"/>
      <c r="K963" s="251"/>
      <c r="L963" s="257"/>
      <c r="M963" s="258"/>
      <c r="N963" s="259"/>
      <c r="O963" s="259"/>
      <c r="P963" s="259"/>
      <c r="Q963" s="259"/>
      <c r="R963" s="259"/>
      <c r="S963" s="259"/>
      <c r="T963" s="260"/>
      <c r="AT963" s="261" t="s">
        <v>196</v>
      </c>
      <c r="AU963" s="261" t="s">
        <v>90</v>
      </c>
      <c r="AV963" s="12" t="s">
        <v>90</v>
      </c>
      <c r="AW963" s="12" t="s">
        <v>45</v>
      </c>
      <c r="AX963" s="12" t="s">
        <v>82</v>
      </c>
      <c r="AY963" s="261" t="s">
        <v>183</v>
      </c>
    </row>
    <row r="964" s="12" customFormat="1">
      <c r="B964" s="250"/>
      <c r="C964" s="251"/>
      <c r="D964" s="252" t="s">
        <v>196</v>
      </c>
      <c r="E964" s="253" t="s">
        <v>38</v>
      </c>
      <c r="F964" s="254" t="s">
        <v>1527</v>
      </c>
      <c r="G964" s="251"/>
      <c r="H964" s="255">
        <v>26.559999999999999</v>
      </c>
      <c r="I964" s="256"/>
      <c r="J964" s="251"/>
      <c r="K964" s="251"/>
      <c r="L964" s="257"/>
      <c r="M964" s="258"/>
      <c r="N964" s="259"/>
      <c r="O964" s="259"/>
      <c r="P964" s="259"/>
      <c r="Q964" s="259"/>
      <c r="R964" s="259"/>
      <c r="S964" s="259"/>
      <c r="T964" s="260"/>
      <c r="AT964" s="261" t="s">
        <v>196</v>
      </c>
      <c r="AU964" s="261" t="s">
        <v>90</v>
      </c>
      <c r="AV964" s="12" t="s">
        <v>90</v>
      </c>
      <c r="AW964" s="12" t="s">
        <v>45</v>
      </c>
      <c r="AX964" s="12" t="s">
        <v>82</v>
      </c>
      <c r="AY964" s="261" t="s">
        <v>183</v>
      </c>
    </row>
    <row r="965" s="12" customFormat="1">
      <c r="B965" s="250"/>
      <c r="C965" s="251"/>
      <c r="D965" s="252" t="s">
        <v>196</v>
      </c>
      <c r="E965" s="253" t="s">
        <v>38</v>
      </c>
      <c r="F965" s="254" t="s">
        <v>1528</v>
      </c>
      <c r="G965" s="251"/>
      <c r="H965" s="255">
        <v>166.88</v>
      </c>
      <c r="I965" s="256"/>
      <c r="J965" s="251"/>
      <c r="K965" s="251"/>
      <c r="L965" s="257"/>
      <c r="M965" s="258"/>
      <c r="N965" s="259"/>
      <c r="O965" s="259"/>
      <c r="P965" s="259"/>
      <c r="Q965" s="259"/>
      <c r="R965" s="259"/>
      <c r="S965" s="259"/>
      <c r="T965" s="260"/>
      <c r="AT965" s="261" t="s">
        <v>196</v>
      </c>
      <c r="AU965" s="261" t="s">
        <v>90</v>
      </c>
      <c r="AV965" s="12" t="s">
        <v>90</v>
      </c>
      <c r="AW965" s="12" t="s">
        <v>45</v>
      </c>
      <c r="AX965" s="12" t="s">
        <v>82</v>
      </c>
      <c r="AY965" s="261" t="s">
        <v>183</v>
      </c>
    </row>
    <row r="966" s="12" customFormat="1">
      <c r="B966" s="250"/>
      <c r="C966" s="251"/>
      <c r="D966" s="252" t="s">
        <v>196</v>
      </c>
      <c r="E966" s="253" t="s">
        <v>38</v>
      </c>
      <c r="F966" s="254" t="s">
        <v>1529</v>
      </c>
      <c r="G966" s="251"/>
      <c r="H966" s="255">
        <v>-205.02099999999999</v>
      </c>
      <c r="I966" s="256"/>
      <c r="J966" s="251"/>
      <c r="K966" s="251"/>
      <c r="L966" s="257"/>
      <c r="M966" s="258"/>
      <c r="N966" s="259"/>
      <c r="O966" s="259"/>
      <c r="P966" s="259"/>
      <c r="Q966" s="259"/>
      <c r="R966" s="259"/>
      <c r="S966" s="259"/>
      <c r="T966" s="260"/>
      <c r="AT966" s="261" t="s">
        <v>196</v>
      </c>
      <c r="AU966" s="261" t="s">
        <v>90</v>
      </c>
      <c r="AV966" s="12" t="s">
        <v>90</v>
      </c>
      <c r="AW966" s="12" t="s">
        <v>45</v>
      </c>
      <c r="AX966" s="12" t="s">
        <v>82</v>
      </c>
      <c r="AY966" s="261" t="s">
        <v>183</v>
      </c>
    </row>
    <row r="967" s="13" customFormat="1">
      <c r="B967" s="262"/>
      <c r="C967" s="263"/>
      <c r="D967" s="252" t="s">
        <v>196</v>
      </c>
      <c r="E967" s="264" t="s">
        <v>38</v>
      </c>
      <c r="F967" s="265" t="s">
        <v>198</v>
      </c>
      <c r="G967" s="263"/>
      <c r="H967" s="266">
        <v>1124.797</v>
      </c>
      <c r="I967" s="267"/>
      <c r="J967" s="263"/>
      <c r="K967" s="263"/>
      <c r="L967" s="268"/>
      <c r="M967" s="269"/>
      <c r="N967" s="270"/>
      <c r="O967" s="270"/>
      <c r="P967" s="270"/>
      <c r="Q967" s="270"/>
      <c r="R967" s="270"/>
      <c r="S967" s="270"/>
      <c r="T967" s="271"/>
      <c r="AT967" s="272" t="s">
        <v>196</v>
      </c>
      <c r="AU967" s="272" t="s">
        <v>90</v>
      </c>
      <c r="AV967" s="13" t="s">
        <v>190</v>
      </c>
      <c r="AW967" s="13" t="s">
        <v>45</v>
      </c>
      <c r="AX967" s="13" t="s">
        <v>25</v>
      </c>
      <c r="AY967" s="272" t="s">
        <v>183</v>
      </c>
    </row>
    <row r="968" s="1" customFormat="1" ht="25.5" customHeight="1">
      <c r="B968" s="48"/>
      <c r="C968" s="238" t="s">
        <v>1530</v>
      </c>
      <c r="D968" s="238" t="s">
        <v>185</v>
      </c>
      <c r="E968" s="239" t="s">
        <v>1531</v>
      </c>
      <c r="F968" s="240" t="s">
        <v>1532</v>
      </c>
      <c r="G968" s="241" t="s">
        <v>215</v>
      </c>
      <c r="H968" s="242">
        <v>45.308999999999998</v>
      </c>
      <c r="I968" s="243"/>
      <c r="J968" s="244">
        <f>ROUND(I968*H968,2)</f>
        <v>0</v>
      </c>
      <c r="K968" s="240" t="s">
        <v>189</v>
      </c>
      <c r="L968" s="74"/>
      <c r="M968" s="245" t="s">
        <v>38</v>
      </c>
      <c r="N968" s="246" t="s">
        <v>53</v>
      </c>
      <c r="O968" s="49"/>
      <c r="P968" s="247">
        <f>O968*H968</f>
        <v>0</v>
      </c>
      <c r="Q968" s="247">
        <v>0.00020000000000000001</v>
      </c>
      <c r="R968" s="247">
        <f>Q968*H968</f>
        <v>0.0090618000000000001</v>
      </c>
      <c r="S968" s="247">
        <v>0</v>
      </c>
      <c r="T968" s="248">
        <f>S968*H968</f>
        <v>0</v>
      </c>
      <c r="AR968" s="25" t="s">
        <v>279</v>
      </c>
      <c r="AT968" s="25" t="s">
        <v>185</v>
      </c>
      <c r="AU968" s="25" t="s">
        <v>90</v>
      </c>
      <c r="AY968" s="25" t="s">
        <v>183</v>
      </c>
      <c r="BE968" s="249">
        <f>IF(N968="základní",J968,0)</f>
        <v>0</v>
      </c>
      <c r="BF968" s="249">
        <f>IF(N968="snížená",J968,0)</f>
        <v>0</v>
      </c>
      <c r="BG968" s="249">
        <f>IF(N968="zákl. přenesená",J968,0)</f>
        <v>0</v>
      </c>
      <c r="BH968" s="249">
        <f>IF(N968="sníž. přenesená",J968,0)</f>
        <v>0</v>
      </c>
      <c r="BI968" s="249">
        <f>IF(N968="nulová",J968,0)</f>
        <v>0</v>
      </c>
      <c r="BJ968" s="25" t="s">
        <v>25</v>
      </c>
      <c r="BK968" s="249">
        <f>ROUND(I968*H968,2)</f>
        <v>0</v>
      </c>
      <c r="BL968" s="25" t="s">
        <v>279</v>
      </c>
      <c r="BM968" s="25" t="s">
        <v>1533</v>
      </c>
    </row>
    <row r="969" s="12" customFormat="1">
      <c r="B969" s="250"/>
      <c r="C969" s="251"/>
      <c r="D969" s="252" t="s">
        <v>196</v>
      </c>
      <c r="E969" s="253" t="s">
        <v>38</v>
      </c>
      <c r="F969" s="254" t="s">
        <v>1534</v>
      </c>
      <c r="G969" s="251"/>
      <c r="H969" s="255">
        <v>45.308999999999998</v>
      </c>
      <c r="I969" s="256"/>
      <c r="J969" s="251"/>
      <c r="K969" s="251"/>
      <c r="L969" s="257"/>
      <c r="M969" s="258"/>
      <c r="N969" s="259"/>
      <c r="O969" s="259"/>
      <c r="P969" s="259"/>
      <c r="Q969" s="259"/>
      <c r="R969" s="259"/>
      <c r="S969" s="259"/>
      <c r="T969" s="260"/>
      <c r="AT969" s="261" t="s">
        <v>196</v>
      </c>
      <c r="AU969" s="261" t="s">
        <v>90</v>
      </c>
      <c r="AV969" s="12" t="s">
        <v>90</v>
      </c>
      <c r="AW969" s="12" t="s">
        <v>45</v>
      </c>
      <c r="AX969" s="12" t="s">
        <v>82</v>
      </c>
      <c r="AY969" s="261" t="s">
        <v>183</v>
      </c>
    </row>
    <row r="970" s="13" customFormat="1">
      <c r="B970" s="262"/>
      <c r="C970" s="263"/>
      <c r="D970" s="252" t="s">
        <v>196</v>
      </c>
      <c r="E970" s="264" t="s">
        <v>38</v>
      </c>
      <c r="F970" s="265" t="s">
        <v>198</v>
      </c>
      <c r="G970" s="263"/>
      <c r="H970" s="266">
        <v>45.308999999999998</v>
      </c>
      <c r="I970" s="267"/>
      <c r="J970" s="263"/>
      <c r="K970" s="263"/>
      <c r="L970" s="268"/>
      <c r="M970" s="269"/>
      <c r="N970" s="270"/>
      <c r="O970" s="270"/>
      <c r="P970" s="270"/>
      <c r="Q970" s="270"/>
      <c r="R970" s="270"/>
      <c r="S970" s="270"/>
      <c r="T970" s="271"/>
      <c r="AT970" s="272" t="s">
        <v>196</v>
      </c>
      <c r="AU970" s="272" t="s">
        <v>90</v>
      </c>
      <c r="AV970" s="13" t="s">
        <v>190</v>
      </c>
      <c r="AW970" s="13" t="s">
        <v>45</v>
      </c>
      <c r="AX970" s="13" t="s">
        <v>25</v>
      </c>
      <c r="AY970" s="272" t="s">
        <v>183</v>
      </c>
    </row>
    <row r="971" s="1" customFormat="1" ht="25.5" customHeight="1">
      <c r="B971" s="48"/>
      <c r="C971" s="238" t="s">
        <v>1535</v>
      </c>
      <c r="D971" s="238" t="s">
        <v>185</v>
      </c>
      <c r="E971" s="239" t="s">
        <v>1536</v>
      </c>
      <c r="F971" s="240" t="s">
        <v>1537</v>
      </c>
      <c r="G971" s="241" t="s">
        <v>215</v>
      </c>
      <c r="H971" s="242">
        <v>1124.797</v>
      </c>
      <c r="I971" s="243"/>
      <c r="J971" s="244">
        <f>ROUND(I971*H971,2)</f>
        <v>0</v>
      </c>
      <c r="K971" s="240" t="s">
        <v>189</v>
      </c>
      <c r="L971" s="74"/>
      <c r="M971" s="245" t="s">
        <v>38</v>
      </c>
      <c r="N971" s="246" t="s">
        <v>53</v>
      </c>
      <c r="O971" s="49"/>
      <c r="P971" s="247">
        <f>O971*H971</f>
        <v>0</v>
      </c>
      <c r="Q971" s="247">
        <v>0.00025999999999999998</v>
      </c>
      <c r="R971" s="247">
        <f>Q971*H971</f>
        <v>0.29244722000000001</v>
      </c>
      <c r="S971" s="247">
        <v>0</v>
      </c>
      <c r="T971" s="248">
        <f>S971*H971</f>
        <v>0</v>
      </c>
      <c r="AR971" s="25" t="s">
        <v>279</v>
      </c>
      <c r="AT971" s="25" t="s">
        <v>185</v>
      </c>
      <c r="AU971" s="25" t="s">
        <v>90</v>
      </c>
      <c r="AY971" s="25" t="s">
        <v>183</v>
      </c>
      <c r="BE971" s="249">
        <f>IF(N971="základní",J971,0)</f>
        <v>0</v>
      </c>
      <c r="BF971" s="249">
        <f>IF(N971="snížená",J971,0)</f>
        <v>0</v>
      </c>
      <c r="BG971" s="249">
        <f>IF(N971="zákl. přenesená",J971,0)</f>
        <v>0</v>
      </c>
      <c r="BH971" s="249">
        <f>IF(N971="sníž. přenesená",J971,0)</f>
        <v>0</v>
      </c>
      <c r="BI971" s="249">
        <f>IF(N971="nulová",J971,0)</f>
        <v>0</v>
      </c>
      <c r="BJ971" s="25" t="s">
        <v>25</v>
      </c>
      <c r="BK971" s="249">
        <f>ROUND(I971*H971,2)</f>
        <v>0</v>
      </c>
      <c r="BL971" s="25" t="s">
        <v>279</v>
      </c>
      <c r="BM971" s="25" t="s">
        <v>1538</v>
      </c>
    </row>
    <row r="972" s="12" customFormat="1">
      <c r="B972" s="250"/>
      <c r="C972" s="251"/>
      <c r="D972" s="252" t="s">
        <v>196</v>
      </c>
      <c r="E972" s="253" t="s">
        <v>38</v>
      </c>
      <c r="F972" s="254" t="s">
        <v>1539</v>
      </c>
      <c r="G972" s="251"/>
      <c r="H972" s="255">
        <v>1124.797</v>
      </c>
      <c r="I972" s="256"/>
      <c r="J972" s="251"/>
      <c r="K972" s="251"/>
      <c r="L972" s="257"/>
      <c r="M972" s="258"/>
      <c r="N972" s="259"/>
      <c r="O972" s="259"/>
      <c r="P972" s="259"/>
      <c r="Q972" s="259"/>
      <c r="R972" s="259"/>
      <c r="S972" s="259"/>
      <c r="T972" s="260"/>
      <c r="AT972" s="261" t="s">
        <v>196</v>
      </c>
      <c r="AU972" s="261" t="s">
        <v>90</v>
      </c>
      <c r="AV972" s="12" t="s">
        <v>90</v>
      </c>
      <c r="AW972" s="12" t="s">
        <v>45</v>
      </c>
      <c r="AX972" s="12" t="s">
        <v>82</v>
      </c>
      <c r="AY972" s="261" t="s">
        <v>183</v>
      </c>
    </row>
    <row r="973" s="13" customFormat="1">
      <c r="B973" s="262"/>
      <c r="C973" s="263"/>
      <c r="D973" s="252" t="s">
        <v>196</v>
      </c>
      <c r="E973" s="264" t="s">
        <v>38</v>
      </c>
      <c r="F973" s="265" t="s">
        <v>198</v>
      </c>
      <c r="G973" s="263"/>
      <c r="H973" s="266">
        <v>1124.797</v>
      </c>
      <c r="I973" s="267"/>
      <c r="J973" s="263"/>
      <c r="K973" s="263"/>
      <c r="L973" s="268"/>
      <c r="M973" s="269"/>
      <c r="N973" s="270"/>
      <c r="O973" s="270"/>
      <c r="P973" s="270"/>
      <c r="Q973" s="270"/>
      <c r="R973" s="270"/>
      <c r="S973" s="270"/>
      <c r="T973" s="271"/>
      <c r="AT973" s="272" t="s">
        <v>196</v>
      </c>
      <c r="AU973" s="272" t="s">
        <v>90</v>
      </c>
      <c r="AV973" s="13" t="s">
        <v>190</v>
      </c>
      <c r="AW973" s="13" t="s">
        <v>45</v>
      </c>
      <c r="AX973" s="13" t="s">
        <v>25</v>
      </c>
      <c r="AY973" s="272" t="s">
        <v>183</v>
      </c>
    </row>
    <row r="974" s="1" customFormat="1" ht="25.5" customHeight="1">
      <c r="B974" s="48"/>
      <c r="C974" s="238" t="s">
        <v>1540</v>
      </c>
      <c r="D974" s="238" t="s">
        <v>185</v>
      </c>
      <c r="E974" s="239" t="s">
        <v>1541</v>
      </c>
      <c r="F974" s="240" t="s">
        <v>1542</v>
      </c>
      <c r="G974" s="241" t="s">
        <v>215</v>
      </c>
      <c r="H974" s="242">
        <v>45.308999999999998</v>
      </c>
      <c r="I974" s="243"/>
      <c r="J974" s="244">
        <f>ROUND(I974*H974,2)</f>
        <v>0</v>
      </c>
      <c r="K974" s="240" t="s">
        <v>189</v>
      </c>
      <c r="L974" s="74"/>
      <c r="M974" s="245" t="s">
        <v>38</v>
      </c>
      <c r="N974" s="246" t="s">
        <v>53</v>
      </c>
      <c r="O974" s="49"/>
      <c r="P974" s="247">
        <f>O974*H974</f>
        <v>0</v>
      </c>
      <c r="Q974" s="247">
        <v>0.00025999999999999998</v>
      </c>
      <c r="R974" s="247">
        <f>Q974*H974</f>
        <v>0.011780339999999999</v>
      </c>
      <c r="S974" s="247">
        <v>0</v>
      </c>
      <c r="T974" s="248">
        <f>S974*H974</f>
        <v>0</v>
      </c>
      <c r="AR974" s="25" t="s">
        <v>279</v>
      </c>
      <c r="AT974" s="25" t="s">
        <v>185</v>
      </c>
      <c r="AU974" s="25" t="s">
        <v>90</v>
      </c>
      <c r="AY974" s="25" t="s">
        <v>183</v>
      </c>
      <c r="BE974" s="249">
        <f>IF(N974="základní",J974,0)</f>
        <v>0</v>
      </c>
      <c r="BF974" s="249">
        <f>IF(N974="snížená",J974,0)</f>
        <v>0</v>
      </c>
      <c r="BG974" s="249">
        <f>IF(N974="zákl. přenesená",J974,0)</f>
        <v>0</v>
      </c>
      <c r="BH974" s="249">
        <f>IF(N974="sníž. přenesená",J974,0)</f>
        <v>0</v>
      </c>
      <c r="BI974" s="249">
        <f>IF(N974="nulová",J974,0)</f>
        <v>0</v>
      </c>
      <c r="BJ974" s="25" t="s">
        <v>25</v>
      </c>
      <c r="BK974" s="249">
        <f>ROUND(I974*H974,2)</f>
        <v>0</v>
      </c>
      <c r="BL974" s="25" t="s">
        <v>279</v>
      </c>
      <c r="BM974" s="25" t="s">
        <v>1543</v>
      </c>
    </row>
    <row r="975" s="12" customFormat="1">
      <c r="B975" s="250"/>
      <c r="C975" s="251"/>
      <c r="D975" s="252" t="s">
        <v>196</v>
      </c>
      <c r="E975" s="253" t="s">
        <v>38</v>
      </c>
      <c r="F975" s="254" t="s">
        <v>1534</v>
      </c>
      <c r="G975" s="251"/>
      <c r="H975" s="255">
        <v>45.308999999999998</v>
      </c>
      <c r="I975" s="256"/>
      <c r="J975" s="251"/>
      <c r="K975" s="251"/>
      <c r="L975" s="257"/>
      <c r="M975" s="258"/>
      <c r="N975" s="259"/>
      <c r="O975" s="259"/>
      <c r="P975" s="259"/>
      <c r="Q975" s="259"/>
      <c r="R975" s="259"/>
      <c r="S975" s="259"/>
      <c r="T975" s="260"/>
      <c r="AT975" s="261" t="s">
        <v>196</v>
      </c>
      <c r="AU975" s="261" t="s">
        <v>90</v>
      </c>
      <c r="AV975" s="12" t="s">
        <v>90</v>
      </c>
      <c r="AW975" s="12" t="s">
        <v>45</v>
      </c>
      <c r="AX975" s="12" t="s">
        <v>82</v>
      </c>
      <c r="AY975" s="261" t="s">
        <v>183</v>
      </c>
    </row>
    <row r="976" s="13" customFormat="1">
      <c r="B976" s="262"/>
      <c r="C976" s="263"/>
      <c r="D976" s="252" t="s">
        <v>196</v>
      </c>
      <c r="E976" s="264" t="s">
        <v>38</v>
      </c>
      <c r="F976" s="265" t="s">
        <v>198</v>
      </c>
      <c r="G976" s="263"/>
      <c r="H976" s="266">
        <v>45.308999999999998</v>
      </c>
      <c r="I976" s="267"/>
      <c r="J976" s="263"/>
      <c r="K976" s="263"/>
      <c r="L976" s="268"/>
      <c r="M976" s="269"/>
      <c r="N976" s="270"/>
      <c r="O976" s="270"/>
      <c r="P976" s="270"/>
      <c r="Q976" s="270"/>
      <c r="R976" s="270"/>
      <c r="S976" s="270"/>
      <c r="T976" s="271"/>
      <c r="AT976" s="272" t="s">
        <v>196</v>
      </c>
      <c r="AU976" s="272" t="s">
        <v>90</v>
      </c>
      <c r="AV976" s="13" t="s">
        <v>190</v>
      </c>
      <c r="AW976" s="13" t="s">
        <v>45</v>
      </c>
      <c r="AX976" s="13" t="s">
        <v>25</v>
      </c>
      <c r="AY976" s="272" t="s">
        <v>183</v>
      </c>
    </row>
    <row r="977" s="1" customFormat="1" ht="38.25" customHeight="1">
      <c r="B977" s="48"/>
      <c r="C977" s="238" t="s">
        <v>1544</v>
      </c>
      <c r="D977" s="238" t="s">
        <v>185</v>
      </c>
      <c r="E977" s="239" t="s">
        <v>1545</v>
      </c>
      <c r="F977" s="240" t="s">
        <v>1546</v>
      </c>
      <c r="G977" s="241" t="s">
        <v>215</v>
      </c>
      <c r="H977" s="242">
        <v>289.07999999999998</v>
      </c>
      <c r="I977" s="243"/>
      <c r="J977" s="244">
        <f>ROUND(I977*H977,2)</f>
        <v>0</v>
      </c>
      <c r="K977" s="240" t="s">
        <v>189</v>
      </c>
      <c r="L977" s="74"/>
      <c r="M977" s="245" t="s">
        <v>38</v>
      </c>
      <c r="N977" s="246" t="s">
        <v>53</v>
      </c>
      <c r="O977" s="49"/>
      <c r="P977" s="247">
        <f>O977*H977</f>
        <v>0</v>
      </c>
      <c r="Q977" s="247">
        <v>2.0000000000000002E-05</v>
      </c>
      <c r="R977" s="247">
        <f>Q977*H977</f>
        <v>0.0057816000000000005</v>
      </c>
      <c r="S977" s="247">
        <v>0</v>
      </c>
      <c r="T977" s="248">
        <f>S977*H977</f>
        <v>0</v>
      </c>
      <c r="AR977" s="25" t="s">
        <v>279</v>
      </c>
      <c r="AT977" s="25" t="s">
        <v>185</v>
      </c>
      <c r="AU977" s="25" t="s">
        <v>90</v>
      </c>
      <c r="AY977" s="25" t="s">
        <v>183</v>
      </c>
      <c r="BE977" s="249">
        <f>IF(N977="základní",J977,0)</f>
        <v>0</v>
      </c>
      <c r="BF977" s="249">
        <f>IF(N977="snížená",J977,0)</f>
        <v>0</v>
      </c>
      <c r="BG977" s="249">
        <f>IF(N977="zákl. přenesená",J977,0)</f>
        <v>0</v>
      </c>
      <c r="BH977" s="249">
        <f>IF(N977="sníž. přenesená",J977,0)</f>
        <v>0</v>
      </c>
      <c r="BI977" s="249">
        <f>IF(N977="nulová",J977,0)</f>
        <v>0</v>
      </c>
      <c r="BJ977" s="25" t="s">
        <v>25</v>
      </c>
      <c r="BK977" s="249">
        <f>ROUND(I977*H977,2)</f>
        <v>0</v>
      </c>
      <c r="BL977" s="25" t="s">
        <v>279</v>
      </c>
      <c r="BM977" s="25" t="s">
        <v>1547</v>
      </c>
    </row>
    <row r="978" s="12" customFormat="1">
      <c r="B978" s="250"/>
      <c r="C978" s="251"/>
      <c r="D978" s="252" t="s">
        <v>196</v>
      </c>
      <c r="E978" s="253" t="s">
        <v>38</v>
      </c>
      <c r="F978" s="254" t="s">
        <v>1524</v>
      </c>
      <c r="G978" s="251"/>
      <c r="H978" s="255">
        <v>289.07999999999998</v>
      </c>
      <c r="I978" s="256"/>
      <c r="J978" s="251"/>
      <c r="K978" s="251"/>
      <c r="L978" s="257"/>
      <c r="M978" s="258"/>
      <c r="N978" s="259"/>
      <c r="O978" s="259"/>
      <c r="P978" s="259"/>
      <c r="Q978" s="259"/>
      <c r="R978" s="259"/>
      <c r="S978" s="259"/>
      <c r="T978" s="260"/>
      <c r="AT978" s="261" t="s">
        <v>196</v>
      </c>
      <c r="AU978" s="261" t="s">
        <v>90</v>
      </c>
      <c r="AV978" s="12" t="s">
        <v>90</v>
      </c>
      <c r="AW978" s="12" t="s">
        <v>45</v>
      </c>
      <c r="AX978" s="12" t="s">
        <v>82</v>
      </c>
      <c r="AY978" s="261" t="s">
        <v>183</v>
      </c>
    </row>
    <row r="979" s="13" customFormat="1">
      <c r="B979" s="262"/>
      <c r="C979" s="263"/>
      <c r="D979" s="252" t="s">
        <v>196</v>
      </c>
      <c r="E979" s="264" t="s">
        <v>38</v>
      </c>
      <c r="F979" s="265" t="s">
        <v>198</v>
      </c>
      <c r="G979" s="263"/>
      <c r="H979" s="266">
        <v>289.07999999999998</v>
      </c>
      <c r="I979" s="267"/>
      <c r="J979" s="263"/>
      <c r="K979" s="263"/>
      <c r="L979" s="268"/>
      <c r="M979" s="307"/>
      <c r="N979" s="308"/>
      <c r="O979" s="308"/>
      <c r="P979" s="308"/>
      <c r="Q979" s="308"/>
      <c r="R979" s="308"/>
      <c r="S979" s="308"/>
      <c r="T979" s="309"/>
      <c r="AT979" s="272" t="s">
        <v>196</v>
      </c>
      <c r="AU979" s="272" t="s">
        <v>90</v>
      </c>
      <c r="AV979" s="13" t="s">
        <v>190</v>
      </c>
      <c r="AW979" s="13" t="s">
        <v>45</v>
      </c>
      <c r="AX979" s="13" t="s">
        <v>25</v>
      </c>
      <c r="AY979" s="272" t="s">
        <v>183</v>
      </c>
    </row>
    <row r="980" s="1" customFormat="1" ht="6.96" customHeight="1">
      <c r="B980" s="69"/>
      <c r="C980" s="70"/>
      <c r="D980" s="70"/>
      <c r="E980" s="70"/>
      <c r="F980" s="70"/>
      <c r="G980" s="70"/>
      <c r="H980" s="70"/>
      <c r="I980" s="181"/>
      <c r="J980" s="70"/>
      <c r="K980" s="70"/>
      <c r="L980" s="74"/>
    </row>
  </sheetData>
  <sheetProtection sheet="1" autoFilter="0" formatColumns="0" formatRows="0" objects="1" scenarios="1" spinCount="100000" saltValue="FAXza8KiYXohkb559g6/2OnXGq3r9T+6Sh0czMLIbpxFMPLqhSDRQXnERhYmGiVyyIdmBav7Ky1OHjL1NJFjlw==" hashValue="ejcbba/ZiTNAXDAXpiHsiilab+4RKk29PLSAERb7SVaa0/NEfLZqBQm/RSNR/0rLH5PYZlkZKXvoObADsyY7rw==" algorithmName="SHA-512" password="CC35"/>
  <autoFilter ref="C101:K979"/>
  <mergeCells count="13">
    <mergeCell ref="E7:H7"/>
    <mergeCell ref="E9:H9"/>
    <mergeCell ref="E11:H11"/>
    <mergeCell ref="E26:H26"/>
    <mergeCell ref="E47:H47"/>
    <mergeCell ref="E49:H49"/>
    <mergeCell ref="E51:H51"/>
    <mergeCell ref="J55:J56"/>
    <mergeCell ref="E90:H90"/>
    <mergeCell ref="E92:H92"/>
    <mergeCell ref="E94:H94"/>
    <mergeCell ref="G1:H1"/>
    <mergeCell ref="L2:V2"/>
  </mergeCells>
  <hyperlinks>
    <hyperlink ref="F1:G1" location="C2" display="1) Krycí list soupisu"/>
    <hyperlink ref="G1:H1" location="C58" display="2) Rekapitulace"/>
    <hyperlink ref="J1" location="C10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98</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s="1" customFormat="1" ht="16.5" customHeight="1">
      <c r="B9" s="48"/>
      <c r="C9" s="49"/>
      <c r="D9" s="49"/>
      <c r="E9" s="158" t="s">
        <v>138</v>
      </c>
      <c r="F9" s="49"/>
      <c r="G9" s="49"/>
      <c r="H9" s="49"/>
      <c r="I9" s="159"/>
      <c r="J9" s="49"/>
      <c r="K9" s="53"/>
    </row>
    <row r="10" s="1" customFormat="1">
      <c r="B10" s="48"/>
      <c r="C10" s="49"/>
      <c r="D10" s="41" t="s">
        <v>139</v>
      </c>
      <c r="E10" s="49"/>
      <c r="F10" s="49"/>
      <c r="G10" s="49"/>
      <c r="H10" s="49"/>
      <c r="I10" s="159"/>
      <c r="J10" s="49"/>
      <c r="K10" s="53"/>
    </row>
    <row r="11" s="1" customFormat="1" ht="36.96" customHeight="1">
      <c r="B11" s="48"/>
      <c r="C11" s="49"/>
      <c r="D11" s="49"/>
      <c r="E11" s="160" t="s">
        <v>1548</v>
      </c>
      <c r="F11" s="49"/>
      <c r="G11" s="49"/>
      <c r="H11" s="49"/>
      <c r="I11" s="159"/>
      <c r="J11" s="49"/>
      <c r="K11" s="53"/>
    </row>
    <row r="12" s="1" customFormat="1">
      <c r="B12" s="48"/>
      <c r="C12" s="49"/>
      <c r="D12" s="49"/>
      <c r="E12" s="49"/>
      <c r="F12" s="49"/>
      <c r="G12" s="49"/>
      <c r="H12" s="49"/>
      <c r="I12" s="159"/>
      <c r="J12" s="49"/>
      <c r="K12" s="53"/>
    </row>
    <row r="13" s="1" customFormat="1" ht="14.4" customHeight="1">
      <c r="B13" s="48"/>
      <c r="C13" s="49"/>
      <c r="D13" s="41" t="s">
        <v>21</v>
      </c>
      <c r="E13" s="49"/>
      <c r="F13" s="36" t="s">
        <v>22</v>
      </c>
      <c r="G13" s="49"/>
      <c r="H13" s="49"/>
      <c r="I13" s="161" t="s">
        <v>23</v>
      </c>
      <c r="J13" s="36" t="s">
        <v>38</v>
      </c>
      <c r="K13" s="53"/>
    </row>
    <row r="14" s="1" customFormat="1" ht="14.4" customHeight="1">
      <c r="B14" s="48"/>
      <c r="C14" s="49"/>
      <c r="D14" s="41" t="s">
        <v>26</v>
      </c>
      <c r="E14" s="49"/>
      <c r="F14" s="36" t="s">
        <v>27</v>
      </c>
      <c r="G14" s="49"/>
      <c r="H14" s="49"/>
      <c r="I14" s="161" t="s">
        <v>28</v>
      </c>
      <c r="J14" s="162" t="str">
        <f>'Rekapitulace stavby'!AN8</f>
        <v>25. 1. 2018</v>
      </c>
      <c r="K14" s="53"/>
    </row>
    <row r="15" s="1" customFormat="1" ht="10.8" customHeight="1">
      <c r="B15" s="48"/>
      <c r="C15" s="49"/>
      <c r="D15" s="49"/>
      <c r="E15" s="49"/>
      <c r="F15" s="49"/>
      <c r="G15" s="49"/>
      <c r="H15" s="49"/>
      <c r="I15" s="159"/>
      <c r="J15" s="49"/>
      <c r="K15" s="53"/>
    </row>
    <row r="16" s="1" customFormat="1" ht="14.4" customHeight="1">
      <c r="B16" s="48"/>
      <c r="C16" s="49"/>
      <c r="D16" s="41" t="s">
        <v>36</v>
      </c>
      <c r="E16" s="49"/>
      <c r="F16" s="49"/>
      <c r="G16" s="49"/>
      <c r="H16" s="49"/>
      <c r="I16" s="161" t="s">
        <v>37</v>
      </c>
      <c r="J16" s="36" t="s">
        <v>38</v>
      </c>
      <c r="K16" s="53"/>
    </row>
    <row r="17" s="1" customFormat="1" ht="18" customHeight="1">
      <c r="B17" s="48"/>
      <c r="C17" s="49"/>
      <c r="D17" s="49"/>
      <c r="E17" s="36" t="s">
        <v>39</v>
      </c>
      <c r="F17" s="49"/>
      <c r="G17" s="49"/>
      <c r="H17" s="49"/>
      <c r="I17" s="161" t="s">
        <v>40</v>
      </c>
      <c r="J17" s="36" t="s">
        <v>38</v>
      </c>
      <c r="K17" s="53"/>
    </row>
    <row r="18" s="1" customFormat="1" ht="6.96" customHeight="1">
      <c r="B18" s="48"/>
      <c r="C18" s="49"/>
      <c r="D18" s="49"/>
      <c r="E18" s="49"/>
      <c r="F18" s="49"/>
      <c r="G18" s="49"/>
      <c r="H18" s="49"/>
      <c r="I18" s="159"/>
      <c r="J18" s="49"/>
      <c r="K18" s="53"/>
    </row>
    <row r="19" s="1" customFormat="1" ht="14.4" customHeight="1">
      <c r="B19" s="48"/>
      <c r="C19" s="49"/>
      <c r="D19" s="41" t="s">
        <v>41</v>
      </c>
      <c r="E19" s="49"/>
      <c r="F19" s="49"/>
      <c r="G19" s="49"/>
      <c r="H19" s="49"/>
      <c r="I19" s="161"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1" t="s">
        <v>40</v>
      </c>
      <c r="J20" s="36" t="str">
        <f>IF('Rekapitulace stavby'!AN14="Vyplň údaj","",IF('Rekapitulace stavby'!AN14="","",'Rekapitulace stavby'!AN14))</f>
        <v/>
      </c>
      <c r="K20" s="53"/>
    </row>
    <row r="21" s="1" customFormat="1" ht="6.96" customHeight="1">
      <c r="B21" s="48"/>
      <c r="C21" s="49"/>
      <c r="D21" s="49"/>
      <c r="E21" s="49"/>
      <c r="F21" s="49"/>
      <c r="G21" s="49"/>
      <c r="H21" s="49"/>
      <c r="I21" s="159"/>
      <c r="J21" s="49"/>
      <c r="K21" s="53"/>
    </row>
    <row r="22" s="1" customFormat="1" ht="14.4" customHeight="1">
      <c r="B22" s="48"/>
      <c r="C22" s="49"/>
      <c r="D22" s="41" t="s">
        <v>43</v>
      </c>
      <c r="E22" s="49"/>
      <c r="F22" s="49"/>
      <c r="G22" s="49"/>
      <c r="H22" s="49"/>
      <c r="I22" s="161" t="s">
        <v>37</v>
      </c>
      <c r="J22" s="36" t="s">
        <v>38</v>
      </c>
      <c r="K22" s="53"/>
    </row>
    <row r="23" s="1" customFormat="1" ht="18" customHeight="1">
      <c r="B23" s="48"/>
      <c r="C23" s="49"/>
      <c r="D23" s="49"/>
      <c r="E23" s="36" t="s">
        <v>44</v>
      </c>
      <c r="F23" s="49"/>
      <c r="G23" s="49"/>
      <c r="H23" s="49"/>
      <c r="I23" s="161" t="s">
        <v>40</v>
      </c>
      <c r="J23" s="36" t="s">
        <v>38</v>
      </c>
      <c r="K23" s="53"/>
    </row>
    <row r="24" s="1" customFormat="1" ht="6.96" customHeight="1">
      <c r="B24" s="48"/>
      <c r="C24" s="49"/>
      <c r="D24" s="49"/>
      <c r="E24" s="49"/>
      <c r="F24" s="49"/>
      <c r="G24" s="49"/>
      <c r="H24" s="49"/>
      <c r="I24" s="159"/>
      <c r="J24" s="49"/>
      <c r="K24" s="53"/>
    </row>
    <row r="25" s="1" customFormat="1" ht="14.4" customHeight="1">
      <c r="B25" s="48"/>
      <c r="C25" s="49"/>
      <c r="D25" s="41" t="s">
        <v>46</v>
      </c>
      <c r="E25" s="49"/>
      <c r="F25" s="49"/>
      <c r="G25" s="49"/>
      <c r="H25" s="49"/>
      <c r="I25" s="159"/>
      <c r="J25" s="49"/>
      <c r="K25" s="53"/>
    </row>
    <row r="26" s="7" customFormat="1" ht="213.75" customHeight="1">
      <c r="B26" s="163"/>
      <c r="C26" s="164"/>
      <c r="D26" s="164"/>
      <c r="E26" s="46" t="s">
        <v>1549</v>
      </c>
      <c r="F26" s="46"/>
      <c r="G26" s="46"/>
      <c r="H26" s="46"/>
      <c r="I26" s="165"/>
      <c r="J26" s="164"/>
      <c r="K26" s="166"/>
    </row>
    <row r="27" s="1" customFormat="1" ht="6.96" customHeight="1">
      <c r="B27" s="48"/>
      <c r="C27" s="49"/>
      <c r="D27" s="49"/>
      <c r="E27" s="49"/>
      <c r="F27" s="49"/>
      <c r="G27" s="49"/>
      <c r="H27" s="49"/>
      <c r="I27" s="159"/>
      <c r="J27" s="49"/>
      <c r="K27" s="53"/>
    </row>
    <row r="28" s="1" customFormat="1" ht="6.96" customHeight="1">
      <c r="B28" s="48"/>
      <c r="C28" s="49"/>
      <c r="D28" s="108"/>
      <c r="E28" s="108"/>
      <c r="F28" s="108"/>
      <c r="G28" s="108"/>
      <c r="H28" s="108"/>
      <c r="I28" s="167"/>
      <c r="J28" s="108"/>
      <c r="K28" s="168"/>
    </row>
    <row r="29" s="1" customFormat="1" ht="25.44" customHeight="1">
      <c r="B29" s="48"/>
      <c r="C29" s="49"/>
      <c r="D29" s="169" t="s">
        <v>48</v>
      </c>
      <c r="E29" s="49"/>
      <c r="F29" s="49"/>
      <c r="G29" s="49"/>
      <c r="H29" s="49"/>
      <c r="I29" s="159"/>
      <c r="J29" s="170">
        <f>ROUND(J91,2)</f>
        <v>0</v>
      </c>
      <c r="K29" s="53"/>
    </row>
    <row r="30" s="1" customFormat="1" ht="6.96" customHeight="1">
      <c r="B30" s="48"/>
      <c r="C30" s="49"/>
      <c r="D30" s="108"/>
      <c r="E30" s="108"/>
      <c r="F30" s="108"/>
      <c r="G30" s="108"/>
      <c r="H30" s="108"/>
      <c r="I30" s="167"/>
      <c r="J30" s="108"/>
      <c r="K30" s="168"/>
    </row>
    <row r="31" s="1" customFormat="1" ht="14.4" customHeight="1">
      <c r="B31" s="48"/>
      <c r="C31" s="49"/>
      <c r="D31" s="49"/>
      <c r="E31" s="49"/>
      <c r="F31" s="54" t="s">
        <v>50</v>
      </c>
      <c r="G31" s="49"/>
      <c r="H31" s="49"/>
      <c r="I31" s="171" t="s">
        <v>49</v>
      </c>
      <c r="J31" s="54" t="s">
        <v>51</v>
      </c>
      <c r="K31" s="53"/>
    </row>
    <row r="32" s="1" customFormat="1" ht="14.4" customHeight="1">
      <c r="B32" s="48"/>
      <c r="C32" s="49"/>
      <c r="D32" s="57" t="s">
        <v>52</v>
      </c>
      <c r="E32" s="57" t="s">
        <v>53</v>
      </c>
      <c r="F32" s="172">
        <f>ROUND(SUM(BE91:BE190), 2)</f>
        <v>0</v>
      </c>
      <c r="G32" s="49"/>
      <c r="H32" s="49"/>
      <c r="I32" s="173">
        <v>0.20999999999999999</v>
      </c>
      <c r="J32" s="172">
        <f>ROUND(ROUND((SUM(BE91:BE190)), 2)*I32, 2)</f>
        <v>0</v>
      </c>
      <c r="K32" s="53"/>
    </row>
    <row r="33" s="1" customFormat="1" ht="14.4" customHeight="1">
      <c r="B33" s="48"/>
      <c r="C33" s="49"/>
      <c r="D33" s="49"/>
      <c r="E33" s="57" t="s">
        <v>54</v>
      </c>
      <c r="F33" s="172">
        <f>ROUND(SUM(BF91:BF190), 2)</f>
        <v>0</v>
      </c>
      <c r="G33" s="49"/>
      <c r="H33" s="49"/>
      <c r="I33" s="173">
        <v>0.14999999999999999</v>
      </c>
      <c r="J33" s="172">
        <f>ROUND(ROUND((SUM(BF91:BF190)), 2)*I33, 2)</f>
        <v>0</v>
      </c>
      <c r="K33" s="53"/>
    </row>
    <row r="34" hidden="1" s="1" customFormat="1" ht="14.4" customHeight="1">
      <c r="B34" s="48"/>
      <c r="C34" s="49"/>
      <c r="D34" s="49"/>
      <c r="E34" s="57" t="s">
        <v>55</v>
      </c>
      <c r="F34" s="172">
        <f>ROUND(SUM(BG91:BG190), 2)</f>
        <v>0</v>
      </c>
      <c r="G34" s="49"/>
      <c r="H34" s="49"/>
      <c r="I34" s="173">
        <v>0.20999999999999999</v>
      </c>
      <c r="J34" s="172">
        <v>0</v>
      </c>
      <c r="K34" s="53"/>
    </row>
    <row r="35" hidden="1" s="1" customFormat="1" ht="14.4" customHeight="1">
      <c r="B35" s="48"/>
      <c r="C35" s="49"/>
      <c r="D35" s="49"/>
      <c r="E35" s="57" t="s">
        <v>56</v>
      </c>
      <c r="F35" s="172">
        <f>ROUND(SUM(BH91:BH190), 2)</f>
        <v>0</v>
      </c>
      <c r="G35" s="49"/>
      <c r="H35" s="49"/>
      <c r="I35" s="173">
        <v>0.14999999999999999</v>
      </c>
      <c r="J35" s="172">
        <v>0</v>
      </c>
      <c r="K35" s="53"/>
    </row>
    <row r="36" hidden="1" s="1" customFormat="1" ht="14.4" customHeight="1">
      <c r="B36" s="48"/>
      <c r="C36" s="49"/>
      <c r="D36" s="49"/>
      <c r="E36" s="57" t="s">
        <v>57</v>
      </c>
      <c r="F36" s="172">
        <f>ROUND(SUM(BI91:BI190), 2)</f>
        <v>0</v>
      </c>
      <c r="G36" s="49"/>
      <c r="H36" s="49"/>
      <c r="I36" s="173">
        <v>0</v>
      </c>
      <c r="J36" s="172">
        <v>0</v>
      </c>
      <c r="K36" s="53"/>
    </row>
    <row r="37" s="1" customFormat="1" ht="6.96" customHeight="1">
      <c r="B37" s="48"/>
      <c r="C37" s="49"/>
      <c r="D37" s="49"/>
      <c r="E37" s="49"/>
      <c r="F37" s="49"/>
      <c r="G37" s="49"/>
      <c r="H37" s="49"/>
      <c r="I37" s="159"/>
      <c r="J37" s="49"/>
      <c r="K37" s="53"/>
    </row>
    <row r="38" s="1" customFormat="1" ht="25.44" customHeight="1">
      <c r="B38" s="48"/>
      <c r="C38" s="174"/>
      <c r="D38" s="175" t="s">
        <v>58</v>
      </c>
      <c r="E38" s="100"/>
      <c r="F38" s="100"/>
      <c r="G38" s="176" t="s">
        <v>59</v>
      </c>
      <c r="H38" s="177" t="s">
        <v>60</v>
      </c>
      <c r="I38" s="178"/>
      <c r="J38" s="179">
        <f>SUM(J29:J36)</f>
        <v>0</v>
      </c>
      <c r="K38" s="180"/>
    </row>
    <row r="39" s="1" customFormat="1" ht="14.4" customHeight="1">
      <c r="B39" s="69"/>
      <c r="C39" s="70"/>
      <c r="D39" s="70"/>
      <c r="E39" s="70"/>
      <c r="F39" s="70"/>
      <c r="G39" s="70"/>
      <c r="H39" s="70"/>
      <c r="I39" s="181"/>
      <c r="J39" s="70"/>
      <c r="K39" s="71"/>
    </row>
    <row r="43" s="1" customFormat="1" ht="6.96" customHeight="1">
      <c r="B43" s="182"/>
      <c r="C43" s="183"/>
      <c r="D43" s="183"/>
      <c r="E43" s="183"/>
      <c r="F43" s="183"/>
      <c r="G43" s="183"/>
      <c r="H43" s="183"/>
      <c r="I43" s="184"/>
      <c r="J43" s="183"/>
      <c r="K43" s="185"/>
    </row>
    <row r="44" s="1" customFormat="1" ht="36.96" customHeight="1">
      <c r="B44" s="48"/>
      <c r="C44" s="31" t="s">
        <v>142</v>
      </c>
      <c r="D44" s="49"/>
      <c r="E44" s="49"/>
      <c r="F44" s="49"/>
      <c r="G44" s="49"/>
      <c r="H44" s="49"/>
      <c r="I44" s="159"/>
      <c r="J44" s="49"/>
      <c r="K44" s="53"/>
    </row>
    <row r="45" s="1" customFormat="1" ht="6.96" customHeight="1">
      <c r="B45" s="48"/>
      <c r="C45" s="49"/>
      <c r="D45" s="49"/>
      <c r="E45" s="49"/>
      <c r="F45" s="49"/>
      <c r="G45" s="49"/>
      <c r="H45" s="49"/>
      <c r="I45" s="159"/>
      <c r="J45" s="49"/>
      <c r="K45" s="53"/>
    </row>
    <row r="46" s="1" customFormat="1" ht="14.4" customHeight="1">
      <c r="B46" s="48"/>
      <c r="C46" s="41" t="s">
        <v>18</v>
      </c>
      <c r="D46" s="49"/>
      <c r="E46" s="49"/>
      <c r="F46" s="49"/>
      <c r="G46" s="49"/>
      <c r="H46" s="49"/>
      <c r="I46" s="159"/>
      <c r="J46" s="49"/>
      <c r="K46" s="53"/>
    </row>
    <row r="47" s="1" customFormat="1" ht="16.5" customHeight="1">
      <c r="B47" s="48"/>
      <c r="C47" s="49"/>
      <c r="D47" s="49"/>
      <c r="E47" s="158" t="str">
        <f>E7</f>
        <v>Areál TJ Lokomotiva Cheb-I.etapa-Fáze I.B-Rekonstrukce haly s přístavbou šaten-Neuznatelné výdaje</v>
      </c>
      <c r="F47" s="41"/>
      <c r="G47" s="41"/>
      <c r="H47" s="41"/>
      <c r="I47" s="159"/>
      <c r="J47" s="49"/>
      <c r="K47" s="53"/>
    </row>
    <row r="48">
      <c r="B48" s="29"/>
      <c r="C48" s="41" t="s">
        <v>137</v>
      </c>
      <c r="D48" s="30"/>
      <c r="E48" s="30"/>
      <c r="F48" s="30"/>
      <c r="G48" s="30"/>
      <c r="H48" s="30"/>
      <c r="I48" s="157"/>
      <c r="J48" s="30"/>
      <c r="K48" s="32"/>
    </row>
    <row r="49" s="1" customFormat="1" ht="16.5" customHeight="1">
      <c r="B49" s="48"/>
      <c r="C49" s="49"/>
      <c r="D49" s="49"/>
      <c r="E49" s="158" t="s">
        <v>138</v>
      </c>
      <c r="F49" s="49"/>
      <c r="G49" s="49"/>
      <c r="H49" s="49"/>
      <c r="I49" s="159"/>
      <c r="J49" s="49"/>
      <c r="K49" s="53"/>
    </row>
    <row r="50" s="1" customFormat="1" ht="14.4" customHeight="1">
      <c r="B50" s="48"/>
      <c r="C50" s="41" t="s">
        <v>139</v>
      </c>
      <c r="D50" s="49"/>
      <c r="E50" s="49"/>
      <c r="F50" s="49"/>
      <c r="G50" s="49"/>
      <c r="H50" s="49"/>
      <c r="I50" s="159"/>
      <c r="J50" s="49"/>
      <c r="K50" s="53"/>
    </row>
    <row r="51" s="1" customFormat="1" ht="17.25" customHeight="1">
      <c r="B51" s="48"/>
      <c r="C51" s="49"/>
      <c r="D51" s="49"/>
      <c r="E51" s="160" t="str">
        <f>E11</f>
        <v>01/A1-D.2.1 - Soupis prací-D2.1-Konstrukční část-Sportovní hala-NEUZNATELNÉ VÝDAJE</v>
      </c>
      <c r="F51" s="49"/>
      <c r="G51" s="49"/>
      <c r="H51" s="49"/>
      <c r="I51" s="159"/>
      <c r="J51" s="49"/>
      <c r="K51" s="53"/>
    </row>
    <row r="52" s="1" customFormat="1" ht="6.96" customHeight="1">
      <c r="B52" s="48"/>
      <c r="C52" s="49"/>
      <c r="D52" s="49"/>
      <c r="E52" s="49"/>
      <c r="F52" s="49"/>
      <c r="G52" s="49"/>
      <c r="H52" s="49"/>
      <c r="I52" s="159"/>
      <c r="J52" s="49"/>
      <c r="K52" s="53"/>
    </row>
    <row r="53" s="1" customFormat="1" ht="18" customHeight="1">
      <c r="B53" s="48"/>
      <c r="C53" s="41" t="s">
        <v>26</v>
      </c>
      <c r="D53" s="49"/>
      <c r="E53" s="49"/>
      <c r="F53" s="36" t="str">
        <f>F14</f>
        <v>Cheb</v>
      </c>
      <c r="G53" s="49"/>
      <c r="H53" s="49"/>
      <c r="I53" s="161" t="s">
        <v>28</v>
      </c>
      <c r="J53" s="162" t="str">
        <f>IF(J14="","",J14)</f>
        <v>25. 1. 2018</v>
      </c>
      <c r="K53" s="53"/>
    </row>
    <row r="54" s="1" customFormat="1" ht="6.96" customHeight="1">
      <c r="B54" s="48"/>
      <c r="C54" s="49"/>
      <c r="D54" s="49"/>
      <c r="E54" s="49"/>
      <c r="F54" s="49"/>
      <c r="G54" s="49"/>
      <c r="H54" s="49"/>
      <c r="I54" s="159"/>
      <c r="J54" s="49"/>
      <c r="K54" s="53"/>
    </row>
    <row r="55" s="1" customFormat="1">
      <c r="B55" s="48"/>
      <c r="C55" s="41" t="s">
        <v>36</v>
      </c>
      <c r="D55" s="49"/>
      <c r="E55" s="49"/>
      <c r="F55" s="36" t="str">
        <f>E17</f>
        <v>Město Cheb, Nám. Krále Jiřího z Poděbrad 1/14 Cheb</v>
      </c>
      <c r="G55" s="49"/>
      <c r="H55" s="49"/>
      <c r="I55" s="161" t="s">
        <v>43</v>
      </c>
      <c r="J55" s="46" t="str">
        <f>E23</f>
        <v>Ing. J. Šedivec-Staving Ateliér, Školní 27, Plzeň</v>
      </c>
      <c r="K55" s="53"/>
    </row>
    <row r="56" s="1" customFormat="1" ht="14.4" customHeight="1">
      <c r="B56" s="48"/>
      <c r="C56" s="41" t="s">
        <v>41</v>
      </c>
      <c r="D56" s="49"/>
      <c r="E56" s="49"/>
      <c r="F56" s="36" t="str">
        <f>IF(E20="","",E20)</f>
        <v/>
      </c>
      <c r="G56" s="49"/>
      <c r="H56" s="49"/>
      <c r="I56" s="159"/>
      <c r="J56" s="186"/>
      <c r="K56" s="53"/>
    </row>
    <row r="57" s="1" customFormat="1" ht="10.32" customHeight="1">
      <c r="B57" s="48"/>
      <c r="C57" s="49"/>
      <c r="D57" s="49"/>
      <c r="E57" s="49"/>
      <c r="F57" s="49"/>
      <c r="G57" s="49"/>
      <c r="H57" s="49"/>
      <c r="I57" s="159"/>
      <c r="J57" s="49"/>
      <c r="K57" s="53"/>
    </row>
    <row r="58" s="1" customFormat="1" ht="29.28" customHeight="1">
      <c r="B58" s="48"/>
      <c r="C58" s="187" t="s">
        <v>143</v>
      </c>
      <c r="D58" s="174"/>
      <c r="E58" s="174"/>
      <c r="F58" s="174"/>
      <c r="G58" s="174"/>
      <c r="H58" s="174"/>
      <c r="I58" s="188"/>
      <c r="J58" s="189" t="s">
        <v>144</v>
      </c>
      <c r="K58" s="190"/>
    </row>
    <row r="59" s="1" customFormat="1" ht="10.32" customHeight="1">
      <c r="B59" s="48"/>
      <c r="C59" s="49"/>
      <c r="D59" s="49"/>
      <c r="E59" s="49"/>
      <c r="F59" s="49"/>
      <c r="G59" s="49"/>
      <c r="H59" s="49"/>
      <c r="I59" s="159"/>
      <c r="J59" s="49"/>
      <c r="K59" s="53"/>
    </row>
    <row r="60" s="1" customFormat="1" ht="29.28" customHeight="1">
      <c r="B60" s="48"/>
      <c r="C60" s="191" t="s">
        <v>145</v>
      </c>
      <c r="D60" s="49"/>
      <c r="E60" s="49"/>
      <c r="F60" s="49"/>
      <c r="G60" s="49"/>
      <c r="H60" s="49"/>
      <c r="I60" s="159"/>
      <c r="J60" s="170">
        <f>J91</f>
        <v>0</v>
      </c>
      <c r="K60" s="53"/>
      <c r="AU60" s="25" t="s">
        <v>146</v>
      </c>
    </row>
    <row r="61" s="8" customFormat="1" ht="24.96" customHeight="1">
      <c r="B61" s="192"/>
      <c r="C61" s="193"/>
      <c r="D61" s="194" t="s">
        <v>147</v>
      </c>
      <c r="E61" s="195"/>
      <c r="F61" s="195"/>
      <c r="G61" s="195"/>
      <c r="H61" s="195"/>
      <c r="I61" s="196"/>
      <c r="J61" s="197">
        <f>J92</f>
        <v>0</v>
      </c>
      <c r="K61" s="198"/>
    </row>
    <row r="62" s="9" customFormat="1" ht="19.92" customHeight="1">
      <c r="B62" s="199"/>
      <c r="C62" s="200"/>
      <c r="D62" s="201" t="s">
        <v>148</v>
      </c>
      <c r="E62" s="202"/>
      <c r="F62" s="202"/>
      <c r="G62" s="202"/>
      <c r="H62" s="202"/>
      <c r="I62" s="203"/>
      <c r="J62" s="204">
        <f>J93</f>
        <v>0</v>
      </c>
      <c r="K62" s="205"/>
    </row>
    <row r="63" s="9" customFormat="1" ht="19.92" customHeight="1">
      <c r="B63" s="199"/>
      <c r="C63" s="200"/>
      <c r="D63" s="201" t="s">
        <v>149</v>
      </c>
      <c r="E63" s="202"/>
      <c r="F63" s="202"/>
      <c r="G63" s="202"/>
      <c r="H63" s="202"/>
      <c r="I63" s="203"/>
      <c r="J63" s="204">
        <f>J97</f>
        <v>0</v>
      </c>
      <c r="K63" s="205"/>
    </row>
    <row r="64" s="9" customFormat="1" ht="19.92" customHeight="1">
      <c r="B64" s="199"/>
      <c r="C64" s="200"/>
      <c r="D64" s="201" t="s">
        <v>151</v>
      </c>
      <c r="E64" s="202"/>
      <c r="F64" s="202"/>
      <c r="G64" s="202"/>
      <c r="H64" s="202"/>
      <c r="I64" s="203"/>
      <c r="J64" s="204">
        <f>J98</f>
        <v>0</v>
      </c>
      <c r="K64" s="205"/>
    </row>
    <row r="65" s="9" customFormat="1" ht="19.92" customHeight="1">
      <c r="B65" s="199"/>
      <c r="C65" s="200"/>
      <c r="D65" s="201" t="s">
        <v>152</v>
      </c>
      <c r="E65" s="202"/>
      <c r="F65" s="202"/>
      <c r="G65" s="202"/>
      <c r="H65" s="202"/>
      <c r="I65" s="203"/>
      <c r="J65" s="204">
        <f>J109</f>
        <v>0</v>
      </c>
      <c r="K65" s="205"/>
    </row>
    <row r="66" s="9" customFormat="1" ht="19.92" customHeight="1">
      <c r="B66" s="199"/>
      <c r="C66" s="200"/>
      <c r="D66" s="201" t="s">
        <v>153</v>
      </c>
      <c r="E66" s="202"/>
      <c r="F66" s="202"/>
      <c r="G66" s="202"/>
      <c r="H66" s="202"/>
      <c r="I66" s="203"/>
      <c r="J66" s="204">
        <f>J120</f>
        <v>0</v>
      </c>
      <c r="K66" s="205"/>
    </row>
    <row r="67" s="8" customFormat="1" ht="24.96" customHeight="1">
      <c r="B67" s="192"/>
      <c r="C67" s="193"/>
      <c r="D67" s="194" t="s">
        <v>154</v>
      </c>
      <c r="E67" s="195"/>
      <c r="F67" s="195"/>
      <c r="G67" s="195"/>
      <c r="H67" s="195"/>
      <c r="I67" s="196"/>
      <c r="J67" s="197">
        <f>J123</f>
        <v>0</v>
      </c>
      <c r="K67" s="198"/>
    </row>
    <row r="68" s="9" customFormat="1" ht="19.92" customHeight="1">
      <c r="B68" s="199"/>
      <c r="C68" s="200"/>
      <c r="D68" s="201" t="s">
        <v>161</v>
      </c>
      <c r="E68" s="202"/>
      <c r="F68" s="202"/>
      <c r="G68" s="202"/>
      <c r="H68" s="202"/>
      <c r="I68" s="203"/>
      <c r="J68" s="204">
        <f>J124</f>
        <v>0</v>
      </c>
      <c r="K68" s="205"/>
    </row>
    <row r="69" s="9" customFormat="1" ht="19.92" customHeight="1">
      <c r="B69" s="199"/>
      <c r="C69" s="200"/>
      <c r="D69" s="201" t="s">
        <v>1550</v>
      </c>
      <c r="E69" s="202"/>
      <c r="F69" s="202"/>
      <c r="G69" s="202"/>
      <c r="H69" s="202"/>
      <c r="I69" s="203"/>
      <c r="J69" s="204">
        <f>J171</f>
        <v>0</v>
      </c>
      <c r="K69" s="205"/>
    </row>
    <row r="70" s="1" customFormat="1" ht="21.84" customHeight="1">
      <c r="B70" s="48"/>
      <c r="C70" s="49"/>
      <c r="D70" s="49"/>
      <c r="E70" s="49"/>
      <c r="F70" s="49"/>
      <c r="G70" s="49"/>
      <c r="H70" s="49"/>
      <c r="I70" s="159"/>
      <c r="J70" s="49"/>
      <c r="K70" s="53"/>
    </row>
    <row r="71" s="1" customFormat="1" ht="6.96" customHeight="1">
      <c r="B71" s="69"/>
      <c r="C71" s="70"/>
      <c r="D71" s="70"/>
      <c r="E71" s="70"/>
      <c r="F71" s="70"/>
      <c r="G71" s="70"/>
      <c r="H71" s="70"/>
      <c r="I71" s="181"/>
      <c r="J71" s="70"/>
      <c r="K71" s="71"/>
    </row>
    <row r="75" s="1" customFormat="1" ht="6.96" customHeight="1">
      <c r="B75" s="72"/>
      <c r="C75" s="73"/>
      <c r="D75" s="73"/>
      <c r="E75" s="73"/>
      <c r="F75" s="73"/>
      <c r="G75" s="73"/>
      <c r="H75" s="73"/>
      <c r="I75" s="184"/>
      <c r="J75" s="73"/>
      <c r="K75" s="73"/>
      <c r="L75" s="74"/>
    </row>
    <row r="76" s="1" customFormat="1" ht="36.96" customHeight="1">
      <c r="B76" s="48"/>
      <c r="C76" s="75" t="s">
        <v>167</v>
      </c>
      <c r="D76" s="76"/>
      <c r="E76" s="76"/>
      <c r="F76" s="76"/>
      <c r="G76" s="76"/>
      <c r="H76" s="76"/>
      <c r="I76" s="206"/>
      <c r="J76" s="76"/>
      <c r="K76" s="76"/>
      <c r="L76" s="74"/>
    </row>
    <row r="77" s="1" customFormat="1" ht="6.96" customHeight="1">
      <c r="B77" s="48"/>
      <c r="C77" s="76"/>
      <c r="D77" s="76"/>
      <c r="E77" s="76"/>
      <c r="F77" s="76"/>
      <c r="G77" s="76"/>
      <c r="H77" s="76"/>
      <c r="I77" s="206"/>
      <c r="J77" s="76"/>
      <c r="K77" s="76"/>
      <c r="L77" s="74"/>
    </row>
    <row r="78" s="1" customFormat="1" ht="14.4" customHeight="1">
      <c r="B78" s="48"/>
      <c r="C78" s="78" t="s">
        <v>18</v>
      </c>
      <c r="D78" s="76"/>
      <c r="E78" s="76"/>
      <c r="F78" s="76"/>
      <c r="G78" s="76"/>
      <c r="H78" s="76"/>
      <c r="I78" s="206"/>
      <c r="J78" s="76"/>
      <c r="K78" s="76"/>
      <c r="L78" s="74"/>
    </row>
    <row r="79" s="1" customFormat="1" ht="16.5" customHeight="1">
      <c r="B79" s="48"/>
      <c r="C79" s="76"/>
      <c r="D79" s="76"/>
      <c r="E79" s="207" t="str">
        <f>E7</f>
        <v>Areál TJ Lokomotiva Cheb-I.etapa-Fáze I.B-Rekonstrukce haly s přístavbou šaten-Neuznatelné výdaje</v>
      </c>
      <c r="F79" s="78"/>
      <c r="G79" s="78"/>
      <c r="H79" s="78"/>
      <c r="I79" s="206"/>
      <c r="J79" s="76"/>
      <c r="K79" s="76"/>
      <c r="L79" s="74"/>
    </row>
    <row r="80">
      <c r="B80" s="29"/>
      <c r="C80" s="78" t="s">
        <v>137</v>
      </c>
      <c r="D80" s="208"/>
      <c r="E80" s="208"/>
      <c r="F80" s="208"/>
      <c r="G80" s="208"/>
      <c r="H80" s="208"/>
      <c r="I80" s="151"/>
      <c r="J80" s="208"/>
      <c r="K80" s="208"/>
      <c r="L80" s="209"/>
    </row>
    <row r="81" s="1" customFormat="1" ht="16.5" customHeight="1">
      <c r="B81" s="48"/>
      <c r="C81" s="76"/>
      <c r="D81" s="76"/>
      <c r="E81" s="207" t="s">
        <v>138</v>
      </c>
      <c r="F81" s="76"/>
      <c r="G81" s="76"/>
      <c r="H81" s="76"/>
      <c r="I81" s="206"/>
      <c r="J81" s="76"/>
      <c r="K81" s="76"/>
      <c r="L81" s="74"/>
    </row>
    <row r="82" s="1" customFormat="1" ht="14.4" customHeight="1">
      <c r="B82" s="48"/>
      <c r="C82" s="78" t="s">
        <v>139</v>
      </c>
      <c r="D82" s="76"/>
      <c r="E82" s="76"/>
      <c r="F82" s="76"/>
      <c r="G82" s="76"/>
      <c r="H82" s="76"/>
      <c r="I82" s="206"/>
      <c r="J82" s="76"/>
      <c r="K82" s="76"/>
      <c r="L82" s="74"/>
    </row>
    <row r="83" s="1" customFormat="1" ht="17.25" customHeight="1">
      <c r="B83" s="48"/>
      <c r="C83" s="76"/>
      <c r="D83" s="76"/>
      <c r="E83" s="84" t="str">
        <f>E11</f>
        <v>01/A1-D.2.1 - Soupis prací-D2.1-Konstrukční část-Sportovní hala-NEUZNATELNÉ VÝDAJE</v>
      </c>
      <c r="F83" s="76"/>
      <c r="G83" s="76"/>
      <c r="H83" s="76"/>
      <c r="I83" s="206"/>
      <c r="J83" s="76"/>
      <c r="K83" s="76"/>
      <c r="L83" s="74"/>
    </row>
    <row r="84" s="1" customFormat="1" ht="6.96" customHeight="1">
      <c r="B84" s="48"/>
      <c r="C84" s="76"/>
      <c r="D84" s="76"/>
      <c r="E84" s="76"/>
      <c r="F84" s="76"/>
      <c r="G84" s="76"/>
      <c r="H84" s="76"/>
      <c r="I84" s="206"/>
      <c r="J84" s="76"/>
      <c r="K84" s="76"/>
      <c r="L84" s="74"/>
    </row>
    <row r="85" s="1" customFormat="1" ht="18" customHeight="1">
      <c r="B85" s="48"/>
      <c r="C85" s="78" t="s">
        <v>26</v>
      </c>
      <c r="D85" s="76"/>
      <c r="E85" s="76"/>
      <c r="F85" s="210" t="str">
        <f>F14</f>
        <v>Cheb</v>
      </c>
      <c r="G85" s="76"/>
      <c r="H85" s="76"/>
      <c r="I85" s="211" t="s">
        <v>28</v>
      </c>
      <c r="J85" s="87" t="str">
        <f>IF(J14="","",J14)</f>
        <v>25. 1. 2018</v>
      </c>
      <c r="K85" s="76"/>
      <c r="L85" s="74"/>
    </row>
    <row r="86" s="1" customFormat="1" ht="6.96" customHeight="1">
      <c r="B86" s="48"/>
      <c r="C86" s="76"/>
      <c r="D86" s="76"/>
      <c r="E86" s="76"/>
      <c r="F86" s="76"/>
      <c r="G86" s="76"/>
      <c r="H86" s="76"/>
      <c r="I86" s="206"/>
      <c r="J86" s="76"/>
      <c r="K86" s="76"/>
      <c r="L86" s="74"/>
    </row>
    <row r="87" s="1" customFormat="1">
      <c r="B87" s="48"/>
      <c r="C87" s="78" t="s">
        <v>36</v>
      </c>
      <c r="D87" s="76"/>
      <c r="E87" s="76"/>
      <c r="F87" s="210" t="str">
        <f>E17</f>
        <v>Město Cheb, Nám. Krále Jiřího z Poděbrad 1/14 Cheb</v>
      </c>
      <c r="G87" s="76"/>
      <c r="H87" s="76"/>
      <c r="I87" s="211" t="s">
        <v>43</v>
      </c>
      <c r="J87" s="210" t="str">
        <f>E23</f>
        <v>Ing. J. Šedivec-Staving Ateliér, Školní 27, Plzeň</v>
      </c>
      <c r="K87" s="76"/>
      <c r="L87" s="74"/>
    </row>
    <row r="88" s="1" customFormat="1" ht="14.4" customHeight="1">
      <c r="B88" s="48"/>
      <c r="C88" s="78" t="s">
        <v>41</v>
      </c>
      <c r="D88" s="76"/>
      <c r="E88" s="76"/>
      <c r="F88" s="210" t="str">
        <f>IF(E20="","",E20)</f>
        <v/>
      </c>
      <c r="G88" s="76"/>
      <c r="H88" s="76"/>
      <c r="I88" s="206"/>
      <c r="J88" s="76"/>
      <c r="K88" s="76"/>
      <c r="L88" s="74"/>
    </row>
    <row r="89" s="1" customFormat="1" ht="10.32" customHeight="1">
      <c r="B89" s="48"/>
      <c r="C89" s="76"/>
      <c r="D89" s="76"/>
      <c r="E89" s="76"/>
      <c r="F89" s="76"/>
      <c r="G89" s="76"/>
      <c r="H89" s="76"/>
      <c r="I89" s="206"/>
      <c r="J89" s="76"/>
      <c r="K89" s="76"/>
      <c r="L89" s="74"/>
    </row>
    <row r="90" s="10" customFormat="1" ht="29.28" customHeight="1">
      <c r="B90" s="212"/>
      <c r="C90" s="213" t="s">
        <v>168</v>
      </c>
      <c r="D90" s="214" t="s">
        <v>67</v>
      </c>
      <c r="E90" s="214" t="s">
        <v>63</v>
      </c>
      <c r="F90" s="214" t="s">
        <v>169</v>
      </c>
      <c r="G90" s="214" t="s">
        <v>170</v>
      </c>
      <c r="H90" s="214" t="s">
        <v>171</v>
      </c>
      <c r="I90" s="215" t="s">
        <v>172</v>
      </c>
      <c r="J90" s="214" t="s">
        <v>144</v>
      </c>
      <c r="K90" s="216" t="s">
        <v>173</v>
      </c>
      <c r="L90" s="217"/>
      <c r="M90" s="104" t="s">
        <v>174</v>
      </c>
      <c r="N90" s="105" t="s">
        <v>52</v>
      </c>
      <c r="O90" s="105" t="s">
        <v>175</v>
      </c>
      <c r="P90" s="105" t="s">
        <v>176</v>
      </c>
      <c r="Q90" s="105" t="s">
        <v>177</v>
      </c>
      <c r="R90" s="105" t="s">
        <v>178</v>
      </c>
      <c r="S90" s="105" t="s">
        <v>179</v>
      </c>
      <c r="T90" s="106" t="s">
        <v>180</v>
      </c>
    </row>
    <row r="91" s="1" customFormat="1" ht="29.28" customHeight="1">
      <c r="B91" s="48"/>
      <c r="C91" s="110" t="s">
        <v>145</v>
      </c>
      <c r="D91" s="76"/>
      <c r="E91" s="76"/>
      <c r="F91" s="76"/>
      <c r="G91" s="76"/>
      <c r="H91" s="76"/>
      <c r="I91" s="206"/>
      <c r="J91" s="218">
        <f>BK91</f>
        <v>0</v>
      </c>
      <c r="K91" s="76"/>
      <c r="L91" s="74"/>
      <c r="M91" s="107"/>
      <c r="N91" s="108"/>
      <c r="O91" s="108"/>
      <c r="P91" s="219">
        <f>P92+P123</f>
        <v>0</v>
      </c>
      <c r="Q91" s="108"/>
      <c r="R91" s="219">
        <f>R92+R123</f>
        <v>3.97750687</v>
      </c>
      <c r="S91" s="108"/>
      <c r="T91" s="220">
        <f>T92+T123</f>
        <v>0.13319999999999999</v>
      </c>
      <c r="AT91" s="25" t="s">
        <v>81</v>
      </c>
      <c r="AU91" s="25" t="s">
        <v>146</v>
      </c>
      <c r="BK91" s="221">
        <f>BK92+BK123</f>
        <v>0</v>
      </c>
    </row>
    <row r="92" s="11" customFormat="1" ht="37.44" customHeight="1">
      <c r="B92" s="222"/>
      <c r="C92" s="223"/>
      <c r="D92" s="224" t="s">
        <v>81</v>
      </c>
      <c r="E92" s="225" t="s">
        <v>181</v>
      </c>
      <c r="F92" s="225" t="s">
        <v>182</v>
      </c>
      <c r="G92" s="223"/>
      <c r="H92" s="223"/>
      <c r="I92" s="226"/>
      <c r="J92" s="227">
        <f>BK92</f>
        <v>0</v>
      </c>
      <c r="K92" s="223"/>
      <c r="L92" s="228"/>
      <c r="M92" s="229"/>
      <c r="N92" s="230"/>
      <c r="O92" s="230"/>
      <c r="P92" s="231">
        <f>P93+P97+P98+P109+P120</f>
        <v>0</v>
      </c>
      <c r="Q92" s="230"/>
      <c r="R92" s="231">
        <f>R93+R97+R98+R109+R120</f>
        <v>0.49018055000000005</v>
      </c>
      <c r="S92" s="230"/>
      <c r="T92" s="232">
        <f>T93+T97+T98+T109+T120</f>
        <v>0.13319999999999999</v>
      </c>
      <c r="AR92" s="233" t="s">
        <v>25</v>
      </c>
      <c r="AT92" s="234" t="s">
        <v>81</v>
      </c>
      <c r="AU92" s="234" t="s">
        <v>82</v>
      </c>
      <c r="AY92" s="233" t="s">
        <v>183</v>
      </c>
      <c r="BK92" s="235">
        <f>BK93+BK97+BK98+BK109+BK120</f>
        <v>0</v>
      </c>
    </row>
    <row r="93" s="11" customFormat="1" ht="19.92" customHeight="1">
      <c r="B93" s="222"/>
      <c r="C93" s="223"/>
      <c r="D93" s="224" t="s">
        <v>81</v>
      </c>
      <c r="E93" s="236" t="s">
        <v>107</v>
      </c>
      <c r="F93" s="236" t="s">
        <v>184</v>
      </c>
      <c r="G93" s="223"/>
      <c r="H93" s="223"/>
      <c r="I93" s="226"/>
      <c r="J93" s="237">
        <f>BK93</f>
        <v>0</v>
      </c>
      <c r="K93" s="223"/>
      <c r="L93" s="228"/>
      <c r="M93" s="229"/>
      <c r="N93" s="230"/>
      <c r="O93" s="230"/>
      <c r="P93" s="231">
        <f>SUM(P94:P96)</f>
        <v>0</v>
      </c>
      <c r="Q93" s="230"/>
      <c r="R93" s="231">
        <f>SUM(R94:R96)</f>
        <v>0.46844055000000007</v>
      </c>
      <c r="S93" s="230"/>
      <c r="T93" s="232">
        <f>SUM(T94:T96)</f>
        <v>0</v>
      </c>
      <c r="AR93" s="233" t="s">
        <v>25</v>
      </c>
      <c r="AT93" s="234" t="s">
        <v>81</v>
      </c>
      <c r="AU93" s="234" t="s">
        <v>25</v>
      </c>
      <c r="AY93" s="233" t="s">
        <v>183</v>
      </c>
      <c r="BK93" s="235">
        <f>SUM(BK94:BK96)</f>
        <v>0</v>
      </c>
    </row>
    <row r="94" s="1" customFormat="1" ht="25.5" customHeight="1">
      <c r="B94" s="48"/>
      <c r="C94" s="238" t="s">
        <v>25</v>
      </c>
      <c r="D94" s="238" t="s">
        <v>185</v>
      </c>
      <c r="E94" s="239" t="s">
        <v>1551</v>
      </c>
      <c r="F94" s="240" t="s">
        <v>1552</v>
      </c>
      <c r="G94" s="241" t="s">
        <v>194</v>
      </c>
      <c r="H94" s="242">
        <v>0.20100000000000001</v>
      </c>
      <c r="I94" s="243"/>
      <c r="J94" s="244">
        <f>ROUND(I94*H94,2)</f>
        <v>0</v>
      </c>
      <c r="K94" s="240" t="s">
        <v>189</v>
      </c>
      <c r="L94" s="74"/>
      <c r="M94" s="245" t="s">
        <v>38</v>
      </c>
      <c r="N94" s="246" t="s">
        <v>53</v>
      </c>
      <c r="O94" s="49"/>
      <c r="P94" s="247">
        <f>O94*H94</f>
        <v>0</v>
      </c>
      <c r="Q94" s="247">
        <v>2.3305500000000001</v>
      </c>
      <c r="R94" s="247">
        <f>Q94*H94</f>
        <v>0.46844055000000007</v>
      </c>
      <c r="S94" s="247">
        <v>0</v>
      </c>
      <c r="T94" s="248">
        <f>S94*H94</f>
        <v>0</v>
      </c>
      <c r="AR94" s="25" t="s">
        <v>190</v>
      </c>
      <c r="AT94" s="25" t="s">
        <v>185</v>
      </c>
      <c r="AU94" s="25" t="s">
        <v>90</v>
      </c>
      <c r="AY94" s="25" t="s">
        <v>183</v>
      </c>
      <c r="BE94" s="249">
        <f>IF(N94="základní",J94,0)</f>
        <v>0</v>
      </c>
      <c r="BF94" s="249">
        <f>IF(N94="snížená",J94,0)</f>
        <v>0</v>
      </c>
      <c r="BG94" s="249">
        <f>IF(N94="zákl. přenesená",J94,0)</f>
        <v>0</v>
      </c>
      <c r="BH94" s="249">
        <f>IF(N94="sníž. přenesená",J94,0)</f>
        <v>0</v>
      </c>
      <c r="BI94" s="249">
        <f>IF(N94="nulová",J94,0)</f>
        <v>0</v>
      </c>
      <c r="BJ94" s="25" t="s">
        <v>25</v>
      </c>
      <c r="BK94" s="249">
        <f>ROUND(I94*H94,2)</f>
        <v>0</v>
      </c>
      <c r="BL94" s="25" t="s">
        <v>190</v>
      </c>
      <c r="BM94" s="25" t="s">
        <v>1553</v>
      </c>
    </row>
    <row r="95" s="12" customFormat="1">
      <c r="B95" s="250"/>
      <c r="C95" s="251"/>
      <c r="D95" s="252" t="s">
        <v>196</v>
      </c>
      <c r="E95" s="253" t="s">
        <v>38</v>
      </c>
      <c r="F95" s="254" t="s">
        <v>1554</v>
      </c>
      <c r="G95" s="251"/>
      <c r="H95" s="255">
        <v>0.20100000000000001</v>
      </c>
      <c r="I95" s="256"/>
      <c r="J95" s="251"/>
      <c r="K95" s="251"/>
      <c r="L95" s="257"/>
      <c r="M95" s="258"/>
      <c r="N95" s="259"/>
      <c r="O95" s="259"/>
      <c r="P95" s="259"/>
      <c r="Q95" s="259"/>
      <c r="R95" s="259"/>
      <c r="S95" s="259"/>
      <c r="T95" s="260"/>
      <c r="AT95" s="261" t="s">
        <v>196</v>
      </c>
      <c r="AU95" s="261" t="s">
        <v>90</v>
      </c>
      <c r="AV95" s="12" t="s">
        <v>90</v>
      </c>
      <c r="AW95" s="12" t="s">
        <v>45</v>
      </c>
      <c r="AX95" s="12" t="s">
        <v>82</v>
      </c>
      <c r="AY95" s="261" t="s">
        <v>183</v>
      </c>
    </row>
    <row r="96" s="13" customFormat="1">
      <c r="B96" s="262"/>
      <c r="C96" s="263"/>
      <c r="D96" s="252" t="s">
        <v>196</v>
      </c>
      <c r="E96" s="264" t="s">
        <v>38</v>
      </c>
      <c r="F96" s="265" t="s">
        <v>198</v>
      </c>
      <c r="G96" s="263"/>
      <c r="H96" s="266">
        <v>0.20100000000000001</v>
      </c>
      <c r="I96" s="267"/>
      <c r="J96" s="263"/>
      <c r="K96" s="263"/>
      <c r="L96" s="268"/>
      <c r="M96" s="269"/>
      <c r="N96" s="270"/>
      <c r="O96" s="270"/>
      <c r="P96" s="270"/>
      <c r="Q96" s="270"/>
      <c r="R96" s="270"/>
      <c r="S96" s="270"/>
      <c r="T96" s="271"/>
      <c r="AT96" s="272" t="s">
        <v>196</v>
      </c>
      <c r="AU96" s="272" t="s">
        <v>90</v>
      </c>
      <c r="AV96" s="13" t="s">
        <v>190</v>
      </c>
      <c r="AW96" s="13" t="s">
        <v>45</v>
      </c>
      <c r="AX96" s="13" t="s">
        <v>25</v>
      </c>
      <c r="AY96" s="272" t="s">
        <v>183</v>
      </c>
    </row>
    <row r="97" s="11" customFormat="1" ht="29.88" customHeight="1">
      <c r="B97" s="222"/>
      <c r="C97" s="223"/>
      <c r="D97" s="224" t="s">
        <v>81</v>
      </c>
      <c r="E97" s="236" t="s">
        <v>190</v>
      </c>
      <c r="F97" s="236" t="s">
        <v>343</v>
      </c>
      <c r="G97" s="223"/>
      <c r="H97" s="223"/>
      <c r="I97" s="226"/>
      <c r="J97" s="237">
        <f>BK97</f>
        <v>0</v>
      </c>
      <c r="K97" s="223"/>
      <c r="L97" s="228"/>
      <c r="M97" s="229"/>
      <c r="N97" s="230"/>
      <c r="O97" s="230"/>
      <c r="P97" s="231">
        <v>0</v>
      </c>
      <c r="Q97" s="230"/>
      <c r="R97" s="231">
        <v>0</v>
      </c>
      <c r="S97" s="230"/>
      <c r="T97" s="232">
        <v>0</v>
      </c>
      <c r="AR97" s="233" t="s">
        <v>25</v>
      </c>
      <c r="AT97" s="234" t="s">
        <v>81</v>
      </c>
      <c r="AU97" s="234" t="s">
        <v>25</v>
      </c>
      <c r="AY97" s="233" t="s">
        <v>183</v>
      </c>
      <c r="BK97" s="235">
        <v>0</v>
      </c>
    </row>
    <row r="98" s="11" customFormat="1" ht="19.92" customHeight="1">
      <c r="B98" s="222"/>
      <c r="C98" s="223"/>
      <c r="D98" s="224" t="s">
        <v>81</v>
      </c>
      <c r="E98" s="236" t="s">
        <v>236</v>
      </c>
      <c r="F98" s="236" t="s">
        <v>565</v>
      </c>
      <c r="G98" s="223"/>
      <c r="H98" s="223"/>
      <c r="I98" s="226"/>
      <c r="J98" s="237">
        <f>BK98</f>
        <v>0</v>
      </c>
      <c r="K98" s="223"/>
      <c r="L98" s="228"/>
      <c r="M98" s="229"/>
      <c r="N98" s="230"/>
      <c r="O98" s="230"/>
      <c r="P98" s="231">
        <f>SUM(P99:P108)</f>
        <v>0</v>
      </c>
      <c r="Q98" s="230"/>
      <c r="R98" s="231">
        <f>SUM(R99:R108)</f>
        <v>0.021739999999999999</v>
      </c>
      <c r="S98" s="230"/>
      <c r="T98" s="232">
        <f>SUM(T99:T108)</f>
        <v>0.13319999999999999</v>
      </c>
      <c r="AR98" s="233" t="s">
        <v>25</v>
      </c>
      <c r="AT98" s="234" t="s">
        <v>81</v>
      </c>
      <c r="AU98" s="234" t="s">
        <v>25</v>
      </c>
      <c r="AY98" s="233" t="s">
        <v>183</v>
      </c>
      <c r="BK98" s="235">
        <f>SUM(BK99:BK108)</f>
        <v>0</v>
      </c>
    </row>
    <row r="99" s="1" customFormat="1" ht="25.5" customHeight="1">
      <c r="B99" s="48"/>
      <c r="C99" s="238" t="s">
        <v>90</v>
      </c>
      <c r="D99" s="238" t="s">
        <v>185</v>
      </c>
      <c r="E99" s="239" t="s">
        <v>1555</v>
      </c>
      <c r="F99" s="240" t="s">
        <v>1556</v>
      </c>
      <c r="G99" s="241" t="s">
        <v>188</v>
      </c>
      <c r="H99" s="242">
        <v>134</v>
      </c>
      <c r="I99" s="243"/>
      <c r="J99" s="244">
        <f>ROUND(I99*H99,2)</f>
        <v>0</v>
      </c>
      <c r="K99" s="240" t="s">
        <v>189</v>
      </c>
      <c r="L99" s="74"/>
      <c r="M99" s="245" t="s">
        <v>38</v>
      </c>
      <c r="N99" s="246" t="s">
        <v>53</v>
      </c>
      <c r="O99" s="49"/>
      <c r="P99" s="247">
        <f>O99*H99</f>
        <v>0</v>
      </c>
      <c r="Q99" s="247">
        <v>4.0000000000000003E-05</v>
      </c>
      <c r="R99" s="247">
        <f>Q99*H99</f>
        <v>0.0053600000000000002</v>
      </c>
      <c r="S99" s="247">
        <v>0</v>
      </c>
      <c r="T99" s="248">
        <f>S99*H99</f>
        <v>0</v>
      </c>
      <c r="AR99" s="25" t="s">
        <v>190</v>
      </c>
      <c r="AT99" s="25" t="s">
        <v>185</v>
      </c>
      <c r="AU99" s="25" t="s">
        <v>90</v>
      </c>
      <c r="AY99" s="25" t="s">
        <v>183</v>
      </c>
      <c r="BE99" s="249">
        <f>IF(N99="základní",J99,0)</f>
        <v>0</v>
      </c>
      <c r="BF99" s="249">
        <f>IF(N99="snížená",J99,0)</f>
        <v>0</v>
      </c>
      <c r="BG99" s="249">
        <f>IF(N99="zákl. přenesená",J99,0)</f>
        <v>0</v>
      </c>
      <c r="BH99" s="249">
        <f>IF(N99="sníž. přenesená",J99,0)</f>
        <v>0</v>
      </c>
      <c r="BI99" s="249">
        <f>IF(N99="nulová",J99,0)</f>
        <v>0</v>
      </c>
      <c r="BJ99" s="25" t="s">
        <v>25</v>
      </c>
      <c r="BK99" s="249">
        <f>ROUND(I99*H99,2)</f>
        <v>0</v>
      </c>
      <c r="BL99" s="25" t="s">
        <v>190</v>
      </c>
      <c r="BM99" s="25" t="s">
        <v>1557</v>
      </c>
    </row>
    <row r="100" s="1" customFormat="1">
      <c r="B100" s="48"/>
      <c r="C100" s="76"/>
      <c r="D100" s="252" t="s">
        <v>217</v>
      </c>
      <c r="E100" s="76"/>
      <c r="F100" s="283" t="s">
        <v>1558</v>
      </c>
      <c r="G100" s="76"/>
      <c r="H100" s="76"/>
      <c r="I100" s="206"/>
      <c r="J100" s="76"/>
      <c r="K100" s="76"/>
      <c r="L100" s="74"/>
      <c r="M100" s="284"/>
      <c r="N100" s="49"/>
      <c r="O100" s="49"/>
      <c r="P100" s="49"/>
      <c r="Q100" s="49"/>
      <c r="R100" s="49"/>
      <c r="S100" s="49"/>
      <c r="T100" s="97"/>
      <c r="AT100" s="25" t="s">
        <v>217</v>
      </c>
      <c r="AU100" s="25" t="s">
        <v>90</v>
      </c>
    </row>
    <row r="101" s="12" customFormat="1">
      <c r="B101" s="250"/>
      <c r="C101" s="251"/>
      <c r="D101" s="252" t="s">
        <v>196</v>
      </c>
      <c r="E101" s="253" t="s">
        <v>38</v>
      </c>
      <c r="F101" s="254" t="s">
        <v>967</v>
      </c>
      <c r="G101" s="251"/>
      <c r="H101" s="255">
        <v>134</v>
      </c>
      <c r="I101" s="256"/>
      <c r="J101" s="251"/>
      <c r="K101" s="251"/>
      <c r="L101" s="257"/>
      <c r="M101" s="258"/>
      <c r="N101" s="259"/>
      <c r="O101" s="259"/>
      <c r="P101" s="259"/>
      <c r="Q101" s="259"/>
      <c r="R101" s="259"/>
      <c r="S101" s="259"/>
      <c r="T101" s="260"/>
      <c r="AT101" s="261" t="s">
        <v>196</v>
      </c>
      <c r="AU101" s="261" t="s">
        <v>90</v>
      </c>
      <c r="AV101" s="12" t="s">
        <v>90</v>
      </c>
      <c r="AW101" s="12" t="s">
        <v>45</v>
      </c>
      <c r="AX101" s="12" t="s">
        <v>82</v>
      </c>
      <c r="AY101" s="261" t="s">
        <v>183</v>
      </c>
    </row>
    <row r="102" s="13" customFormat="1">
      <c r="B102" s="262"/>
      <c r="C102" s="263"/>
      <c r="D102" s="252" t="s">
        <v>196</v>
      </c>
      <c r="E102" s="264" t="s">
        <v>38</v>
      </c>
      <c r="F102" s="265" t="s">
        <v>198</v>
      </c>
      <c r="G102" s="263"/>
      <c r="H102" s="266">
        <v>134</v>
      </c>
      <c r="I102" s="267"/>
      <c r="J102" s="263"/>
      <c r="K102" s="263"/>
      <c r="L102" s="268"/>
      <c r="M102" s="269"/>
      <c r="N102" s="270"/>
      <c r="O102" s="270"/>
      <c r="P102" s="270"/>
      <c r="Q102" s="270"/>
      <c r="R102" s="270"/>
      <c r="S102" s="270"/>
      <c r="T102" s="271"/>
      <c r="AT102" s="272" t="s">
        <v>196</v>
      </c>
      <c r="AU102" s="272" t="s">
        <v>90</v>
      </c>
      <c r="AV102" s="13" t="s">
        <v>190</v>
      </c>
      <c r="AW102" s="13" t="s">
        <v>45</v>
      </c>
      <c r="AX102" s="13" t="s">
        <v>25</v>
      </c>
      <c r="AY102" s="272" t="s">
        <v>183</v>
      </c>
    </row>
    <row r="103" s="1" customFormat="1" ht="25.5" customHeight="1">
      <c r="B103" s="48"/>
      <c r="C103" s="285" t="s">
        <v>107</v>
      </c>
      <c r="D103" s="285" t="s">
        <v>272</v>
      </c>
      <c r="E103" s="286" t="s">
        <v>1559</v>
      </c>
      <c r="F103" s="287" t="s">
        <v>1560</v>
      </c>
      <c r="G103" s="288" t="s">
        <v>188</v>
      </c>
      <c r="H103" s="289">
        <v>21</v>
      </c>
      <c r="I103" s="290"/>
      <c r="J103" s="291">
        <f>ROUND(I103*H103,2)</f>
        <v>0</v>
      </c>
      <c r="K103" s="287" t="s">
        <v>189</v>
      </c>
      <c r="L103" s="292"/>
      <c r="M103" s="293" t="s">
        <v>38</v>
      </c>
      <c r="N103" s="294" t="s">
        <v>53</v>
      </c>
      <c r="O103" s="49"/>
      <c r="P103" s="247">
        <f>O103*H103</f>
        <v>0</v>
      </c>
      <c r="Q103" s="247">
        <v>0.00077999999999999999</v>
      </c>
      <c r="R103" s="247">
        <f>Q103*H103</f>
        <v>0.016379999999999999</v>
      </c>
      <c r="S103" s="247">
        <v>0</v>
      </c>
      <c r="T103" s="248">
        <f>S103*H103</f>
        <v>0</v>
      </c>
      <c r="AR103" s="25" t="s">
        <v>385</v>
      </c>
      <c r="AT103" s="25" t="s">
        <v>272</v>
      </c>
      <c r="AU103" s="25" t="s">
        <v>90</v>
      </c>
      <c r="AY103" s="25" t="s">
        <v>183</v>
      </c>
      <c r="BE103" s="249">
        <f>IF(N103="základní",J103,0)</f>
        <v>0</v>
      </c>
      <c r="BF103" s="249">
        <f>IF(N103="snížená",J103,0)</f>
        <v>0</v>
      </c>
      <c r="BG103" s="249">
        <f>IF(N103="zákl. přenesená",J103,0)</f>
        <v>0</v>
      </c>
      <c r="BH103" s="249">
        <f>IF(N103="sníž. přenesená",J103,0)</f>
        <v>0</v>
      </c>
      <c r="BI103" s="249">
        <f>IF(N103="nulová",J103,0)</f>
        <v>0</v>
      </c>
      <c r="BJ103" s="25" t="s">
        <v>25</v>
      </c>
      <c r="BK103" s="249">
        <f>ROUND(I103*H103,2)</f>
        <v>0</v>
      </c>
      <c r="BL103" s="25" t="s">
        <v>279</v>
      </c>
      <c r="BM103" s="25" t="s">
        <v>1561</v>
      </c>
    </row>
    <row r="104" s="12" customFormat="1">
      <c r="B104" s="250"/>
      <c r="C104" s="251"/>
      <c r="D104" s="252" t="s">
        <v>196</v>
      </c>
      <c r="E104" s="253" t="s">
        <v>38</v>
      </c>
      <c r="F104" s="254" t="s">
        <v>1562</v>
      </c>
      <c r="G104" s="251"/>
      <c r="H104" s="255">
        <v>21</v>
      </c>
      <c r="I104" s="256"/>
      <c r="J104" s="251"/>
      <c r="K104" s="251"/>
      <c r="L104" s="257"/>
      <c r="M104" s="258"/>
      <c r="N104" s="259"/>
      <c r="O104" s="259"/>
      <c r="P104" s="259"/>
      <c r="Q104" s="259"/>
      <c r="R104" s="259"/>
      <c r="S104" s="259"/>
      <c r="T104" s="260"/>
      <c r="AT104" s="261" t="s">
        <v>196</v>
      </c>
      <c r="AU104" s="261" t="s">
        <v>90</v>
      </c>
      <c r="AV104" s="12" t="s">
        <v>90</v>
      </c>
      <c r="AW104" s="12" t="s">
        <v>45</v>
      </c>
      <c r="AX104" s="12" t="s">
        <v>25</v>
      </c>
      <c r="AY104" s="261" t="s">
        <v>183</v>
      </c>
    </row>
    <row r="105" s="1" customFormat="1" ht="38.25" customHeight="1">
      <c r="B105" s="48"/>
      <c r="C105" s="238" t="s">
        <v>190</v>
      </c>
      <c r="D105" s="238" t="s">
        <v>185</v>
      </c>
      <c r="E105" s="239" t="s">
        <v>742</v>
      </c>
      <c r="F105" s="240" t="s">
        <v>743</v>
      </c>
      <c r="G105" s="241" t="s">
        <v>194</v>
      </c>
      <c r="H105" s="242">
        <v>0.073999999999999996</v>
      </c>
      <c r="I105" s="243"/>
      <c r="J105" s="244">
        <f>ROUND(I105*H105,2)</f>
        <v>0</v>
      </c>
      <c r="K105" s="240" t="s">
        <v>189</v>
      </c>
      <c r="L105" s="74"/>
      <c r="M105" s="245" t="s">
        <v>38</v>
      </c>
      <c r="N105" s="246" t="s">
        <v>53</v>
      </c>
      <c r="O105" s="49"/>
      <c r="P105" s="247">
        <f>O105*H105</f>
        <v>0</v>
      </c>
      <c r="Q105" s="247">
        <v>0</v>
      </c>
      <c r="R105" s="247">
        <f>Q105*H105</f>
        <v>0</v>
      </c>
      <c r="S105" s="247">
        <v>1.8</v>
      </c>
      <c r="T105" s="248">
        <f>S105*H105</f>
        <v>0.13319999999999999</v>
      </c>
      <c r="AR105" s="25" t="s">
        <v>190</v>
      </c>
      <c r="AT105" s="25" t="s">
        <v>185</v>
      </c>
      <c r="AU105" s="25" t="s">
        <v>90</v>
      </c>
      <c r="AY105" s="25" t="s">
        <v>183</v>
      </c>
      <c r="BE105" s="249">
        <f>IF(N105="základní",J105,0)</f>
        <v>0</v>
      </c>
      <c r="BF105" s="249">
        <f>IF(N105="snížená",J105,0)</f>
        <v>0</v>
      </c>
      <c r="BG105" s="249">
        <f>IF(N105="zákl. přenesená",J105,0)</f>
        <v>0</v>
      </c>
      <c r="BH105" s="249">
        <f>IF(N105="sníž. přenesená",J105,0)</f>
        <v>0</v>
      </c>
      <c r="BI105" s="249">
        <f>IF(N105="nulová",J105,0)</f>
        <v>0</v>
      </c>
      <c r="BJ105" s="25" t="s">
        <v>25</v>
      </c>
      <c r="BK105" s="249">
        <f>ROUND(I105*H105,2)</f>
        <v>0</v>
      </c>
      <c r="BL105" s="25" t="s">
        <v>190</v>
      </c>
      <c r="BM105" s="25" t="s">
        <v>1563</v>
      </c>
    </row>
    <row r="106" s="12" customFormat="1">
      <c r="B106" s="250"/>
      <c r="C106" s="251"/>
      <c r="D106" s="252" t="s">
        <v>196</v>
      </c>
      <c r="E106" s="253" t="s">
        <v>38</v>
      </c>
      <c r="F106" s="254" t="s">
        <v>1564</v>
      </c>
      <c r="G106" s="251"/>
      <c r="H106" s="255">
        <v>0.051999999999999998</v>
      </c>
      <c r="I106" s="256"/>
      <c r="J106" s="251"/>
      <c r="K106" s="251"/>
      <c r="L106" s="257"/>
      <c r="M106" s="258"/>
      <c r="N106" s="259"/>
      <c r="O106" s="259"/>
      <c r="P106" s="259"/>
      <c r="Q106" s="259"/>
      <c r="R106" s="259"/>
      <c r="S106" s="259"/>
      <c r="T106" s="260"/>
      <c r="AT106" s="261" t="s">
        <v>196</v>
      </c>
      <c r="AU106" s="261" t="s">
        <v>90</v>
      </c>
      <c r="AV106" s="12" t="s">
        <v>90</v>
      </c>
      <c r="AW106" s="12" t="s">
        <v>45</v>
      </c>
      <c r="AX106" s="12" t="s">
        <v>82</v>
      </c>
      <c r="AY106" s="261" t="s">
        <v>183</v>
      </c>
    </row>
    <row r="107" s="12" customFormat="1">
      <c r="B107" s="250"/>
      <c r="C107" s="251"/>
      <c r="D107" s="252" t="s">
        <v>196</v>
      </c>
      <c r="E107" s="253" t="s">
        <v>38</v>
      </c>
      <c r="F107" s="254" t="s">
        <v>1565</v>
      </c>
      <c r="G107" s="251"/>
      <c r="H107" s="255">
        <v>0.021999999999999999</v>
      </c>
      <c r="I107" s="256"/>
      <c r="J107" s="251"/>
      <c r="K107" s="251"/>
      <c r="L107" s="257"/>
      <c r="M107" s="258"/>
      <c r="N107" s="259"/>
      <c r="O107" s="259"/>
      <c r="P107" s="259"/>
      <c r="Q107" s="259"/>
      <c r="R107" s="259"/>
      <c r="S107" s="259"/>
      <c r="T107" s="260"/>
      <c r="AT107" s="261" t="s">
        <v>196</v>
      </c>
      <c r="AU107" s="261" t="s">
        <v>90</v>
      </c>
      <c r="AV107" s="12" t="s">
        <v>90</v>
      </c>
      <c r="AW107" s="12" t="s">
        <v>45</v>
      </c>
      <c r="AX107" s="12" t="s">
        <v>82</v>
      </c>
      <c r="AY107" s="261" t="s">
        <v>183</v>
      </c>
    </row>
    <row r="108" s="13" customFormat="1">
      <c r="B108" s="262"/>
      <c r="C108" s="263"/>
      <c r="D108" s="252" t="s">
        <v>196</v>
      </c>
      <c r="E108" s="264" t="s">
        <v>38</v>
      </c>
      <c r="F108" s="265" t="s">
        <v>198</v>
      </c>
      <c r="G108" s="263"/>
      <c r="H108" s="266">
        <v>0.073999999999999996</v>
      </c>
      <c r="I108" s="267"/>
      <c r="J108" s="263"/>
      <c r="K108" s="263"/>
      <c r="L108" s="268"/>
      <c r="M108" s="269"/>
      <c r="N108" s="270"/>
      <c r="O108" s="270"/>
      <c r="P108" s="270"/>
      <c r="Q108" s="270"/>
      <c r="R108" s="270"/>
      <c r="S108" s="270"/>
      <c r="T108" s="271"/>
      <c r="AT108" s="272" t="s">
        <v>196</v>
      </c>
      <c r="AU108" s="272" t="s">
        <v>90</v>
      </c>
      <c r="AV108" s="13" t="s">
        <v>190</v>
      </c>
      <c r="AW108" s="13" t="s">
        <v>45</v>
      </c>
      <c r="AX108" s="13" t="s">
        <v>25</v>
      </c>
      <c r="AY108" s="272" t="s">
        <v>183</v>
      </c>
    </row>
    <row r="109" s="11" customFormat="1" ht="29.88" customHeight="1">
      <c r="B109" s="222"/>
      <c r="C109" s="223"/>
      <c r="D109" s="224" t="s">
        <v>81</v>
      </c>
      <c r="E109" s="236" t="s">
        <v>827</v>
      </c>
      <c r="F109" s="236" t="s">
        <v>828</v>
      </c>
      <c r="G109" s="223"/>
      <c r="H109" s="223"/>
      <c r="I109" s="226"/>
      <c r="J109" s="237">
        <f>BK109</f>
        <v>0</v>
      </c>
      <c r="K109" s="223"/>
      <c r="L109" s="228"/>
      <c r="M109" s="229"/>
      <c r="N109" s="230"/>
      <c r="O109" s="230"/>
      <c r="P109" s="231">
        <f>SUM(P110:P119)</f>
        <v>0</v>
      </c>
      <c r="Q109" s="230"/>
      <c r="R109" s="231">
        <f>SUM(R110:R119)</f>
        <v>0</v>
      </c>
      <c r="S109" s="230"/>
      <c r="T109" s="232">
        <f>SUM(T110:T119)</f>
        <v>0</v>
      </c>
      <c r="AR109" s="233" t="s">
        <v>25</v>
      </c>
      <c r="AT109" s="234" t="s">
        <v>81</v>
      </c>
      <c r="AU109" s="234" t="s">
        <v>25</v>
      </c>
      <c r="AY109" s="233" t="s">
        <v>183</v>
      </c>
      <c r="BK109" s="235">
        <f>SUM(BK110:BK119)</f>
        <v>0</v>
      </c>
    </row>
    <row r="110" s="1" customFormat="1" ht="38.25" customHeight="1">
      <c r="B110" s="48"/>
      <c r="C110" s="238" t="s">
        <v>212</v>
      </c>
      <c r="D110" s="238" t="s">
        <v>185</v>
      </c>
      <c r="E110" s="239" t="s">
        <v>1566</v>
      </c>
      <c r="F110" s="240" t="s">
        <v>1567</v>
      </c>
      <c r="G110" s="241" t="s">
        <v>268</v>
      </c>
      <c r="H110" s="242">
        <v>0.13300000000000001</v>
      </c>
      <c r="I110" s="243"/>
      <c r="J110" s="244">
        <f>ROUND(I110*H110,2)</f>
        <v>0</v>
      </c>
      <c r="K110" s="240" t="s">
        <v>189</v>
      </c>
      <c r="L110" s="74"/>
      <c r="M110" s="245" t="s">
        <v>38</v>
      </c>
      <c r="N110" s="246" t="s">
        <v>53</v>
      </c>
      <c r="O110" s="49"/>
      <c r="P110" s="247">
        <f>O110*H110</f>
        <v>0</v>
      </c>
      <c r="Q110" s="247">
        <v>0</v>
      </c>
      <c r="R110" s="247">
        <f>Q110*H110</f>
        <v>0</v>
      </c>
      <c r="S110" s="247">
        <v>0</v>
      </c>
      <c r="T110" s="248">
        <f>S110*H110</f>
        <v>0</v>
      </c>
      <c r="AR110" s="25" t="s">
        <v>190</v>
      </c>
      <c r="AT110" s="25" t="s">
        <v>185</v>
      </c>
      <c r="AU110" s="25" t="s">
        <v>90</v>
      </c>
      <c r="AY110" s="25" t="s">
        <v>183</v>
      </c>
      <c r="BE110" s="249">
        <f>IF(N110="základní",J110,0)</f>
        <v>0</v>
      </c>
      <c r="BF110" s="249">
        <f>IF(N110="snížená",J110,0)</f>
        <v>0</v>
      </c>
      <c r="BG110" s="249">
        <f>IF(N110="zákl. přenesená",J110,0)</f>
        <v>0</v>
      </c>
      <c r="BH110" s="249">
        <f>IF(N110="sníž. přenesená",J110,0)</f>
        <v>0</v>
      </c>
      <c r="BI110" s="249">
        <f>IF(N110="nulová",J110,0)</f>
        <v>0</v>
      </c>
      <c r="BJ110" s="25" t="s">
        <v>25</v>
      </c>
      <c r="BK110" s="249">
        <f>ROUND(I110*H110,2)</f>
        <v>0</v>
      </c>
      <c r="BL110" s="25" t="s">
        <v>190</v>
      </c>
      <c r="BM110" s="25" t="s">
        <v>1568</v>
      </c>
    </row>
    <row r="111" s="1" customFormat="1">
      <c r="B111" s="48"/>
      <c r="C111" s="76"/>
      <c r="D111" s="252" t="s">
        <v>217</v>
      </c>
      <c r="E111" s="76"/>
      <c r="F111" s="283" t="s">
        <v>833</v>
      </c>
      <c r="G111" s="76"/>
      <c r="H111" s="76"/>
      <c r="I111" s="206"/>
      <c r="J111" s="76"/>
      <c r="K111" s="76"/>
      <c r="L111" s="74"/>
      <c r="M111" s="284"/>
      <c r="N111" s="49"/>
      <c r="O111" s="49"/>
      <c r="P111" s="49"/>
      <c r="Q111" s="49"/>
      <c r="R111" s="49"/>
      <c r="S111" s="49"/>
      <c r="T111" s="97"/>
      <c r="AT111" s="25" t="s">
        <v>217</v>
      </c>
      <c r="AU111" s="25" t="s">
        <v>90</v>
      </c>
    </row>
    <row r="112" s="1" customFormat="1" ht="25.5" customHeight="1">
      <c r="B112" s="48"/>
      <c r="C112" s="238" t="s">
        <v>221</v>
      </c>
      <c r="D112" s="238" t="s">
        <v>185</v>
      </c>
      <c r="E112" s="239" t="s">
        <v>835</v>
      </c>
      <c r="F112" s="240" t="s">
        <v>836</v>
      </c>
      <c r="G112" s="241" t="s">
        <v>268</v>
      </c>
      <c r="H112" s="242">
        <v>0.13300000000000001</v>
      </c>
      <c r="I112" s="243"/>
      <c r="J112" s="244">
        <f>ROUND(I112*H112,2)</f>
        <v>0</v>
      </c>
      <c r="K112" s="240" t="s">
        <v>189</v>
      </c>
      <c r="L112" s="74"/>
      <c r="M112" s="245" t="s">
        <v>38</v>
      </c>
      <c r="N112" s="246" t="s">
        <v>53</v>
      </c>
      <c r="O112" s="49"/>
      <c r="P112" s="247">
        <f>O112*H112</f>
        <v>0</v>
      </c>
      <c r="Q112" s="247">
        <v>0</v>
      </c>
      <c r="R112" s="247">
        <f>Q112*H112</f>
        <v>0</v>
      </c>
      <c r="S112" s="247">
        <v>0</v>
      </c>
      <c r="T112" s="248">
        <f>S112*H112</f>
        <v>0</v>
      </c>
      <c r="AR112" s="25" t="s">
        <v>190</v>
      </c>
      <c r="AT112" s="25" t="s">
        <v>185</v>
      </c>
      <c r="AU112" s="25" t="s">
        <v>90</v>
      </c>
      <c r="AY112" s="25" t="s">
        <v>183</v>
      </c>
      <c r="BE112" s="249">
        <f>IF(N112="základní",J112,0)</f>
        <v>0</v>
      </c>
      <c r="BF112" s="249">
        <f>IF(N112="snížená",J112,0)</f>
        <v>0</v>
      </c>
      <c r="BG112" s="249">
        <f>IF(N112="zákl. přenesená",J112,0)</f>
        <v>0</v>
      </c>
      <c r="BH112" s="249">
        <f>IF(N112="sníž. přenesená",J112,0)</f>
        <v>0</v>
      </c>
      <c r="BI112" s="249">
        <f>IF(N112="nulová",J112,0)</f>
        <v>0</v>
      </c>
      <c r="BJ112" s="25" t="s">
        <v>25</v>
      </c>
      <c r="BK112" s="249">
        <f>ROUND(I112*H112,2)</f>
        <v>0</v>
      </c>
      <c r="BL112" s="25" t="s">
        <v>190</v>
      </c>
      <c r="BM112" s="25" t="s">
        <v>1569</v>
      </c>
    </row>
    <row r="113" s="1" customFormat="1">
      <c r="B113" s="48"/>
      <c r="C113" s="76"/>
      <c r="D113" s="252" t="s">
        <v>217</v>
      </c>
      <c r="E113" s="76"/>
      <c r="F113" s="283" t="s">
        <v>838</v>
      </c>
      <c r="G113" s="76"/>
      <c r="H113" s="76"/>
      <c r="I113" s="206"/>
      <c r="J113" s="76"/>
      <c r="K113" s="76"/>
      <c r="L113" s="74"/>
      <c r="M113" s="284"/>
      <c r="N113" s="49"/>
      <c r="O113" s="49"/>
      <c r="P113" s="49"/>
      <c r="Q113" s="49"/>
      <c r="R113" s="49"/>
      <c r="S113" s="49"/>
      <c r="T113" s="97"/>
      <c r="AT113" s="25" t="s">
        <v>217</v>
      </c>
      <c r="AU113" s="25" t="s">
        <v>90</v>
      </c>
    </row>
    <row r="114" s="1" customFormat="1" ht="25.5" customHeight="1">
      <c r="B114" s="48"/>
      <c r="C114" s="238" t="s">
        <v>226</v>
      </c>
      <c r="D114" s="238" t="s">
        <v>185</v>
      </c>
      <c r="E114" s="239" t="s">
        <v>840</v>
      </c>
      <c r="F114" s="240" t="s">
        <v>841</v>
      </c>
      <c r="G114" s="241" t="s">
        <v>268</v>
      </c>
      <c r="H114" s="242">
        <v>0.79800000000000004</v>
      </c>
      <c r="I114" s="243"/>
      <c r="J114" s="244">
        <f>ROUND(I114*H114,2)</f>
        <v>0</v>
      </c>
      <c r="K114" s="240" t="s">
        <v>189</v>
      </c>
      <c r="L114" s="74"/>
      <c r="M114" s="245" t="s">
        <v>38</v>
      </c>
      <c r="N114" s="246" t="s">
        <v>53</v>
      </c>
      <c r="O114" s="49"/>
      <c r="P114" s="247">
        <f>O114*H114</f>
        <v>0</v>
      </c>
      <c r="Q114" s="247">
        <v>0</v>
      </c>
      <c r="R114" s="247">
        <f>Q114*H114</f>
        <v>0</v>
      </c>
      <c r="S114" s="247">
        <v>0</v>
      </c>
      <c r="T114" s="248">
        <f>S114*H114</f>
        <v>0</v>
      </c>
      <c r="AR114" s="25" t="s">
        <v>190</v>
      </c>
      <c r="AT114" s="25" t="s">
        <v>185</v>
      </c>
      <c r="AU114" s="25" t="s">
        <v>90</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190</v>
      </c>
      <c r="BM114" s="25" t="s">
        <v>1570</v>
      </c>
    </row>
    <row r="115" s="1" customFormat="1">
      <c r="B115" s="48"/>
      <c r="C115" s="76"/>
      <c r="D115" s="252" t="s">
        <v>217</v>
      </c>
      <c r="E115" s="76"/>
      <c r="F115" s="283" t="s">
        <v>838</v>
      </c>
      <c r="G115" s="76"/>
      <c r="H115" s="76"/>
      <c r="I115" s="206"/>
      <c r="J115" s="76"/>
      <c r="K115" s="76"/>
      <c r="L115" s="74"/>
      <c r="M115" s="284"/>
      <c r="N115" s="49"/>
      <c r="O115" s="49"/>
      <c r="P115" s="49"/>
      <c r="Q115" s="49"/>
      <c r="R115" s="49"/>
      <c r="S115" s="49"/>
      <c r="T115" s="97"/>
      <c r="AT115" s="25" t="s">
        <v>217</v>
      </c>
      <c r="AU115" s="25" t="s">
        <v>90</v>
      </c>
    </row>
    <row r="116" s="12" customFormat="1">
      <c r="B116" s="250"/>
      <c r="C116" s="251"/>
      <c r="D116" s="252" t="s">
        <v>196</v>
      </c>
      <c r="E116" s="253" t="s">
        <v>38</v>
      </c>
      <c r="F116" s="254" t="s">
        <v>1571</v>
      </c>
      <c r="G116" s="251"/>
      <c r="H116" s="255">
        <v>0.79800000000000004</v>
      </c>
      <c r="I116" s="256"/>
      <c r="J116" s="251"/>
      <c r="K116" s="251"/>
      <c r="L116" s="257"/>
      <c r="M116" s="258"/>
      <c r="N116" s="259"/>
      <c r="O116" s="259"/>
      <c r="P116" s="259"/>
      <c r="Q116" s="259"/>
      <c r="R116" s="259"/>
      <c r="S116" s="259"/>
      <c r="T116" s="260"/>
      <c r="AT116" s="261" t="s">
        <v>196</v>
      </c>
      <c r="AU116" s="261" t="s">
        <v>90</v>
      </c>
      <c r="AV116" s="12" t="s">
        <v>90</v>
      </c>
      <c r="AW116" s="12" t="s">
        <v>45</v>
      </c>
      <c r="AX116" s="12" t="s">
        <v>82</v>
      </c>
      <c r="AY116" s="261" t="s">
        <v>183</v>
      </c>
    </row>
    <row r="117" s="13" customFormat="1">
      <c r="B117" s="262"/>
      <c r="C117" s="263"/>
      <c r="D117" s="252" t="s">
        <v>196</v>
      </c>
      <c r="E117" s="264" t="s">
        <v>38</v>
      </c>
      <c r="F117" s="265" t="s">
        <v>198</v>
      </c>
      <c r="G117" s="263"/>
      <c r="H117" s="266">
        <v>0.79800000000000004</v>
      </c>
      <c r="I117" s="267"/>
      <c r="J117" s="263"/>
      <c r="K117" s="263"/>
      <c r="L117" s="268"/>
      <c r="M117" s="269"/>
      <c r="N117" s="270"/>
      <c r="O117" s="270"/>
      <c r="P117" s="270"/>
      <c r="Q117" s="270"/>
      <c r="R117" s="270"/>
      <c r="S117" s="270"/>
      <c r="T117" s="271"/>
      <c r="AT117" s="272" t="s">
        <v>196</v>
      </c>
      <c r="AU117" s="272" t="s">
        <v>90</v>
      </c>
      <c r="AV117" s="13" t="s">
        <v>190</v>
      </c>
      <c r="AW117" s="13" t="s">
        <v>45</v>
      </c>
      <c r="AX117" s="13" t="s">
        <v>25</v>
      </c>
      <c r="AY117" s="272" t="s">
        <v>183</v>
      </c>
    </row>
    <row r="118" s="1" customFormat="1" ht="16.5" customHeight="1">
      <c r="B118" s="48"/>
      <c r="C118" s="238" t="s">
        <v>231</v>
      </c>
      <c r="D118" s="238" t="s">
        <v>185</v>
      </c>
      <c r="E118" s="239" t="s">
        <v>877</v>
      </c>
      <c r="F118" s="240" t="s">
        <v>878</v>
      </c>
      <c r="G118" s="241" t="s">
        <v>268</v>
      </c>
      <c r="H118" s="242">
        <v>0.13300000000000001</v>
      </c>
      <c r="I118" s="243"/>
      <c r="J118" s="244">
        <f>ROUND(I118*H118,2)</f>
        <v>0</v>
      </c>
      <c r="K118" s="240" t="s">
        <v>189</v>
      </c>
      <c r="L118" s="74"/>
      <c r="M118" s="245" t="s">
        <v>38</v>
      </c>
      <c r="N118" s="246" t="s">
        <v>53</v>
      </c>
      <c r="O118" s="49"/>
      <c r="P118" s="247">
        <f>O118*H118</f>
        <v>0</v>
      </c>
      <c r="Q118" s="247">
        <v>0</v>
      </c>
      <c r="R118" s="247">
        <f>Q118*H118</f>
        <v>0</v>
      </c>
      <c r="S118" s="247">
        <v>0</v>
      </c>
      <c r="T118" s="248">
        <f>S118*H118</f>
        <v>0</v>
      </c>
      <c r="AR118" s="25" t="s">
        <v>190</v>
      </c>
      <c r="AT118" s="25" t="s">
        <v>185</v>
      </c>
      <c r="AU118" s="25" t="s">
        <v>90</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190</v>
      </c>
      <c r="BM118" s="25" t="s">
        <v>1572</v>
      </c>
    </row>
    <row r="119" s="1" customFormat="1">
      <c r="B119" s="48"/>
      <c r="C119" s="76"/>
      <c r="D119" s="252" t="s">
        <v>217</v>
      </c>
      <c r="E119" s="76"/>
      <c r="F119" s="283" t="s">
        <v>848</v>
      </c>
      <c r="G119" s="76"/>
      <c r="H119" s="76"/>
      <c r="I119" s="206"/>
      <c r="J119" s="76"/>
      <c r="K119" s="76"/>
      <c r="L119" s="74"/>
      <c r="M119" s="284"/>
      <c r="N119" s="49"/>
      <c r="O119" s="49"/>
      <c r="P119" s="49"/>
      <c r="Q119" s="49"/>
      <c r="R119" s="49"/>
      <c r="S119" s="49"/>
      <c r="T119" s="97"/>
      <c r="AT119" s="25" t="s">
        <v>217</v>
      </c>
      <c r="AU119" s="25" t="s">
        <v>90</v>
      </c>
    </row>
    <row r="120" s="11" customFormat="1" ht="29.88" customHeight="1">
      <c r="B120" s="222"/>
      <c r="C120" s="223"/>
      <c r="D120" s="224" t="s">
        <v>81</v>
      </c>
      <c r="E120" s="236" t="s">
        <v>887</v>
      </c>
      <c r="F120" s="236" t="s">
        <v>888</v>
      </c>
      <c r="G120" s="223"/>
      <c r="H120" s="223"/>
      <c r="I120" s="226"/>
      <c r="J120" s="237">
        <f>BK120</f>
        <v>0</v>
      </c>
      <c r="K120" s="223"/>
      <c r="L120" s="228"/>
      <c r="M120" s="229"/>
      <c r="N120" s="230"/>
      <c r="O120" s="230"/>
      <c r="P120" s="231">
        <f>SUM(P121:P122)</f>
        <v>0</v>
      </c>
      <c r="Q120" s="230"/>
      <c r="R120" s="231">
        <f>SUM(R121:R122)</f>
        <v>0</v>
      </c>
      <c r="S120" s="230"/>
      <c r="T120" s="232">
        <f>SUM(T121:T122)</f>
        <v>0</v>
      </c>
      <c r="AR120" s="233" t="s">
        <v>25</v>
      </c>
      <c r="AT120" s="234" t="s">
        <v>81</v>
      </c>
      <c r="AU120" s="234" t="s">
        <v>25</v>
      </c>
      <c r="AY120" s="233" t="s">
        <v>183</v>
      </c>
      <c r="BK120" s="235">
        <f>SUM(BK121:BK122)</f>
        <v>0</v>
      </c>
    </row>
    <row r="121" s="1" customFormat="1" ht="38.25" customHeight="1">
      <c r="B121" s="48"/>
      <c r="C121" s="238" t="s">
        <v>236</v>
      </c>
      <c r="D121" s="238" t="s">
        <v>185</v>
      </c>
      <c r="E121" s="239" t="s">
        <v>1573</v>
      </c>
      <c r="F121" s="240" t="s">
        <v>1574</v>
      </c>
      <c r="G121" s="241" t="s">
        <v>268</v>
      </c>
      <c r="H121" s="242">
        <v>0.47399999999999998</v>
      </c>
      <c r="I121" s="243"/>
      <c r="J121" s="244">
        <f>ROUND(I121*H121,2)</f>
        <v>0</v>
      </c>
      <c r="K121" s="240" t="s">
        <v>189</v>
      </c>
      <c r="L121" s="74"/>
      <c r="M121" s="245" t="s">
        <v>38</v>
      </c>
      <c r="N121" s="246" t="s">
        <v>53</v>
      </c>
      <c r="O121" s="49"/>
      <c r="P121" s="247">
        <f>O121*H121</f>
        <v>0</v>
      </c>
      <c r="Q121" s="247">
        <v>0</v>
      </c>
      <c r="R121" s="247">
        <f>Q121*H121</f>
        <v>0</v>
      </c>
      <c r="S121" s="247">
        <v>0</v>
      </c>
      <c r="T121" s="248">
        <f>S121*H121</f>
        <v>0</v>
      </c>
      <c r="AR121" s="25" t="s">
        <v>190</v>
      </c>
      <c r="AT121" s="25" t="s">
        <v>185</v>
      </c>
      <c r="AU121" s="25" t="s">
        <v>90</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1575</v>
      </c>
    </row>
    <row r="122" s="1" customFormat="1">
      <c r="B122" s="48"/>
      <c r="C122" s="76"/>
      <c r="D122" s="252" t="s">
        <v>217</v>
      </c>
      <c r="E122" s="76"/>
      <c r="F122" s="283" t="s">
        <v>893</v>
      </c>
      <c r="G122" s="76"/>
      <c r="H122" s="76"/>
      <c r="I122" s="206"/>
      <c r="J122" s="76"/>
      <c r="K122" s="76"/>
      <c r="L122" s="74"/>
      <c r="M122" s="284"/>
      <c r="N122" s="49"/>
      <c r="O122" s="49"/>
      <c r="P122" s="49"/>
      <c r="Q122" s="49"/>
      <c r="R122" s="49"/>
      <c r="S122" s="49"/>
      <c r="T122" s="97"/>
      <c r="AT122" s="25" t="s">
        <v>217</v>
      </c>
      <c r="AU122" s="25" t="s">
        <v>90</v>
      </c>
    </row>
    <row r="123" s="11" customFormat="1" ht="37.44" customHeight="1">
      <c r="B123" s="222"/>
      <c r="C123" s="223"/>
      <c r="D123" s="224" t="s">
        <v>81</v>
      </c>
      <c r="E123" s="225" t="s">
        <v>894</v>
      </c>
      <c r="F123" s="225" t="s">
        <v>895</v>
      </c>
      <c r="G123" s="223"/>
      <c r="H123" s="223"/>
      <c r="I123" s="226"/>
      <c r="J123" s="227">
        <f>BK123</f>
        <v>0</v>
      </c>
      <c r="K123" s="223"/>
      <c r="L123" s="228"/>
      <c r="M123" s="229"/>
      <c r="N123" s="230"/>
      <c r="O123" s="230"/>
      <c r="P123" s="231">
        <f>P124+P171</f>
        <v>0</v>
      </c>
      <c r="Q123" s="230"/>
      <c r="R123" s="231">
        <f>R124+R171</f>
        <v>3.4873263199999998</v>
      </c>
      <c r="S123" s="230"/>
      <c r="T123" s="232">
        <f>T124+T171</f>
        <v>0</v>
      </c>
      <c r="AR123" s="233" t="s">
        <v>90</v>
      </c>
      <c r="AT123" s="234" t="s">
        <v>81</v>
      </c>
      <c r="AU123" s="234" t="s">
        <v>82</v>
      </c>
      <c r="AY123" s="233" t="s">
        <v>183</v>
      </c>
      <c r="BK123" s="235">
        <f>BK124+BK171</f>
        <v>0</v>
      </c>
    </row>
    <row r="124" s="11" customFormat="1" ht="19.92" customHeight="1">
      <c r="B124" s="222"/>
      <c r="C124" s="223"/>
      <c r="D124" s="224" t="s">
        <v>81</v>
      </c>
      <c r="E124" s="236" t="s">
        <v>1272</v>
      </c>
      <c r="F124" s="236" t="s">
        <v>1273</v>
      </c>
      <c r="G124" s="223"/>
      <c r="H124" s="223"/>
      <c r="I124" s="226"/>
      <c r="J124" s="237">
        <f>BK124</f>
        <v>0</v>
      </c>
      <c r="K124" s="223"/>
      <c r="L124" s="228"/>
      <c r="M124" s="229"/>
      <c r="N124" s="230"/>
      <c r="O124" s="230"/>
      <c r="P124" s="231">
        <f>SUM(P125:P170)</f>
        <v>0</v>
      </c>
      <c r="Q124" s="230"/>
      <c r="R124" s="231">
        <f>SUM(R125:R170)</f>
        <v>3.0851896999999999</v>
      </c>
      <c r="S124" s="230"/>
      <c r="T124" s="232">
        <f>SUM(T125:T170)</f>
        <v>0</v>
      </c>
      <c r="AR124" s="233" t="s">
        <v>90</v>
      </c>
      <c r="AT124" s="234" t="s">
        <v>81</v>
      </c>
      <c r="AU124" s="234" t="s">
        <v>25</v>
      </c>
      <c r="AY124" s="233" t="s">
        <v>183</v>
      </c>
      <c r="BK124" s="235">
        <f>SUM(BK125:BK170)</f>
        <v>0</v>
      </c>
    </row>
    <row r="125" s="1" customFormat="1" ht="16.5" customHeight="1">
      <c r="B125" s="48"/>
      <c r="C125" s="238" t="s">
        <v>30</v>
      </c>
      <c r="D125" s="238" t="s">
        <v>185</v>
      </c>
      <c r="E125" s="239" t="s">
        <v>1576</v>
      </c>
      <c r="F125" s="240" t="s">
        <v>1577</v>
      </c>
      <c r="G125" s="241" t="s">
        <v>884</v>
      </c>
      <c r="H125" s="242">
        <v>256.99000000000001</v>
      </c>
      <c r="I125" s="243"/>
      <c r="J125" s="244">
        <f>ROUND(I125*H125,2)</f>
        <v>0</v>
      </c>
      <c r="K125" s="240" t="s">
        <v>189</v>
      </c>
      <c r="L125" s="74"/>
      <c r="M125" s="245" t="s">
        <v>38</v>
      </c>
      <c r="N125" s="246" t="s">
        <v>53</v>
      </c>
      <c r="O125" s="49"/>
      <c r="P125" s="247">
        <f>O125*H125</f>
        <v>0</v>
      </c>
      <c r="Q125" s="247">
        <v>6.9999999999999994E-05</v>
      </c>
      <c r="R125" s="247">
        <f>Q125*H125</f>
        <v>0.0179893</v>
      </c>
      <c r="S125" s="247">
        <v>0</v>
      </c>
      <c r="T125" s="248">
        <f>S125*H125</f>
        <v>0</v>
      </c>
      <c r="AR125" s="25" t="s">
        <v>279</v>
      </c>
      <c r="AT125" s="25" t="s">
        <v>185</v>
      </c>
      <c r="AU125" s="25" t="s">
        <v>90</v>
      </c>
      <c r="AY125" s="25" t="s">
        <v>183</v>
      </c>
      <c r="BE125" s="249">
        <f>IF(N125="základní",J125,0)</f>
        <v>0</v>
      </c>
      <c r="BF125" s="249">
        <f>IF(N125="snížená",J125,0)</f>
        <v>0</v>
      </c>
      <c r="BG125" s="249">
        <f>IF(N125="zákl. přenesená",J125,0)</f>
        <v>0</v>
      </c>
      <c r="BH125" s="249">
        <f>IF(N125="sníž. přenesená",J125,0)</f>
        <v>0</v>
      </c>
      <c r="BI125" s="249">
        <f>IF(N125="nulová",J125,0)</f>
        <v>0</v>
      </c>
      <c r="BJ125" s="25" t="s">
        <v>25</v>
      </c>
      <c r="BK125" s="249">
        <f>ROUND(I125*H125,2)</f>
        <v>0</v>
      </c>
      <c r="BL125" s="25" t="s">
        <v>279</v>
      </c>
      <c r="BM125" s="25" t="s">
        <v>1578</v>
      </c>
    </row>
    <row r="126" s="1" customFormat="1">
      <c r="B126" s="48"/>
      <c r="C126" s="76"/>
      <c r="D126" s="252" t="s">
        <v>217</v>
      </c>
      <c r="E126" s="76"/>
      <c r="F126" s="283" t="s">
        <v>1579</v>
      </c>
      <c r="G126" s="76"/>
      <c r="H126" s="76"/>
      <c r="I126" s="206"/>
      <c r="J126" s="76"/>
      <c r="K126" s="76"/>
      <c r="L126" s="74"/>
      <c r="M126" s="284"/>
      <c r="N126" s="49"/>
      <c r="O126" s="49"/>
      <c r="P126" s="49"/>
      <c r="Q126" s="49"/>
      <c r="R126" s="49"/>
      <c r="S126" s="49"/>
      <c r="T126" s="97"/>
      <c r="AT126" s="25" t="s">
        <v>217</v>
      </c>
      <c r="AU126" s="25" t="s">
        <v>90</v>
      </c>
    </row>
    <row r="127" s="12" customFormat="1">
      <c r="B127" s="250"/>
      <c r="C127" s="251"/>
      <c r="D127" s="252" t="s">
        <v>196</v>
      </c>
      <c r="E127" s="253" t="s">
        <v>38</v>
      </c>
      <c r="F127" s="254" t="s">
        <v>1580</v>
      </c>
      <c r="G127" s="251"/>
      <c r="H127" s="255">
        <v>256.99000000000001</v>
      </c>
      <c r="I127" s="256"/>
      <c r="J127" s="251"/>
      <c r="K127" s="251"/>
      <c r="L127" s="257"/>
      <c r="M127" s="258"/>
      <c r="N127" s="259"/>
      <c r="O127" s="259"/>
      <c r="P127" s="259"/>
      <c r="Q127" s="259"/>
      <c r="R127" s="259"/>
      <c r="S127" s="259"/>
      <c r="T127" s="260"/>
      <c r="AT127" s="261" t="s">
        <v>196</v>
      </c>
      <c r="AU127" s="261" t="s">
        <v>90</v>
      </c>
      <c r="AV127" s="12" t="s">
        <v>90</v>
      </c>
      <c r="AW127" s="12" t="s">
        <v>45</v>
      </c>
      <c r="AX127" s="12" t="s">
        <v>82</v>
      </c>
      <c r="AY127" s="261" t="s">
        <v>183</v>
      </c>
    </row>
    <row r="128" s="13" customFormat="1">
      <c r="B128" s="262"/>
      <c r="C128" s="263"/>
      <c r="D128" s="252" t="s">
        <v>196</v>
      </c>
      <c r="E128" s="264" t="s">
        <v>38</v>
      </c>
      <c r="F128" s="265" t="s">
        <v>198</v>
      </c>
      <c r="G128" s="263"/>
      <c r="H128" s="266">
        <v>256.99000000000001</v>
      </c>
      <c r="I128" s="267"/>
      <c r="J128" s="263"/>
      <c r="K128" s="263"/>
      <c r="L128" s="268"/>
      <c r="M128" s="269"/>
      <c r="N128" s="270"/>
      <c r="O128" s="270"/>
      <c r="P128" s="270"/>
      <c r="Q128" s="270"/>
      <c r="R128" s="270"/>
      <c r="S128" s="270"/>
      <c r="T128" s="271"/>
      <c r="AT128" s="272" t="s">
        <v>196</v>
      </c>
      <c r="AU128" s="272" t="s">
        <v>90</v>
      </c>
      <c r="AV128" s="13" t="s">
        <v>190</v>
      </c>
      <c r="AW128" s="13" t="s">
        <v>45</v>
      </c>
      <c r="AX128" s="13" t="s">
        <v>25</v>
      </c>
      <c r="AY128" s="272" t="s">
        <v>183</v>
      </c>
    </row>
    <row r="129" s="1" customFormat="1" ht="25.5" customHeight="1">
      <c r="B129" s="48"/>
      <c r="C129" s="238" t="s">
        <v>244</v>
      </c>
      <c r="D129" s="238" t="s">
        <v>185</v>
      </c>
      <c r="E129" s="239" t="s">
        <v>1581</v>
      </c>
      <c r="F129" s="240" t="s">
        <v>1582</v>
      </c>
      <c r="G129" s="241" t="s">
        <v>884</v>
      </c>
      <c r="H129" s="242">
        <v>92.640000000000001</v>
      </c>
      <c r="I129" s="243"/>
      <c r="J129" s="244">
        <f>ROUND(I129*H129,2)</f>
        <v>0</v>
      </c>
      <c r="K129" s="240" t="s">
        <v>189</v>
      </c>
      <c r="L129" s="74"/>
      <c r="M129" s="245" t="s">
        <v>38</v>
      </c>
      <c r="N129" s="246" t="s">
        <v>53</v>
      </c>
      <c r="O129" s="49"/>
      <c r="P129" s="247">
        <f>O129*H129</f>
        <v>0</v>
      </c>
      <c r="Q129" s="247">
        <v>6.0000000000000002E-05</v>
      </c>
      <c r="R129" s="247">
        <f>Q129*H129</f>
        <v>0.0055583999999999998</v>
      </c>
      <c r="S129" s="247">
        <v>0</v>
      </c>
      <c r="T129" s="248">
        <f>S129*H129</f>
        <v>0</v>
      </c>
      <c r="AR129" s="25" t="s">
        <v>279</v>
      </c>
      <c r="AT129" s="25" t="s">
        <v>185</v>
      </c>
      <c r="AU129" s="25" t="s">
        <v>90</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279</v>
      </c>
      <c r="BM129" s="25" t="s">
        <v>1583</v>
      </c>
    </row>
    <row r="130" s="1" customFormat="1">
      <c r="B130" s="48"/>
      <c r="C130" s="76"/>
      <c r="D130" s="252" t="s">
        <v>217</v>
      </c>
      <c r="E130" s="76"/>
      <c r="F130" s="283" t="s">
        <v>1579</v>
      </c>
      <c r="G130" s="76"/>
      <c r="H130" s="76"/>
      <c r="I130" s="206"/>
      <c r="J130" s="76"/>
      <c r="K130" s="76"/>
      <c r="L130" s="74"/>
      <c r="M130" s="284"/>
      <c r="N130" s="49"/>
      <c r="O130" s="49"/>
      <c r="P130" s="49"/>
      <c r="Q130" s="49"/>
      <c r="R130" s="49"/>
      <c r="S130" s="49"/>
      <c r="T130" s="97"/>
      <c r="AT130" s="25" t="s">
        <v>217</v>
      </c>
      <c r="AU130" s="25" t="s">
        <v>90</v>
      </c>
    </row>
    <row r="131" s="12" customFormat="1">
      <c r="B131" s="250"/>
      <c r="C131" s="251"/>
      <c r="D131" s="252" t="s">
        <v>196</v>
      </c>
      <c r="E131" s="253" t="s">
        <v>38</v>
      </c>
      <c r="F131" s="254" t="s">
        <v>1584</v>
      </c>
      <c r="G131" s="251"/>
      <c r="H131" s="255">
        <v>92.640000000000001</v>
      </c>
      <c r="I131" s="256"/>
      <c r="J131" s="251"/>
      <c r="K131" s="251"/>
      <c r="L131" s="257"/>
      <c r="M131" s="258"/>
      <c r="N131" s="259"/>
      <c r="O131" s="259"/>
      <c r="P131" s="259"/>
      <c r="Q131" s="259"/>
      <c r="R131" s="259"/>
      <c r="S131" s="259"/>
      <c r="T131" s="260"/>
      <c r="AT131" s="261" t="s">
        <v>196</v>
      </c>
      <c r="AU131" s="261" t="s">
        <v>90</v>
      </c>
      <c r="AV131" s="12" t="s">
        <v>90</v>
      </c>
      <c r="AW131" s="12" t="s">
        <v>45</v>
      </c>
      <c r="AX131" s="12" t="s">
        <v>82</v>
      </c>
      <c r="AY131" s="261" t="s">
        <v>183</v>
      </c>
    </row>
    <row r="132" s="13" customFormat="1">
      <c r="B132" s="262"/>
      <c r="C132" s="263"/>
      <c r="D132" s="252" t="s">
        <v>196</v>
      </c>
      <c r="E132" s="264" t="s">
        <v>38</v>
      </c>
      <c r="F132" s="265" t="s">
        <v>198</v>
      </c>
      <c r="G132" s="263"/>
      <c r="H132" s="266">
        <v>92.640000000000001</v>
      </c>
      <c r="I132" s="267"/>
      <c r="J132" s="263"/>
      <c r="K132" s="263"/>
      <c r="L132" s="268"/>
      <c r="M132" s="269"/>
      <c r="N132" s="270"/>
      <c r="O132" s="270"/>
      <c r="P132" s="270"/>
      <c r="Q132" s="270"/>
      <c r="R132" s="270"/>
      <c r="S132" s="270"/>
      <c r="T132" s="271"/>
      <c r="AT132" s="272" t="s">
        <v>196</v>
      </c>
      <c r="AU132" s="272" t="s">
        <v>90</v>
      </c>
      <c r="AV132" s="13" t="s">
        <v>190</v>
      </c>
      <c r="AW132" s="13" t="s">
        <v>45</v>
      </c>
      <c r="AX132" s="13" t="s">
        <v>25</v>
      </c>
      <c r="AY132" s="272" t="s">
        <v>183</v>
      </c>
    </row>
    <row r="133" s="1" customFormat="1" ht="25.5" customHeight="1">
      <c r="B133" s="48"/>
      <c r="C133" s="238" t="s">
        <v>248</v>
      </c>
      <c r="D133" s="238" t="s">
        <v>185</v>
      </c>
      <c r="E133" s="239" t="s">
        <v>1585</v>
      </c>
      <c r="F133" s="240" t="s">
        <v>1586</v>
      </c>
      <c r="G133" s="241" t="s">
        <v>884</v>
      </c>
      <c r="H133" s="242">
        <v>290.97000000000003</v>
      </c>
      <c r="I133" s="243"/>
      <c r="J133" s="244">
        <f>ROUND(I133*H133,2)</f>
        <v>0</v>
      </c>
      <c r="K133" s="240" t="s">
        <v>189</v>
      </c>
      <c r="L133" s="74"/>
      <c r="M133" s="245" t="s">
        <v>38</v>
      </c>
      <c r="N133" s="246" t="s">
        <v>53</v>
      </c>
      <c r="O133" s="49"/>
      <c r="P133" s="247">
        <f>O133*H133</f>
        <v>0</v>
      </c>
      <c r="Q133" s="247">
        <v>5.0000000000000002E-05</v>
      </c>
      <c r="R133" s="247">
        <f>Q133*H133</f>
        <v>0.014548500000000002</v>
      </c>
      <c r="S133" s="247">
        <v>0</v>
      </c>
      <c r="T133" s="248">
        <f>S133*H133</f>
        <v>0</v>
      </c>
      <c r="AR133" s="25" t="s">
        <v>279</v>
      </c>
      <c r="AT133" s="25" t="s">
        <v>185</v>
      </c>
      <c r="AU133" s="25" t="s">
        <v>90</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279</v>
      </c>
      <c r="BM133" s="25" t="s">
        <v>1587</v>
      </c>
    </row>
    <row r="134" s="1" customFormat="1">
      <c r="B134" s="48"/>
      <c r="C134" s="76"/>
      <c r="D134" s="252" t="s">
        <v>217</v>
      </c>
      <c r="E134" s="76"/>
      <c r="F134" s="283" t="s">
        <v>1579</v>
      </c>
      <c r="G134" s="76"/>
      <c r="H134" s="76"/>
      <c r="I134" s="206"/>
      <c r="J134" s="76"/>
      <c r="K134" s="76"/>
      <c r="L134" s="74"/>
      <c r="M134" s="284"/>
      <c r="N134" s="49"/>
      <c r="O134" s="49"/>
      <c r="P134" s="49"/>
      <c r="Q134" s="49"/>
      <c r="R134" s="49"/>
      <c r="S134" s="49"/>
      <c r="T134" s="97"/>
      <c r="AT134" s="25" t="s">
        <v>217</v>
      </c>
      <c r="AU134" s="25" t="s">
        <v>90</v>
      </c>
    </row>
    <row r="135" s="12" customFormat="1">
      <c r="B135" s="250"/>
      <c r="C135" s="251"/>
      <c r="D135" s="252" t="s">
        <v>196</v>
      </c>
      <c r="E135" s="253" t="s">
        <v>38</v>
      </c>
      <c r="F135" s="254" t="s">
        <v>1588</v>
      </c>
      <c r="G135" s="251"/>
      <c r="H135" s="255">
        <v>290.97000000000003</v>
      </c>
      <c r="I135" s="256"/>
      <c r="J135" s="251"/>
      <c r="K135" s="251"/>
      <c r="L135" s="257"/>
      <c r="M135" s="258"/>
      <c r="N135" s="259"/>
      <c r="O135" s="259"/>
      <c r="P135" s="259"/>
      <c r="Q135" s="259"/>
      <c r="R135" s="259"/>
      <c r="S135" s="259"/>
      <c r="T135" s="260"/>
      <c r="AT135" s="261" t="s">
        <v>196</v>
      </c>
      <c r="AU135" s="261" t="s">
        <v>90</v>
      </c>
      <c r="AV135" s="12" t="s">
        <v>90</v>
      </c>
      <c r="AW135" s="12" t="s">
        <v>45</v>
      </c>
      <c r="AX135" s="12" t="s">
        <v>82</v>
      </c>
      <c r="AY135" s="261" t="s">
        <v>183</v>
      </c>
    </row>
    <row r="136" s="13" customFormat="1">
      <c r="B136" s="262"/>
      <c r="C136" s="263"/>
      <c r="D136" s="252" t="s">
        <v>196</v>
      </c>
      <c r="E136" s="264" t="s">
        <v>38</v>
      </c>
      <c r="F136" s="265" t="s">
        <v>198</v>
      </c>
      <c r="G136" s="263"/>
      <c r="H136" s="266">
        <v>290.97000000000003</v>
      </c>
      <c r="I136" s="267"/>
      <c r="J136" s="263"/>
      <c r="K136" s="263"/>
      <c r="L136" s="268"/>
      <c r="M136" s="269"/>
      <c r="N136" s="270"/>
      <c r="O136" s="270"/>
      <c r="P136" s="270"/>
      <c r="Q136" s="270"/>
      <c r="R136" s="270"/>
      <c r="S136" s="270"/>
      <c r="T136" s="271"/>
      <c r="AT136" s="272" t="s">
        <v>196</v>
      </c>
      <c r="AU136" s="272" t="s">
        <v>90</v>
      </c>
      <c r="AV136" s="13" t="s">
        <v>190</v>
      </c>
      <c r="AW136" s="13" t="s">
        <v>45</v>
      </c>
      <c r="AX136" s="13" t="s">
        <v>25</v>
      </c>
      <c r="AY136" s="272" t="s">
        <v>183</v>
      </c>
    </row>
    <row r="137" s="1" customFormat="1" ht="25.5" customHeight="1">
      <c r="B137" s="48"/>
      <c r="C137" s="238" t="s">
        <v>252</v>
      </c>
      <c r="D137" s="238" t="s">
        <v>185</v>
      </c>
      <c r="E137" s="239" t="s">
        <v>1589</v>
      </c>
      <c r="F137" s="240" t="s">
        <v>1590</v>
      </c>
      <c r="G137" s="241" t="s">
        <v>884</v>
      </c>
      <c r="H137" s="242">
        <v>470.27999999999997</v>
      </c>
      <c r="I137" s="243"/>
      <c r="J137" s="244">
        <f>ROUND(I137*H137,2)</f>
        <v>0</v>
      </c>
      <c r="K137" s="240" t="s">
        <v>189</v>
      </c>
      <c r="L137" s="74"/>
      <c r="M137" s="245" t="s">
        <v>38</v>
      </c>
      <c r="N137" s="246" t="s">
        <v>53</v>
      </c>
      <c r="O137" s="49"/>
      <c r="P137" s="247">
        <f>O137*H137</f>
        <v>0</v>
      </c>
      <c r="Q137" s="247">
        <v>5.0000000000000002E-05</v>
      </c>
      <c r="R137" s="247">
        <f>Q137*H137</f>
        <v>0.023514</v>
      </c>
      <c r="S137" s="247">
        <v>0</v>
      </c>
      <c r="T137" s="248">
        <f>S137*H137</f>
        <v>0</v>
      </c>
      <c r="AR137" s="25" t="s">
        <v>279</v>
      </c>
      <c r="AT137" s="25" t="s">
        <v>185</v>
      </c>
      <c r="AU137" s="25" t="s">
        <v>90</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279</v>
      </c>
      <c r="BM137" s="25" t="s">
        <v>1591</v>
      </c>
    </row>
    <row r="138" s="1" customFormat="1">
      <c r="B138" s="48"/>
      <c r="C138" s="76"/>
      <c r="D138" s="252" t="s">
        <v>217</v>
      </c>
      <c r="E138" s="76"/>
      <c r="F138" s="283" t="s">
        <v>1579</v>
      </c>
      <c r="G138" s="76"/>
      <c r="H138" s="76"/>
      <c r="I138" s="206"/>
      <c r="J138" s="76"/>
      <c r="K138" s="76"/>
      <c r="L138" s="74"/>
      <c r="M138" s="284"/>
      <c r="N138" s="49"/>
      <c r="O138" s="49"/>
      <c r="P138" s="49"/>
      <c r="Q138" s="49"/>
      <c r="R138" s="49"/>
      <c r="S138" s="49"/>
      <c r="T138" s="97"/>
      <c r="AT138" s="25" t="s">
        <v>217</v>
      </c>
      <c r="AU138" s="25" t="s">
        <v>90</v>
      </c>
    </row>
    <row r="139" s="12" customFormat="1">
      <c r="B139" s="250"/>
      <c r="C139" s="251"/>
      <c r="D139" s="252" t="s">
        <v>196</v>
      </c>
      <c r="E139" s="253" t="s">
        <v>38</v>
      </c>
      <c r="F139" s="254" t="s">
        <v>1592</v>
      </c>
      <c r="G139" s="251"/>
      <c r="H139" s="255">
        <v>470.27999999999997</v>
      </c>
      <c r="I139" s="256"/>
      <c r="J139" s="251"/>
      <c r="K139" s="251"/>
      <c r="L139" s="257"/>
      <c r="M139" s="258"/>
      <c r="N139" s="259"/>
      <c r="O139" s="259"/>
      <c r="P139" s="259"/>
      <c r="Q139" s="259"/>
      <c r="R139" s="259"/>
      <c r="S139" s="259"/>
      <c r="T139" s="260"/>
      <c r="AT139" s="261" t="s">
        <v>196</v>
      </c>
      <c r="AU139" s="261" t="s">
        <v>90</v>
      </c>
      <c r="AV139" s="12" t="s">
        <v>90</v>
      </c>
      <c r="AW139" s="12" t="s">
        <v>45</v>
      </c>
      <c r="AX139" s="12" t="s">
        <v>82</v>
      </c>
      <c r="AY139" s="261" t="s">
        <v>183</v>
      </c>
    </row>
    <row r="140" s="13" customFormat="1">
      <c r="B140" s="262"/>
      <c r="C140" s="263"/>
      <c r="D140" s="252" t="s">
        <v>196</v>
      </c>
      <c r="E140" s="264" t="s">
        <v>38</v>
      </c>
      <c r="F140" s="265" t="s">
        <v>198</v>
      </c>
      <c r="G140" s="263"/>
      <c r="H140" s="266">
        <v>470.27999999999997</v>
      </c>
      <c r="I140" s="267"/>
      <c r="J140" s="263"/>
      <c r="K140" s="263"/>
      <c r="L140" s="268"/>
      <c r="M140" s="269"/>
      <c r="N140" s="270"/>
      <c r="O140" s="270"/>
      <c r="P140" s="270"/>
      <c r="Q140" s="270"/>
      <c r="R140" s="270"/>
      <c r="S140" s="270"/>
      <c r="T140" s="271"/>
      <c r="AT140" s="272" t="s">
        <v>196</v>
      </c>
      <c r="AU140" s="272" t="s">
        <v>90</v>
      </c>
      <c r="AV140" s="13" t="s">
        <v>190</v>
      </c>
      <c r="AW140" s="13" t="s">
        <v>45</v>
      </c>
      <c r="AX140" s="13" t="s">
        <v>25</v>
      </c>
      <c r="AY140" s="272" t="s">
        <v>183</v>
      </c>
    </row>
    <row r="141" s="1" customFormat="1" ht="25.5" customHeight="1">
      <c r="B141" s="48"/>
      <c r="C141" s="238" t="s">
        <v>265</v>
      </c>
      <c r="D141" s="238" t="s">
        <v>185</v>
      </c>
      <c r="E141" s="239" t="s">
        <v>1593</v>
      </c>
      <c r="F141" s="240" t="s">
        <v>1594</v>
      </c>
      <c r="G141" s="241" t="s">
        <v>884</v>
      </c>
      <c r="H141" s="242">
        <v>1591.5899999999999</v>
      </c>
      <c r="I141" s="243"/>
      <c r="J141" s="244">
        <f>ROUND(I141*H141,2)</f>
        <v>0</v>
      </c>
      <c r="K141" s="240" t="s">
        <v>189</v>
      </c>
      <c r="L141" s="74"/>
      <c r="M141" s="245" t="s">
        <v>38</v>
      </c>
      <c r="N141" s="246" t="s">
        <v>53</v>
      </c>
      <c r="O141" s="49"/>
      <c r="P141" s="247">
        <f>O141*H141</f>
        <v>0</v>
      </c>
      <c r="Q141" s="247">
        <v>5.0000000000000002E-05</v>
      </c>
      <c r="R141" s="247">
        <f>Q141*H141</f>
        <v>0.079579499999999997</v>
      </c>
      <c r="S141" s="247">
        <v>0</v>
      </c>
      <c r="T141" s="248">
        <f>S141*H141</f>
        <v>0</v>
      </c>
      <c r="AR141" s="25" t="s">
        <v>279</v>
      </c>
      <c r="AT141" s="25" t="s">
        <v>185</v>
      </c>
      <c r="AU141" s="25" t="s">
        <v>90</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279</v>
      </c>
      <c r="BM141" s="25" t="s">
        <v>1595</v>
      </c>
    </row>
    <row r="142" s="1" customFormat="1">
      <c r="B142" s="48"/>
      <c r="C142" s="76"/>
      <c r="D142" s="252" t="s">
        <v>217</v>
      </c>
      <c r="E142" s="76"/>
      <c r="F142" s="283" t="s">
        <v>1579</v>
      </c>
      <c r="G142" s="76"/>
      <c r="H142" s="76"/>
      <c r="I142" s="206"/>
      <c r="J142" s="76"/>
      <c r="K142" s="76"/>
      <c r="L142" s="74"/>
      <c r="M142" s="284"/>
      <c r="N142" s="49"/>
      <c r="O142" s="49"/>
      <c r="P142" s="49"/>
      <c r="Q142" s="49"/>
      <c r="R142" s="49"/>
      <c r="S142" s="49"/>
      <c r="T142" s="97"/>
      <c r="AT142" s="25" t="s">
        <v>217</v>
      </c>
      <c r="AU142" s="25" t="s">
        <v>90</v>
      </c>
    </row>
    <row r="143" s="12" customFormat="1">
      <c r="B143" s="250"/>
      <c r="C143" s="251"/>
      <c r="D143" s="252" t="s">
        <v>196</v>
      </c>
      <c r="E143" s="253" t="s">
        <v>38</v>
      </c>
      <c r="F143" s="254" t="s">
        <v>1596</v>
      </c>
      <c r="G143" s="251"/>
      <c r="H143" s="255">
        <v>1591.5899999999999</v>
      </c>
      <c r="I143" s="256"/>
      <c r="J143" s="251"/>
      <c r="K143" s="251"/>
      <c r="L143" s="257"/>
      <c r="M143" s="258"/>
      <c r="N143" s="259"/>
      <c r="O143" s="259"/>
      <c r="P143" s="259"/>
      <c r="Q143" s="259"/>
      <c r="R143" s="259"/>
      <c r="S143" s="259"/>
      <c r="T143" s="260"/>
      <c r="AT143" s="261" t="s">
        <v>196</v>
      </c>
      <c r="AU143" s="261" t="s">
        <v>90</v>
      </c>
      <c r="AV143" s="12" t="s">
        <v>90</v>
      </c>
      <c r="AW143" s="12" t="s">
        <v>45</v>
      </c>
      <c r="AX143" s="12" t="s">
        <v>82</v>
      </c>
      <c r="AY143" s="261" t="s">
        <v>183</v>
      </c>
    </row>
    <row r="144" s="13" customFormat="1">
      <c r="B144" s="262"/>
      <c r="C144" s="263"/>
      <c r="D144" s="252" t="s">
        <v>196</v>
      </c>
      <c r="E144" s="264" t="s">
        <v>38</v>
      </c>
      <c r="F144" s="265" t="s">
        <v>198</v>
      </c>
      <c r="G144" s="263"/>
      <c r="H144" s="266">
        <v>1591.5899999999999</v>
      </c>
      <c r="I144" s="267"/>
      <c r="J144" s="263"/>
      <c r="K144" s="263"/>
      <c r="L144" s="268"/>
      <c r="M144" s="269"/>
      <c r="N144" s="270"/>
      <c r="O144" s="270"/>
      <c r="P144" s="270"/>
      <c r="Q144" s="270"/>
      <c r="R144" s="270"/>
      <c r="S144" s="270"/>
      <c r="T144" s="271"/>
      <c r="AT144" s="272" t="s">
        <v>196</v>
      </c>
      <c r="AU144" s="272" t="s">
        <v>90</v>
      </c>
      <c r="AV144" s="13" t="s">
        <v>190</v>
      </c>
      <c r="AW144" s="13" t="s">
        <v>45</v>
      </c>
      <c r="AX144" s="13" t="s">
        <v>25</v>
      </c>
      <c r="AY144" s="272" t="s">
        <v>183</v>
      </c>
    </row>
    <row r="145" s="1" customFormat="1" ht="25.5" customHeight="1">
      <c r="B145" s="48"/>
      <c r="C145" s="285" t="s">
        <v>10</v>
      </c>
      <c r="D145" s="285" t="s">
        <v>272</v>
      </c>
      <c r="E145" s="286" t="s">
        <v>1597</v>
      </c>
      <c r="F145" s="287" t="s">
        <v>1598</v>
      </c>
      <c r="G145" s="288" t="s">
        <v>268</v>
      </c>
      <c r="H145" s="289">
        <v>0.014</v>
      </c>
      <c r="I145" s="290"/>
      <c r="J145" s="291">
        <f>ROUND(I145*H145,2)</f>
        <v>0</v>
      </c>
      <c r="K145" s="287" t="s">
        <v>189</v>
      </c>
      <c r="L145" s="292"/>
      <c r="M145" s="293" t="s">
        <v>38</v>
      </c>
      <c r="N145" s="294" t="s">
        <v>53</v>
      </c>
      <c r="O145" s="49"/>
      <c r="P145" s="247">
        <f>O145*H145</f>
        <v>0</v>
      </c>
      <c r="Q145" s="247">
        <v>1</v>
      </c>
      <c r="R145" s="247">
        <f>Q145*H145</f>
        <v>0.014</v>
      </c>
      <c r="S145" s="247">
        <v>0</v>
      </c>
      <c r="T145" s="248">
        <f>S145*H145</f>
        <v>0</v>
      </c>
      <c r="AR145" s="25" t="s">
        <v>385</v>
      </c>
      <c r="AT145" s="25" t="s">
        <v>272</v>
      </c>
      <c r="AU145" s="25" t="s">
        <v>90</v>
      </c>
      <c r="AY145" s="25" t="s">
        <v>183</v>
      </c>
      <c r="BE145" s="249">
        <f>IF(N145="základní",J145,0)</f>
        <v>0</v>
      </c>
      <c r="BF145" s="249">
        <f>IF(N145="snížená",J145,0)</f>
        <v>0</v>
      </c>
      <c r="BG145" s="249">
        <f>IF(N145="zákl. přenesená",J145,0)</f>
        <v>0</v>
      </c>
      <c r="BH145" s="249">
        <f>IF(N145="sníž. přenesená",J145,0)</f>
        <v>0</v>
      </c>
      <c r="BI145" s="249">
        <f>IF(N145="nulová",J145,0)</f>
        <v>0</v>
      </c>
      <c r="BJ145" s="25" t="s">
        <v>25</v>
      </c>
      <c r="BK145" s="249">
        <f>ROUND(I145*H145,2)</f>
        <v>0</v>
      </c>
      <c r="BL145" s="25" t="s">
        <v>279</v>
      </c>
      <c r="BM145" s="25" t="s">
        <v>1599</v>
      </c>
    </row>
    <row r="146" s="1" customFormat="1">
      <c r="B146" s="48"/>
      <c r="C146" s="76"/>
      <c r="D146" s="252" t="s">
        <v>276</v>
      </c>
      <c r="E146" s="76"/>
      <c r="F146" s="283" t="s">
        <v>1600</v>
      </c>
      <c r="G146" s="76"/>
      <c r="H146" s="76"/>
      <c r="I146" s="206"/>
      <c r="J146" s="76"/>
      <c r="K146" s="76"/>
      <c r="L146" s="74"/>
      <c r="M146" s="284"/>
      <c r="N146" s="49"/>
      <c r="O146" s="49"/>
      <c r="P146" s="49"/>
      <c r="Q146" s="49"/>
      <c r="R146" s="49"/>
      <c r="S146" s="49"/>
      <c r="T146" s="97"/>
      <c r="AT146" s="25" t="s">
        <v>276</v>
      </c>
      <c r="AU146" s="25" t="s">
        <v>90</v>
      </c>
    </row>
    <row r="147" s="12" customFormat="1">
      <c r="B147" s="250"/>
      <c r="C147" s="251"/>
      <c r="D147" s="252" t="s">
        <v>196</v>
      </c>
      <c r="E147" s="253" t="s">
        <v>38</v>
      </c>
      <c r="F147" s="254" t="s">
        <v>1601</v>
      </c>
      <c r="G147" s="251"/>
      <c r="H147" s="255">
        <v>0.014</v>
      </c>
      <c r="I147" s="256"/>
      <c r="J147" s="251"/>
      <c r="K147" s="251"/>
      <c r="L147" s="257"/>
      <c r="M147" s="258"/>
      <c r="N147" s="259"/>
      <c r="O147" s="259"/>
      <c r="P147" s="259"/>
      <c r="Q147" s="259"/>
      <c r="R147" s="259"/>
      <c r="S147" s="259"/>
      <c r="T147" s="260"/>
      <c r="AT147" s="261" t="s">
        <v>196</v>
      </c>
      <c r="AU147" s="261" t="s">
        <v>90</v>
      </c>
      <c r="AV147" s="12" t="s">
        <v>90</v>
      </c>
      <c r="AW147" s="12" t="s">
        <v>45</v>
      </c>
      <c r="AX147" s="12" t="s">
        <v>82</v>
      </c>
      <c r="AY147" s="261" t="s">
        <v>183</v>
      </c>
    </row>
    <row r="148" s="13" customFormat="1">
      <c r="B148" s="262"/>
      <c r="C148" s="263"/>
      <c r="D148" s="252" t="s">
        <v>196</v>
      </c>
      <c r="E148" s="264" t="s">
        <v>38</v>
      </c>
      <c r="F148" s="265" t="s">
        <v>198</v>
      </c>
      <c r="G148" s="263"/>
      <c r="H148" s="266">
        <v>0.014</v>
      </c>
      <c r="I148" s="267"/>
      <c r="J148" s="263"/>
      <c r="K148" s="263"/>
      <c r="L148" s="268"/>
      <c r="M148" s="269"/>
      <c r="N148" s="270"/>
      <c r="O148" s="270"/>
      <c r="P148" s="270"/>
      <c r="Q148" s="270"/>
      <c r="R148" s="270"/>
      <c r="S148" s="270"/>
      <c r="T148" s="271"/>
      <c r="AT148" s="272" t="s">
        <v>196</v>
      </c>
      <c r="AU148" s="272" t="s">
        <v>90</v>
      </c>
      <c r="AV148" s="13" t="s">
        <v>190</v>
      </c>
      <c r="AW148" s="13" t="s">
        <v>45</v>
      </c>
      <c r="AX148" s="13" t="s">
        <v>25</v>
      </c>
      <c r="AY148" s="272" t="s">
        <v>183</v>
      </c>
    </row>
    <row r="149" s="1" customFormat="1" ht="16.5" customHeight="1">
      <c r="B149" s="48"/>
      <c r="C149" s="285" t="s">
        <v>279</v>
      </c>
      <c r="D149" s="285" t="s">
        <v>272</v>
      </c>
      <c r="E149" s="286" t="s">
        <v>1602</v>
      </c>
      <c r="F149" s="287" t="s">
        <v>1603</v>
      </c>
      <c r="G149" s="288" t="s">
        <v>268</v>
      </c>
      <c r="H149" s="289">
        <v>1.954</v>
      </c>
      <c r="I149" s="290"/>
      <c r="J149" s="291">
        <f>ROUND(I149*H149,2)</f>
        <v>0</v>
      </c>
      <c r="K149" s="287" t="s">
        <v>189</v>
      </c>
      <c r="L149" s="292"/>
      <c r="M149" s="293" t="s">
        <v>38</v>
      </c>
      <c r="N149" s="294" t="s">
        <v>53</v>
      </c>
      <c r="O149" s="49"/>
      <c r="P149" s="247">
        <f>O149*H149</f>
        <v>0</v>
      </c>
      <c r="Q149" s="247">
        <v>1</v>
      </c>
      <c r="R149" s="247">
        <f>Q149*H149</f>
        <v>1.954</v>
      </c>
      <c r="S149" s="247">
        <v>0</v>
      </c>
      <c r="T149" s="248">
        <f>S149*H149</f>
        <v>0</v>
      </c>
      <c r="AR149" s="25" t="s">
        <v>385</v>
      </c>
      <c r="AT149" s="25" t="s">
        <v>272</v>
      </c>
      <c r="AU149" s="25" t="s">
        <v>90</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279</v>
      </c>
      <c r="BM149" s="25" t="s">
        <v>1604</v>
      </c>
    </row>
    <row r="150" s="1" customFormat="1">
      <c r="B150" s="48"/>
      <c r="C150" s="76"/>
      <c r="D150" s="252" t="s">
        <v>276</v>
      </c>
      <c r="E150" s="76"/>
      <c r="F150" s="283" t="s">
        <v>1605</v>
      </c>
      <c r="G150" s="76"/>
      <c r="H150" s="76"/>
      <c r="I150" s="206"/>
      <c r="J150" s="76"/>
      <c r="K150" s="76"/>
      <c r="L150" s="74"/>
      <c r="M150" s="284"/>
      <c r="N150" s="49"/>
      <c r="O150" s="49"/>
      <c r="P150" s="49"/>
      <c r="Q150" s="49"/>
      <c r="R150" s="49"/>
      <c r="S150" s="49"/>
      <c r="T150" s="97"/>
      <c r="AT150" s="25" t="s">
        <v>276</v>
      </c>
      <c r="AU150" s="25" t="s">
        <v>90</v>
      </c>
    </row>
    <row r="151" s="12" customFormat="1">
      <c r="B151" s="250"/>
      <c r="C151" s="251"/>
      <c r="D151" s="252" t="s">
        <v>196</v>
      </c>
      <c r="E151" s="253" t="s">
        <v>38</v>
      </c>
      <c r="F151" s="254" t="s">
        <v>1606</v>
      </c>
      <c r="G151" s="251"/>
      <c r="H151" s="255">
        <v>1.954</v>
      </c>
      <c r="I151" s="256"/>
      <c r="J151" s="251"/>
      <c r="K151" s="251"/>
      <c r="L151" s="257"/>
      <c r="M151" s="258"/>
      <c r="N151" s="259"/>
      <c r="O151" s="259"/>
      <c r="P151" s="259"/>
      <c r="Q151" s="259"/>
      <c r="R151" s="259"/>
      <c r="S151" s="259"/>
      <c r="T151" s="260"/>
      <c r="AT151" s="261" t="s">
        <v>196</v>
      </c>
      <c r="AU151" s="261" t="s">
        <v>90</v>
      </c>
      <c r="AV151" s="12" t="s">
        <v>90</v>
      </c>
      <c r="AW151" s="12" t="s">
        <v>45</v>
      </c>
      <c r="AX151" s="12" t="s">
        <v>82</v>
      </c>
      <c r="AY151" s="261" t="s">
        <v>183</v>
      </c>
    </row>
    <row r="152" s="13" customFormat="1">
      <c r="B152" s="262"/>
      <c r="C152" s="263"/>
      <c r="D152" s="252" t="s">
        <v>196</v>
      </c>
      <c r="E152" s="264" t="s">
        <v>38</v>
      </c>
      <c r="F152" s="265" t="s">
        <v>198</v>
      </c>
      <c r="G152" s="263"/>
      <c r="H152" s="266">
        <v>1.954</v>
      </c>
      <c r="I152" s="267"/>
      <c r="J152" s="263"/>
      <c r="K152" s="263"/>
      <c r="L152" s="268"/>
      <c r="M152" s="269"/>
      <c r="N152" s="270"/>
      <c r="O152" s="270"/>
      <c r="P152" s="270"/>
      <c r="Q152" s="270"/>
      <c r="R152" s="270"/>
      <c r="S152" s="270"/>
      <c r="T152" s="271"/>
      <c r="AT152" s="272" t="s">
        <v>196</v>
      </c>
      <c r="AU152" s="272" t="s">
        <v>90</v>
      </c>
      <c r="AV152" s="13" t="s">
        <v>190</v>
      </c>
      <c r="AW152" s="13" t="s">
        <v>45</v>
      </c>
      <c r="AX152" s="13" t="s">
        <v>25</v>
      </c>
      <c r="AY152" s="272" t="s">
        <v>183</v>
      </c>
    </row>
    <row r="153" s="1" customFormat="1" ht="16.5" customHeight="1">
      <c r="B153" s="48"/>
      <c r="C153" s="285" t="s">
        <v>288</v>
      </c>
      <c r="D153" s="285" t="s">
        <v>272</v>
      </c>
      <c r="E153" s="286" t="s">
        <v>1607</v>
      </c>
      <c r="F153" s="287" t="s">
        <v>1608</v>
      </c>
      <c r="G153" s="288" t="s">
        <v>268</v>
      </c>
      <c r="H153" s="289">
        <v>0.63600000000000001</v>
      </c>
      <c r="I153" s="290"/>
      <c r="J153" s="291">
        <f>ROUND(I153*H153,2)</f>
        <v>0</v>
      </c>
      <c r="K153" s="287" t="s">
        <v>189</v>
      </c>
      <c r="L153" s="292"/>
      <c r="M153" s="293" t="s">
        <v>38</v>
      </c>
      <c r="N153" s="294" t="s">
        <v>53</v>
      </c>
      <c r="O153" s="49"/>
      <c r="P153" s="247">
        <f>O153*H153</f>
        <v>0</v>
      </c>
      <c r="Q153" s="247">
        <v>1</v>
      </c>
      <c r="R153" s="247">
        <f>Q153*H153</f>
        <v>0.63600000000000001</v>
      </c>
      <c r="S153" s="247">
        <v>0</v>
      </c>
      <c r="T153" s="248">
        <f>S153*H153</f>
        <v>0</v>
      </c>
      <c r="AR153" s="25" t="s">
        <v>385</v>
      </c>
      <c r="AT153" s="25" t="s">
        <v>272</v>
      </c>
      <c r="AU153" s="25" t="s">
        <v>90</v>
      </c>
      <c r="AY153" s="25" t="s">
        <v>183</v>
      </c>
      <c r="BE153" s="249">
        <f>IF(N153="základní",J153,0)</f>
        <v>0</v>
      </c>
      <c r="BF153" s="249">
        <f>IF(N153="snížená",J153,0)</f>
        <v>0</v>
      </c>
      <c r="BG153" s="249">
        <f>IF(N153="zákl. přenesená",J153,0)</f>
        <v>0</v>
      </c>
      <c r="BH153" s="249">
        <f>IF(N153="sníž. přenesená",J153,0)</f>
        <v>0</v>
      </c>
      <c r="BI153" s="249">
        <f>IF(N153="nulová",J153,0)</f>
        <v>0</v>
      </c>
      <c r="BJ153" s="25" t="s">
        <v>25</v>
      </c>
      <c r="BK153" s="249">
        <f>ROUND(I153*H153,2)</f>
        <v>0</v>
      </c>
      <c r="BL153" s="25" t="s">
        <v>279</v>
      </c>
      <c r="BM153" s="25" t="s">
        <v>1609</v>
      </c>
    </row>
    <row r="154" s="1" customFormat="1">
      <c r="B154" s="48"/>
      <c r="C154" s="76"/>
      <c r="D154" s="252" t="s">
        <v>276</v>
      </c>
      <c r="E154" s="76"/>
      <c r="F154" s="283" t="s">
        <v>1610</v>
      </c>
      <c r="G154" s="76"/>
      <c r="H154" s="76"/>
      <c r="I154" s="206"/>
      <c r="J154" s="76"/>
      <c r="K154" s="76"/>
      <c r="L154" s="74"/>
      <c r="M154" s="284"/>
      <c r="N154" s="49"/>
      <c r="O154" s="49"/>
      <c r="P154" s="49"/>
      <c r="Q154" s="49"/>
      <c r="R154" s="49"/>
      <c r="S154" s="49"/>
      <c r="T154" s="97"/>
      <c r="AT154" s="25" t="s">
        <v>276</v>
      </c>
      <c r="AU154" s="25" t="s">
        <v>90</v>
      </c>
    </row>
    <row r="155" s="12" customFormat="1">
      <c r="B155" s="250"/>
      <c r="C155" s="251"/>
      <c r="D155" s="252" t="s">
        <v>196</v>
      </c>
      <c r="E155" s="253" t="s">
        <v>38</v>
      </c>
      <c r="F155" s="254" t="s">
        <v>1611</v>
      </c>
      <c r="G155" s="251"/>
      <c r="H155" s="255">
        <v>0.63600000000000001</v>
      </c>
      <c r="I155" s="256"/>
      <c r="J155" s="251"/>
      <c r="K155" s="251"/>
      <c r="L155" s="257"/>
      <c r="M155" s="258"/>
      <c r="N155" s="259"/>
      <c r="O155" s="259"/>
      <c r="P155" s="259"/>
      <c r="Q155" s="259"/>
      <c r="R155" s="259"/>
      <c r="S155" s="259"/>
      <c r="T155" s="260"/>
      <c r="AT155" s="261" t="s">
        <v>196</v>
      </c>
      <c r="AU155" s="261" t="s">
        <v>90</v>
      </c>
      <c r="AV155" s="12" t="s">
        <v>90</v>
      </c>
      <c r="AW155" s="12" t="s">
        <v>45</v>
      </c>
      <c r="AX155" s="12" t="s">
        <v>82</v>
      </c>
      <c r="AY155" s="261" t="s">
        <v>183</v>
      </c>
    </row>
    <row r="156" s="13" customFormat="1">
      <c r="B156" s="262"/>
      <c r="C156" s="263"/>
      <c r="D156" s="252" t="s">
        <v>196</v>
      </c>
      <c r="E156" s="264" t="s">
        <v>38</v>
      </c>
      <c r="F156" s="265" t="s">
        <v>198</v>
      </c>
      <c r="G156" s="263"/>
      <c r="H156" s="266">
        <v>0.63600000000000001</v>
      </c>
      <c r="I156" s="267"/>
      <c r="J156" s="263"/>
      <c r="K156" s="263"/>
      <c r="L156" s="268"/>
      <c r="M156" s="269"/>
      <c r="N156" s="270"/>
      <c r="O156" s="270"/>
      <c r="P156" s="270"/>
      <c r="Q156" s="270"/>
      <c r="R156" s="270"/>
      <c r="S156" s="270"/>
      <c r="T156" s="271"/>
      <c r="AT156" s="272" t="s">
        <v>196</v>
      </c>
      <c r="AU156" s="272" t="s">
        <v>90</v>
      </c>
      <c r="AV156" s="13" t="s">
        <v>190</v>
      </c>
      <c r="AW156" s="13" t="s">
        <v>45</v>
      </c>
      <c r="AX156" s="13" t="s">
        <v>25</v>
      </c>
      <c r="AY156" s="272" t="s">
        <v>183</v>
      </c>
    </row>
    <row r="157" s="1" customFormat="1" ht="25.5" customHeight="1">
      <c r="B157" s="48"/>
      <c r="C157" s="285" t="s">
        <v>294</v>
      </c>
      <c r="D157" s="285" t="s">
        <v>272</v>
      </c>
      <c r="E157" s="286" t="s">
        <v>1612</v>
      </c>
      <c r="F157" s="287" t="s">
        <v>1613</v>
      </c>
      <c r="G157" s="288" t="s">
        <v>268</v>
      </c>
      <c r="H157" s="289">
        <v>0.001</v>
      </c>
      <c r="I157" s="290"/>
      <c r="J157" s="291">
        <f>ROUND(I157*H157,2)</f>
        <v>0</v>
      </c>
      <c r="K157" s="287" t="s">
        <v>189</v>
      </c>
      <c r="L157" s="292"/>
      <c r="M157" s="293" t="s">
        <v>38</v>
      </c>
      <c r="N157" s="294" t="s">
        <v>53</v>
      </c>
      <c r="O157" s="49"/>
      <c r="P157" s="247">
        <f>O157*H157</f>
        <v>0</v>
      </c>
      <c r="Q157" s="247">
        <v>1</v>
      </c>
      <c r="R157" s="247">
        <f>Q157*H157</f>
        <v>0.001</v>
      </c>
      <c r="S157" s="247">
        <v>0</v>
      </c>
      <c r="T157" s="248">
        <f>S157*H157</f>
        <v>0</v>
      </c>
      <c r="AR157" s="25" t="s">
        <v>385</v>
      </c>
      <c r="AT157" s="25" t="s">
        <v>272</v>
      </c>
      <c r="AU157" s="25" t="s">
        <v>90</v>
      </c>
      <c r="AY157" s="25" t="s">
        <v>183</v>
      </c>
      <c r="BE157" s="249">
        <f>IF(N157="základní",J157,0)</f>
        <v>0</v>
      </c>
      <c r="BF157" s="249">
        <f>IF(N157="snížená",J157,0)</f>
        <v>0</v>
      </c>
      <c r="BG157" s="249">
        <f>IF(N157="zákl. přenesená",J157,0)</f>
        <v>0</v>
      </c>
      <c r="BH157" s="249">
        <f>IF(N157="sníž. přenesená",J157,0)</f>
        <v>0</v>
      </c>
      <c r="BI157" s="249">
        <f>IF(N157="nulová",J157,0)</f>
        <v>0</v>
      </c>
      <c r="BJ157" s="25" t="s">
        <v>25</v>
      </c>
      <c r="BK157" s="249">
        <f>ROUND(I157*H157,2)</f>
        <v>0</v>
      </c>
      <c r="BL157" s="25" t="s">
        <v>279</v>
      </c>
      <c r="BM157" s="25" t="s">
        <v>1614</v>
      </c>
    </row>
    <row r="158" s="1" customFormat="1">
      <c r="B158" s="48"/>
      <c r="C158" s="76"/>
      <c r="D158" s="252" t="s">
        <v>276</v>
      </c>
      <c r="E158" s="76"/>
      <c r="F158" s="283" t="s">
        <v>1615</v>
      </c>
      <c r="G158" s="76"/>
      <c r="H158" s="76"/>
      <c r="I158" s="206"/>
      <c r="J158" s="76"/>
      <c r="K158" s="76"/>
      <c r="L158" s="74"/>
      <c r="M158" s="284"/>
      <c r="N158" s="49"/>
      <c r="O158" s="49"/>
      <c r="P158" s="49"/>
      <c r="Q158" s="49"/>
      <c r="R158" s="49"/>
      <c r="S158" s="49"/>
      <c r="T158" s="97"/>
      <c r="AT158" s="25" t="s">
        <v>276</v>
      </c>
      <c r="AU158" s="25" t="s">
        <v>90</v>
      </c>
    </row>
    <row r="159" s="12" customFormat="1">
      <c r="B159" s="250"/>
      <c r="C159" s="251"/>
      <c r="D159" s="252" t="s">
        <v>196</v>
      </c>
      <c r="E159" s="253" t="s">
        <v>38</v>
      </c>
      <c r="F159" s="254" t="s">
        <v>14</v>
      </c>
      <c r="G159" s="251"/>
      <c r="H159" s="255">
        <v>0.001</v>
      </c>
      <c r="I159" s="256"/>
      <c r="J159" s="251"/>
      <c r="K159" s="251"/>
      <c r="L159" s="257"/>
      <c r="M159" s="258"/>
      <c r="N159" s="259"/>
      <c r="O159" s="259"/>
      <c r="P159" s="259"/>
      <c r="Q159" s="259"/>
      <c r="R159" s="259"/>
      <c r="S159" s="259"/>
      <c r="T159" s="260"/>
      <c r="AT159" s="261" t="s">
        <v>196</v>
      </c>
      <c r="AU159" s="261" t="s">
        <v>90</v>
      </c>
      <c r="AV159" s="12" t="s">
        <v>90</v>
      </c>
      <c r="AW159" s="12" t="s">
        <v>45</v>
      </c>
      <c r="AX159" s="12" t="s">
        <v>82</v>
      </c>
      <c r="AY159" s="261" t="s">
        <v>183</v>
      </c>
    </row>
    <row r="160" s="13" customFormat="1">
      <c r="B160" s="262"/>
      <c r="C160" s="263"/>
      <c r="D160" s="252" t="s">
        <v>196</v>
      </c>
      <c r="E160" s="264" t="s">
        <v>38</v>
      </c>
      <c r="F160" s="265" t="s">
        <v>198</v>
      </c>
      <c r="G160" s="263"/>
      <c r="H160" s="266">
        <v>0.001</v>
      </c>
      <c r="I160" s="267"/>
      <c r="J160" s="263"/>
      <c r="K160" s="263"/>
      <c r="L160" s="268"/>
      <c r="M160" s="269"/>
      <c r="N160" s="270"/>
      <c r="O160" s="270"/>
      <c r="P160" s="270"/>
      <c r="Q160" s="270"/>
      <c r="R160" s="270"/>
      <c r="S160" s="270"/>
      <c r="T160" s="271"/>
      <c r="AT160" s="272" t="s">
        <v>196</v>
      </c>
      <c r="AU160" s="272" t="s">
        <v>90</v>
      </c>
      <c r="AV160" s="13" t="s">
        <v>190</v>
      </c>
      <c r="AW160" s="13" t="s">
        <v>45</v>
      </c>
      <c r="AX160" s="13" t="s">
        <v>25</v>
      </c>
      <c r="AY160" s="272" t="s">
        <v>183</v>
      </c>
    </row>
    <row r="161" s="1" customFormat="1" ht="25.5" customHeight="1">
      <c r="B161" s="48"/>
      <c r="C161" s="285" t="s">
        <v>299</v>
      </c>
      <c r="D161" s="285" t="s">
        <v>272</v>
      </c>
      <c r="E161" s="286" t="s">
        <v>1616</v>
      </c>
      <c r="F161" s="287" t="s">
        <v>1617</v>
      </c>
      <c r="G161" s="288" t="s">
        <v>268</v>
      </c>
      <c r="H161" s="289">
        <v>0.30099999999999999</v>
      </c>
      <c r="I161" s="290"/>
      <c r="J161" s="291">
        <f>ROUND(I161*H161,2)</f>
        <v>0</v>
      </c>
      <c r="K161" s="287" t="s">
        <v>189</v>
      </c>
      <c r="L161" s="292"/>
      <c r="M161" s="293" t="s">
        <v>38</v>
      </c>
      <c r="N161" s="294" t="s">
        <v>53</v>
      </c>
      <c r="O161" s="49"/>
      <c r="P161" s="247">
        <f>O161*H161</f>
        <v>0</v>
      </c>
      <c r="Q161" s="247">
        <v>1</v>
      </c>
      <c r="R161" s="247">
        <f>Q161*H161</f>
        <v>0.30099999999999999</v>
      </c>
      <c r="S161" s="247">
        <v>0</v>
      </c>
      <c r="T161" s="248">
        <f>S161*H161</f>
        <v>0</v>
      </c>
      <c r="AR161" s="25" t="s">
        <v>385</v>
      </c>
      <c r="AT161" s="25" t="s">
        <v>272</v>
      </c>
      <c r="AU161" s="25" t="s">
        <v>90</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279</v>
      </c>
      <c r="BM161" s="25" t="s">
        <v>1618</v>
      </c>
    </row>
    <row r="162" s="1" customFormat="1">
      <c r="B162" s="48"/>
      <c r="C162" s="76"/>
      <c r="D162" s="252" t="s">
        <v>276</v>
      </c>
      <c r="E162" s="76"/>
      <c r="F162" s="283" t="s">
        <v>1619</v>
      </c>
      <c r="G162" s="76"/>
      <c r="H162" s="76"/>
      <c r="I162" s="206"/>
      <c r="J162" s="76"/>
      <c r="K162" s="76"/>
      <c r="L162" s="74"/>
      <c r="M162" s="284"/>
      <c r="N162" s="49"/>
      <c r="O162" s="49"/>
      <c r="P162" s="49"/>
      <c r="Q162" s="49"/>
      <c r="R162" s="49"/>
      <c r="S162" s="49"/>
      <c r="T162" s="97"/>
      <c r="AT162" s="25" t="s">
        <v>276</v>
      </c>
      <c r="AU162" s="25" t="s">
        <v>90</v>
      </c>
    </row>
    <row r="163" s="12" customFormat="1">
      <c r="B163" s="250"/>
      <c r="C163" s="251"/>
      <c r="D163" s="252" t="s">
        <v>196</v>
      </c>
      <c r="E163" s="253" t="s">
        <v>38</v>
      </c>
      <c r="F163" s="254" t="s">
        <v>1620</v>
      </c>
      <c r="G163" s="251"/>
      <c r="H163" s="255">
        <v>0.30099999999999999</v>
      </c>
      <c r="I163" s="256"/>
      <c r="J163" s="251"/>
      <c r="K163" s="251"/>
      <c r="L163" s="257"/>
      <c r="M163" s="258"/>
      <c r="N163" s="259"/>
      <c r="O163" s="259"/>
      <c r="P163" s="259"/>
      <c r="Q163" s="259"/>
      <c r="R163" s="259"/>
      <c r="S163" s="259"/>
      <c r="T163" s="260"/>
      <c r="AT163" s="261" t="s">
        <v>196</v>
      </c>
      <c r="AU163" s="261" t="s">
        <v>90</v>
      </c>
      <c r="AV163" s="12" t="s">
        <v>90</v>
      </c>
      <c r="AW163" s="12" t="s">
        <v>45</v>
      </c>
      <c r="AX163" s="12" t="s">
        <v>82</v>
      </c>
      <c r="AY163" s="261" t="s">
        <v>183</v>
      </c>
    </row>
    <row r="164" s="13" customFormat="1">
      <c r="B164" s="262"/>
      <c r="C164" s="263"/>
      <c r="D164" s="252" t="s">
        <v>196</v>
      </c>
      <c r="E164" s="264" t="s">
        <v>38</v>
      </c>
      <c r="F164" s="265" t="s">
        <v>198</v>
      </c>
      <c r="G164" s="263"/>
      <c r="H164" s="266">
        <v>0.30099999999999999</v>
      </c>
      <c r="I164" s="267"/>
      <c r="J164" s="263"/>
      <c r="K164" s="263"/>
      <c r="L164" s="268"/>
      <c r="M164" s="269"/>
      <c r="N164" s="270"/>
      <c r="O164" s="270"/>
      <c r="P164" s="270"/>
      <c r="Q164" s="270"/>
      <c r="R164" s="270"/>
      <c r="S164" s="270"/>
      <c r="T164" s="271"/>
      <c r="AT164" s="272" t="s">
        <v>196</v>
      </c>
      <c r="AU164" s="272" t="s">
        <v>90</v>
      </c>
      <c r="AV164" s="13" t="s">
        <v>190</v>
      </c>
      <c r="AW164" s="13" t="s">
        <v>45</v>
      </c>
      <c r="AX164" s="13" t="s">
        <v>25</v>
      </c>
      <c r="AY164" s="272" t="s">
        <v>183</v>
      </c>
    </row>
    <row r="165" s="1" customFormat="1" ht="25.5" customHeight="1">
      <c r="B165" s="48"/>
      <c r="C165" s="285" t="s">
        <v>304</v>
      </c>
      <c r="D165" s="285" t="s">
        <v>272</v>
      </c>
      <c r="E165" s="286" t="s">
        <v>1621</v>
      </c>
      <c r="F165" s="287" t="s">
        <v>1622</v>
      </c>
      <c r="G165" s="288" t="s">
        <v>268</v>
      </c>
      <c r="H165" s="289">
        <v>0.037999999999999999</v>
      </c>
      <c r="I165" s="290"/>
      <c r="J165" s="291">
        <f>ROUND(I165*H165,2)</f>
        <v>0</v>
      </c>
      <c r="K165" s="287" t="s">
        <v>189</v>
      </c>
      <c r="L165" s="292"/>
      <c r="M165" s="293" t="s">
        <v>38</v>
      </c>
      <c r="N165" s="294" t="s">
        <v>53</v>
      </c>
      <c r="O165" s="49"/>
      <c r="P165" s="247">
        <f>O165*H165</f>
        <v>0</v>
      </c>
      <c r="Q165" s="247">
        <v>1</v>
      </c>
      <c r="R165" s="247">
        <f>Q165*H165</f>
        <v>0.037999999999999999</v>
      </c>
      <c r="S165" s="247">
        <v>0</v>
      </c>
      <c r="T165" s="248">
        <f>S165*H165</f>
        <v>0</v>
      </c>
      <c r="AR165" s="25" t="s">
        <v>385</v>
      </c>
      <c r="AT165" s="25" t="s">
        <v>272</v>
      </c>
      <c r="AU165" s="25" t="s">
        <v>90</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279</v>
      </c>
      <c r="BM165" s="25" t="s">
        <v>1623</v>
      </c>
    </row>
    <row r="166" s="1" customFormat="1">
      <c r="B166" s="48"/>
      <c r="C166" s="76"/>
      <c r="D166" s="252" t="s">
        <v>276</v>
      </c>
      <c r="E166" s="76"/>
      <c r="F166" s="283" t="s">
        <v>1624</v>
      </c>
      <c r="G166" s="76"/>
      <c r="H166" s="76"/>
      <c r="I166" s="206"/>
      <c r="J166" s="76"/>
      <c r="K166" s="76"/>
      <c r="L166" s="74"/>
      <c r="M166" s="284"/>
      <c r="N166" s="49"/>
      <c r="O166" s="49"/>
      <c r="P166" s="49"/>
      <c r="Q166" s="49"/>
      <c r="R166" s="49"/>
      <c r="S166" s="49"/>
      <c r="T166" s="97"/>
      <c r="AT166" s="25" t="s">
        <v>276</v>
      </c>
      <c r="AU166" s="25" t="s">
        <v>90</v>
      </c>
    </row>
    <row r="167" s="12" customFormat="1">
      <c r="B167" s="250"/>
      <c r="C167" s="251"/>
      <c r="D167" s="252" t="s">
        <v>196</v>
      </c>
      <c r="E167" s="253" t="s">
        <v>38</v>
      </c>
      <c r="F167" s="254" t="s">
        <v>1625</v>
      </c>
      <c r="G167" s="251"/>
      <c r="H167" s="255">
        <v>0.037999999999999999</v>
      </c>
      <c r="I167" s="256"/>
      <c r="J167" s="251"/>
      <c r="K167" s="251"/>
      <c r="L167" s="257"/>
      <c r="M167" s="258"/>
      <c r="N167" s="259"/>
      <c r="O167" s="259"/>
      <c r="P167" s="259"/>
      <c r="Q167" s="259"/>
      <c r="R167" s="259"/>
      <c r="S167" s="259"/>
      <c r="T167" s="260"/>
      <c r="AT167" s="261" t="s">
        <v>196</v>
      </c>
      <c r="AU167" s="261" t="s">
        <v>90</v>
      </c>
      <c r="AV167" s="12" t="s">
        <v>90</v>
      </c>
      <c r="AW167" s="12" t="s">
        <v>45</v>
      </c>
      <c r="AX167" s="12" t="s">
        <v>82</v>
      </c>
      <c r="AY167" s="261" t="s">
        <v>183</v>
      </c>
    </row>
    <row r="168" s="13" customFormat="1">
      <c r="B168" s="262"/>
      <c r="C168" s="263"/>
      <c r="D168" s="252" t="s">
        <v>196</v>
      </c>
      <c r="E168" s="264" t="s">
        <v>38</v>
      </c>
      <c r="F168" s="265" t="s">
        <v>198</v>
      </c>
      <c r="G168" s="263"/>
      <c r="H168" s="266">
        <v>0.037999999999999999</v>
      </c>
      <c r="I168" s="267"/>
      <c r="J168" s="263"/>
      <c r="K168" s="263"/>
      <c r="L168" s="268"/>
      <c r="M168" s="269"/>
      <c r="N168" s="270"/>
      <c r="O168" s="270"/>
      <c r="P168" s="270"/>
      <c r="Q168" s="270"/>
      <c r="R168" s="270"/>
      <c r="S168" s="270"/>
      <c r="T168" s="271"/>
      <c r="AT168" s="272" t="s">
        <v>196</v>
      </c>
      <c r="AU168" s="272" t="s">
        <v>90</v>
      </c>
      <c r="AV168" s="13" t="s">
        <v>190</v>
      </c>
      <c r="AW168" s="13" t="s">
        <v>45</v>
      </c>
      <c r="AX168" s="13" t="s">
        <v>25</v>
      </c>
      <c r="AY168" s="272" t="s">
        <v>183</v>
      </c>
    </row>
    <row r="169" s="1" customFormat="1" ht="25.5" customHeight="1">
      <c r="B169" s="48"/>
      <c r="C169" s="238" t="s">
        <v>9</v>
      </c>
      <c r="D169" s="238" t="s">
        <v>185</v>
      </c>
      <c r="E169" s="239" t="s">
        <v>1626</v>
      </c>
      <c r="F169" s="240" t="s">
        <v>1627</v>
      </c>
      <c r="G169" s="241" t="s">
        <v>911</v>
      </c>
      <c r="H169" s="306"/>
      <c r="I169" s="243"/>
      <c r="J169" s="244">
        <f>ROUND(I169*H169,2)</f>
        <v>0</v>
      </c>
      <c r="K169" s="240" t="s">
        <v>189</v>
      </c>
      <c r="L169" s="74"/>
      <c r="M169" s="245" t="s">
        <v>38</v>
      </c>
      <c r="N169" s="246" t="s">
        <v>53</v>
      </c>
      <c r="O169" s="49"/>
      <c r="P169" s="247">
        <f>O169*H169</f>
        <v>0</v>
      </c>
      <c r="Q169" s="247">
        <v>0</v>
      </c>
      <c r="R169" s="247">
        <f>Q169*H169</f>
        <v>0</v>
      </c>
      <c r="S169" s="247">
        <v>0</v>
      </c>
      <c r="T169" s="248">
        <f>S169*H169</f>
        <v>0</v>
      </c>
      <c r="AR169" s="25" t="s">
        <v>279</v>
      </c>
      <c r="AT169" s="25" t="s">
        <v>185</v>
      </c>
      <c r="AU169" s="25" t="s">
        <v>90</v>
      </c>
      <c r="AY169" s="25" t="s">
        <v>183</v>
      </c>
      <c r="BE169" s="249">
        <f>IF(N169="základní",J169,0)</f>
        <v>0</v>
      </c>
      <c r="BF169" s="249">
        <f>IF(N169="snížená",J169,0)</f>
        <v>0</v>
      </c>
      <c r="BG169" s="249">
        <f>IF(N169="zákl. přenesená",J169,0)</f>
        <v>0</v>
      </c>
      <c r="BH169" s="249">
        <f>IF(N169="sníž. přenesená",J169,0)</f>
        <v>0</v>
      </c>
      <c r="BI169" s="249">
        <f>IF(N169="nulová",J169,0)</f>
        <v>0</v>
      </c>
      <c r="BJ169" s="25" t="s">
        <v>25</v>
      </c>
      <c r="BK169" s="249">
        <f>ROUND(I169*H169,2)</f>
        <v>0</v>
      </c>
      <c r="BL169" s="25" t="s">
        <v>279</v>
      </c>
      <c r="BM169" s="25" t="s">
        <v>1628</v>
      </c>
    </row>
    <row r="170" s="1" customFormat="1">
      <c r="B170" s="48"/>
      <c r="C170" s="76"/>
      <c r="D170" s="252" t="s">
        <v>217</v>
      </c>
      <c r="E170" s="76"/>
      <c r="F170" s="283" t="s">
        <v>1309</v>
      </c>
      <c r="G170" s="76"/>
      <c r="H170" s="76"/>
      <c r="I170" s="206"/>
      <c r="J170" s="76"/>
      <c r="K170" s="76"/>
      <c r="L170" s="74"/>
      <c r="M170" s="284"/>
      <c r="N170" s="49"/>
      <c r="O170" s="49"/>
      <c r="P170" s="49"/>
      <c r="Q170" s="49"/>
      <c r="R170" s="49"/>
      <c r="S170" s="49"/>
      <c r="T170" s="97"/>
      <c r="AT170" s="25" t="s">
        <v>217</v>
      </c>
      <c r="AU170" s="25" t="s">
        <v>90</v>
      </c>
    </row>
    <row r="171" s="11" customFormat="1" ht="29.88" customHeight="1">
      <c r="B171" s="222"/>
      <c r="C171" s="223"/>
      <c r="D171" s="224" t="s">
        <v>81</v>
      </c>
      <c r="E171" s="236" t="s">
        <v>1629</v>
      </c>
      <c r="F171" s="236" t="s">
        <v>1630</v>
      </c>
      <c r="G171" s="223"/>
      <c r="H171" s="223"/>
      <c r="I171" s="226"/>
      <c r="J171" s="237">
        <f>BK171</f>
        <v>0</v>
      </c>
      <c r="K171" s="223"/>
      <c r="L171" s="228"/>
      <c r="M171" s="229"/>
      <c r="N171" s="230"/>
      <c r="O171" s="230"/>
      <c r="P171" s="231">
        <f>SUM(P172:P190)</f>
        <v>0</v>
      </c>
      <c r="Q171" s="230"/>
      <c r="R171" s="231">
        <f>SUM(R172:R190)</f>
        <v>0.40213662</v>
      </c>
      <c r="S171" s="230"/>
      <c r="T171" s="232">
        <f>SUM(T172:T190)</f>
        <v>0</v>
      </c>
      <c r="AR171" s="233" t="s">
        <v>90</v>
      </c>
      <c r="AT171" s="234" t="s">
        <v>81</v>
      </c>
      <c r="AU171" s="234" t="s">
        <v>25</v>
      </c>
      <c r="AY171" s="233" t="s">
        <v>183</v>
      </c>
      <c r="BK171" s="235">
        <f>SUM(BK172:BK190)</f>
        <v>0</v>
      </c>
    </row>
    <row r="172" s="1" customFormat="1" ht="25.5" customHeight="1">
      <c r="B172" s="48"/>
      <c r="C172" s="238" t="s">
        <v>317</v>
      </c>
      <c r="D172" s="238" t="s">
        <v>185</v>
      </c>
      <c r="E172" s="239" t="s">
        <v>1631</v>
      </c>
      <c r="F172" s="240" t="s">
        <v>1632</v>
      </c>
      <c r="G172" s="241" t="s">
        <v>215</v>
      </c>
      <c r="H172" s="242">
        <v>231.113</v>
      </c>
      <c r="I172" s="243"/>
      <c r="J172" s="244">
        <f>ROUND(I172*H172,2)</f>
        <v>0</v>
      </c>
      <c r="K172" s="240" t="s">
        <v>189</v>
      </c>
      <c r="L172" s="74"/>
      <c r="M172" s="245" t="s">
        <v>38</v>
      </c>
      <c r="N172" s="246" t="s">
        <v>53</v>
      </c>
      <c r="O172" s="49"/>
      <c r="P172" s="247">
        <f>O172*H172</f>
        <v>0</v>
      </c>
      <c r="Q172" s="247">
        <v>0.00174</v>
      </c>
      <c r="R172" s="247">
        <f>Q172*H172</f>
        <v>0.40213662</v>
      </c>
      <c r="S172" s="247">
        <v>0</v>
      </c>
      <c r="T172" s="248">
        <f>S172*H172</f>
        <v>0</v>
      </c>
      <c r="AR172" s="25" t="s">
        <v>279</v>
      </c>
      <c r="AT172" s="25" t="s">
        <v>185</v>
      </c>
      <c r="AU172" s="25" t="s">
        <v>90</v>
      </c>
      <c r="AY172" s="25" t="s">
        <v>183</v>
      </c>
      <c r="BE172" s="249">
        <f>IF(N172="základní",J172,0)</f>
        <v>0</v>
      </c>
      <c r="BF172" s="249">
        <f>IF(N172="snížená",J172,0)</f>
        <v>0</v>
      </c>
      <c r="BG172" s="249">
        <f>IF(N172="zákl. přenesená",J172,0)</f>
        <v>0</v>
      </c>
      <c r="BH172" s="249">
        <f>IF(N172="sníž. přenesená",J172,0)</f>
        <v>0</v>
      </c>
      <c r="BI172" s="249">
        <f>IF(N172="nulová",J172,0)</f>
        <v>0</v>
      </c>
      <c r="BJ172" s="25" t="s">
        <v>25</v>
      </c>
      <c r="BK172" s="249">
        <f>ROUND(I172*H172,2)</f>
        <v>0</v>
      </c>
      <c r="BL172" s="25" t="s">
        <v>279</v>
      </c>
      <c r="BM172" s="25" t="s">
        <v>1633</v>
      </c>
    </row>
    <row r="173" s="12" customFormat="1">
      <c r="B173" s="250"/>
      <c r="C173" s="251"/>
      <c r="D173" s="252" t="s">
        <v>196</v>
      </c>
      <c r="E173" s="253" t="s">
        <v>38</v>
      </c>
      <c r="F173" s="254" t="s">
        <v>1634</v>
      </c>
      <c r="G173" s="251"/>
      <c r="H173" s="255">
        <v>32.466000000000001</v>
      </c>
      <c r="I173" s="256"/>
      <c r="J173" s="251"/>
      <c r="K173" s="251"/>
      <c r="L173" s="257"/>
      <c r="M173" s="258"/>
      <c r="N173" s="259"/>
      <c r="O173" s="259"/>
      <c r="P173" s="259"/>
      <c r="Q173" s="259"/>
      <c r="R173" s="259"/>
      <c r="S173" s="259"/>
      <c r="T173" s="260"/>
      <c r="AT173" s="261" t="s">
        <v>196</v>
      </c>
      <c r="AU173" s="261" t="s">
        <v>90</v>
      </c>
      <c r="AV173" s="12" t="s">
        <v>90</v>
      </c>
      <c r="AW173" s="12" t="s">
        <v>45</v>
      </c>
      <c r="AX173" s="12" t="s">
        <v>82</v>
      </c>
      <c r="AY173" s="261" t="s">
        <v>183</v>
      </c>
    </row>
    <row r="174" s="12" customFormat="1">
      <c r="B174" s="250"/>
      <c r="C174" s="251"/>
      <c r="D174" s="252" t="s">
        <v>196</v>
      </c>
      <c r="E174" s="253" t="s">
        <v>38</v>
      </c>
      <c r="F174" s="254" t="s">
        <v>1635</v>
      </c>
      <c r="G174" s="251"/>
      <c r="H174" s="255">
        <v>98.156999999999996</v>
      </c>
      <c r="I174" s="256"/>
      <c r="J174" s="251"/>
      <c r="K174" s="251"/>
      <c r="L174" s="257"/>
      <c r="M174" s="258"/>
      <c r="N174" s="259"/>
      <c r="O174" s="259"/>
      <c r="P174" s="259"/>
      <c r="Q174" s="259"/>
      <c r="R174" s="259"/>
      <c r="S174" s="259"/>
      <c r="T174" s="260"/>
      <c r="AT174" s="261" t="s">
        <v>196</v>
      </c>
      <c r="AU174" s="261" t="s">
        <v>90</v>
      </c>
      <c r="AV174" s="12" t="s">
        <v>90</v>
      </c>
      <c r="AW174" s="12" t="s">
        <v>45</v>
      </c>
      <c r="AX174" s="12" t="s">
        <v>82</v>
      </c>
      <c r="AY174" s="261" t="s">
        <v>183</v>
      </c>
    </row>
    <row r="175" s="12" customFormat="1">
      <c r="B175" s="250"/>
      <c r="C175" s="251"/>
      <c r="D175" s="252" t="s">
        <v>196</v>
      </c>
      <c r="E175" s="253" t="s">
        <v>38</v>
      </c>
      <c r="F175" s="254" t="s">
        <v>1636</v>
      </c>
      <c r="G175" s="251"/>
      <c r="H175" s="255">
        <v>13.311</v>
      </c>
      <c r="I175" s="256"/>
      <c r="J175" s="251"/>
      <c r="K175" s="251"/>
      <c r="L175" s="257"/>
      <c r="M175" s="258"/>
      <c r="N175" s="259"/>
      <c r="O175" s="259"/>
      <c r="P175" s="259"/>
      <c r="Q175" s="259"/>
      <c r="R175" s="259"/>
      <c r="S175" s="259"/>
      <c r="T175" s="260"/>
      <c r="AT175" s="261" t="s">
        <v>196</v>
      </c>
      <c r="AU175" s="261" t="s">
        <v>90</v>
      </c>
      <c r="AV175" s="12" t="s">
        <v>90</v>
      </c>
      <c r="AW175" s="12" t="s">
        <v>45</v>
      </c>
      <c r="AX175" s="12" t="s">
        <v>82</v>
      </c>
      <c r="AY175" s="261" t="s">
        <v>183</v>
      </c>
    </row>
    <row r="176" s="12" customFormat="1">
      <c r="B176" s="250"/>
      <c r="C176" s="251"/>
      <c r="D176" s="252" t="s">
        <v>196</v>
      </c>
      <c r="E176" s="253" t="s">
        <v>38</v>
      </c>
      <c r="F176" s="254" t="s">
        <v>1637</v>
      </c>
      <c r="G176" s="251"/>
      <c r="H176" s="255">
        <v>4.9199999999999999</v>
      </c>
      <c r="I176" s="256"/>
      <c r="J176" s="251"/>
      <c r="K176" s="251"/>
      <c r="L176" s="257"/>
      <c r="M176" s="258"/>
      <c r="N176" s="259"/>
      <c r="O176" s="259"/>
      <c r="P176" s="259"/>
      <c r="Q176" s="259"/>
      <c r="R176" s="259"/>
      <c r="S176" s="259"/>
      <c r="T176" s="260"/>
      <c r="AT176" s="261" t="s">
        <v>196</v>
      </c>
      <c r="AU176" s="261" t="s">
        <v>90</v>
      </c>
      <c r="AV176" s="12" t="s">
        <v>90</v>
      </c>
      <c r="AW176" s="12" t="s">
        <v>45</v>
      </c>
      <c r="AX176" s="12" t="s">
        <v>82</v>
      </c>
      <c r="AY176" s="261" t="s">
        <v>183</v>
      </c>
    </row>
    <row r="177" s="12" customFormat="1">
      <c r="B177" s="250"/>
      <c r="C177" s="251"/>
      <c r="D177" s="252" t="s">
        <v>196</v>
      </c>
      <c r="E177" s="253" t="s">
        <v>38</v>
      </c>
      <c r="F177" s="254" t="s">
        <v>1638</v>
      </c>
      <c r="G177" s="251"/>
      <c r="H177" s="255">
        <v>5.6399999999999997</v>
      </c>
      <c r="I177" s="256"/>
      <c r="J177" s="251"/>
      <c r="K177" s="251"/>
      <c r="L177" s="257"/>
      <c r="M177" s="258"/>
      <c r="N177" s="259"/>
      <c r="O177" s="259"/>
      <c r="P177" s="259"/>
      <c r="Q177" s="259"/>
      <c r="R177" s="259"/>
      <c r="S177" s="259"/>
      <c r="T177" s="260"/>
      <c r="AT177" s="261" t="s">
        <v>196</v>
      </c>
      <c r="AU177" s="261" t="s">
        <v>90</v>
      </c>
      <c r="AV177" s="12" t="s">
        <v>90</v>
      </c>
      <c r="AW177" s="12" t="s">
        <v>45</v>
      </c>
      <c r="AX177" s="12" t="s">
        <v>82</v>
      </c>
      <c r="AY177" s="261" t="s">
        <v>183</v>
      </c>
    </row>
    <row r="178" s="12" customFormat="1">
      <c r="B178" s="250"/>
      <c r="C178" s="251"/>
      <c r="D178" s="252" t="s">
        <v>196</v>
      </c>
      <c r="E178" s="253" t="s">
        <v>38</v>
      </c>
      <c r="F178" s="254" t="s">
        <v>1639</v>
      </c>
      <c r="G178" s="251"/>
      <c r="H178" s="255">
        <v>1.444</v>
      </c>
      <c r="I178" s="256"/>
      <c r="J178" s="251"/>
      <c r="K178" s="251"/>
      <c r="L178" s="257"/>
      <c r="M178" s="258"/>
      <c r="N178" s="259"/>
      <c r="O178" s="259"/>
      <c r="P178" s="259"/>
      <c r="Q178" s="259"/>
      <c r="R178" s="259"/>
      <c r="S178" s="259"/>
      <c r="T178" s="260"/>
      <c r="AT178" s="261" t="s">
        <v>196</v>
      </c>
      <c r="AU178" s="261" t="s">
        <v>90</v>
      </c>
      <c r="AV178" s="12" t="s">
        <v>90</v>
      </c>
      <c r="AW178" s="12" t="s">
        <v>45</v>
      </c>
      <c r="AX178" s="12" t="s">
        <v>82</v>
      </c>
      <c r="AY178" s="261" t="s">
        <v>183</v>
      </c>
    </row>
    <row r="179" s="12" customFormat="1">
      <c r="B179" s="250"/>
      <c r="C179" s="251"/>
      <c r="D179" s="252" t="s">
        <v>196</v>
      </c>
      <c r="E179" s="253" t="s">
        <v>38</v>
      </c>
      <c r="F179" s="254" t="s">
        <v>1640</v>
      </c>
      <c r="G179" s="251"/>
      <c r="H179" s="255">
        <v>1.4199999999999999</v>
      </c>
      <c r="I179" s="256"/>
      <c r="J179" s="251"/>
      <c r="K179" s="251"/>
      <c r="L179" s="257"/>
      <c r="M179" s="258"/>
      <c r="N179" s="259"/>
      <c r="O179" s="259"/>
      <c r="P179" s="259"/>
      <c r="Q179" s="259"/>
      <c r="R179" s="259"/>
      <c r="S179" s="259"/>
      <c r="T179" s="260"/>
      <c r="AT179" s="261" t="s">
        <v>196</v>
      </c>
      <c r="AU179" s="261" t="s">
        <v>90</v>
      </c>
      <c r="AV179" s="12" t="s">
        <v>90</v>
      </c>
      <c r="AW179" s="12" t="s">
        <v>45</v>
      </c>
      <c r="AX179" s="12" t="s">
        <v>82</v>
      </c>
      <c r="AY179" s="261" t="s">
        <v>183</v>
      </c>
    </row>
    <row r="180" s="12" customFormat="1">
      <c r="B180" s="250"/>
      <c r="C180" s="251"/>
      <c r="D180" s="252" t="s">
        <v>196</v>
      </c>
      <c r="E180" s="253" t="s">
        <v>38</v>
      </c>
      <c r="F180" s="254" t="s">
        <v>1641</v>
      </c>
      <c r="G180" s="251"/>
      <c r="H180" s="255">
        <v>18.899999999999999</v>
      </c>
      <c r="I180" s="256"/>
      <c r="J180" s="251"/>
      <c r="K180" s="251"/>
      <c r="L180" s="257"/>
      <c r="M180" s="258"/>
      <c r="N180" s="259"/>
      <c r="O180" s="259"/>
      <c r="P180" s="259"/>
      <c r="Q180" s="259"/>
      <c r="R180" s="259"/>
      <c r="S180" s="259"/>
      <c r="T180" s="260"/>
      <c r="AT180" s="261" t="s">
        <v>196</v>
      </c>
      <c r="AU180" s="261" t="s">
        <v>90</v>
      </c>
      <c r="AV180" s="12" t="s">
        <v>90</v>
      </c>
      <c r="AW180" s="12" t="s">
        <v>45</v>
      </c>
      <c r="AX180" s="12" t="s">
        <v>82</v>
      </c>
      <c r="AY180" s="261" t="s">
        <v>183</v>
      </c>
    </row>
    <row r="181" s="12" customFormat="1">
      <c r="B181" s="250"/>
      <c r="C181" s="251"/>
      <c r="D181" s="252" t="s">
        <v>196</v>
      </c>
      <c r="E181" s="253" t="s">
        <v>38</v>
      </c>
      <c r="F181" s="254" t="s">
        <v>1642</v>
      </c>
      <c r="G181" s="251"/>
      <c r="H181" s="255">
        <v>15.18</v>
      </c>
      <c r="I181" s="256"/>
      <c r="J181" s="251"/>
      <c r="K181" s="251"/>
      <c r="L181" s="257"/>
      <c r="M181" s="258"/>
      <c r="N181" s="259"/>
      <c r="O181" s="259"/>
      <c r="P181" s="259"/>
      <c r="Q181" s="259"/>
      <c r="R181" s="259"/>
      <c r="S181" s="259"/>
      <c r="T181" s="260"/>
      <c r="AT181" s="261" t="s">
        <v>196</v>
      </c>
      <c r="AU181" s="261" t="s">
        <v>90</v>
      </c>
      <c r="AV181" s="12" t="s">
        <v>90</v>
      </c>
      <c r="AW181" s="12" t="s">
        <v>45</v>
      </c>
      <c r="AX181" s="12" t="s">
        <v>82</v>
      </c>
      <c r="AY181" s="261" t="s">
        <v>183</v>
      </c>
    </row>
    <row r="182" s="12" customFormat="1">
      <c r="B182" s="250"/>
      <c r="C182" s="251"/>
      <c r="D182" s="252" t="s">
        <v>196</v>
      </c>
      <c r="E182" s="253" t="s">
        <v>38</v>
      </c>
      <c r="F182" s="254" t="s">
        <v>1643</v>
      </c>
      <c r="G182" s="251"/>
      <c r="H182" s="255">
        <v>11.039999999999999</v>
      </c>
      <c r="I182" s="256"/>
      <c r="J182" s="251"/>
      <c r="K182" s="251"/>
      <c r="L182" s="257"/>
      <c r="M182" s="258"/>
      <c r="N182" s="259"/>
      <c r="O182" s="259"/>
      <c r="P182" s="259"/>
      <c r="Q182" s="259"/>
      <c r="R182" s="259"/>
      <c r="S182" s="259"/>
      <c r="T182" s="260"/>
      <c r="AT182" s="261" t="s">
        <v>196</v>
      </c>
      <c r="AU182" s="261" t="s">
        <v>90</v>
      </c>
      <c r="AV182" s="12" t="s">
        <v>90</v>
      </c>
      <c r="AW182" s="12" t="s">
        <v>45</v>
      </c>
      <c r="AX182" s="12" t="s">
        <v>82</v>
      </c>
      <c r="AY182" s="261" t="s">
        <v>183</v>
      </c>
    </row>
    <row r="183" s="12" customFormat="1">
      <c r="B183" s="250"/>
      <c r="C183" s="251"/>
      <c r="D183" s="252" t="s">
        <v>196</v>
      </c>
      <c r="E183" s="253" t="s">
        <v>38</v>
      </c>
      <c r="F183" s="254" t="s">
        <v>1644</v>
      </c>
      <c r="G183" s="251"/>
      <c r="H183" s="255">
        <v>1.22</v>
      </c>
      <c r="I183" s="256"/>
      <c r="J183" s="251"/>
      <c r="K183" s="251"/>
      <c r="L183" s="257"/>
      <c r="M183" s="258"/>
      <c r="N183" s="259"/>
      <c r="O183" s="259"/>
      <c r="P183" s="259"/>
      <c r="Q183" s="259"/>
      <c r="R183" s="259"/>
      <c r="S183" s="259"/>
      <c r="T183" s="260"/>
      <c r="AT183" s="261" t="s">
        <v>196</v>
      </c>
      <c r="AU183" s="261" t="s">
        <v>90</v>
      </c>
      <c r="AV183" s="12" t="s">
        <v>90</v>
      </c>
      <c r="AW183" s="12" t="s">
        <v>45</v>
      </c>
      <c r="AX183" s="12" t="s">
        <v>82</v>
      </c>
      <c r="AY183" s="261" t="s">
        <v>183</v>
      </c>
    </row>
    <row r="184" s="12" customFormat="1">
      <c r="B184" s="250"/>
      <c r="C184" s="251"/>
      <c r="D184" s="252" t="s">
        <v>196</v>
      </c>
      <c r="E184" s="253" t="s">
        <v>38</v>
      </c>
      <c r="F184" s="254" t="s">
        <v>1645</v>
      </c>
      <c r="G184" s="251"/>
      <c r="H184" s="255">
        <v>10.199999999999999</v>
      </c>
      <c r="I184" s="256"/>
      <c r="J184" s="251"/>
      <c r="K184" s="251"/>
      <c r="L184" s="257"/>
      <c r="M184" s="258"/>
      <c r="N184" s="259"/>
      <c r="O184" s="259"/>
      <c r="P184" s="259"/>
      <c r="Q184" s="259"/>
      <c r="R184" s="259"/>
      <c r="S184" s="259"/>
      <c r="T184" s="260"/>
      <c r="AT184" s="261" t="s">
        <v>196</v>
      </c>
      <c r="AU184" s="261" t="s">
        <v>90</v>
      </c>
      <c r="AV184" s="12" t="s">
        <v>90</v>
      </c>
      <c r="AW184" s="12" t="s">
        <v>45</v>
      </c>
      <c r="AX184" s="12" t="s">
        <v>82</v>
      </c>
      <c r="AY184" s="261" t="s">
        <v>183</v>
      </c>
    </row>
    <row r="185" s="12" customFormat="1">
      <c r="B185" s="250"/>
      <c r="C185" s="251"/>
      <c r="D185" s="252" t="s">
        <v>196</v>
      </c>
      <c r="E185" s="253" t="s">
        <v>38</v>
      </c>
      <c r="F185" s="254" t="s">
        <v>1646</v>
      </c>
      <c r="G185" s="251"/>
      <c r="H185" s="255">
        <v>5.2800000000000002</v>
      </c>
      <c r="I185" s="256"/>
      <c r="J185" s="251"/>
      <c r="K185" s="251"/>
      <c r="L185" s="257"/>
      <c r="M185" s="258"/>
      <c r="N185" s="259"/>
      <c r="O185" s="259"/>
      <c r="P185" s="259"/>
      <c r="Q185" s="259"/>
      <c r="R185" s="259"/>
      <c r="S185" s="259"/>
      <c r="T185" s="260"/>
      <c r="AT185" s="261" t="s">
        <v>196</v>
      </c>
      <c r="AU185" s="261" t="s">
        <v>90</v>
      </c>
      <c r="AV185" s="12" t="s">
        <v>90</v>
      </c>
      <c r="AW185" s="12" t="s">
        <v>45</v>
      </c>
      <c r="AX185" s="12" t="s">
        <v>82</v>
      </c>
      <c r="AY185" s="261" t="s">
        <v>183</v>
      </c>
    </row>
    <row r="186" s="12" customFormat="1">
      <c r="B186" s="250"/>
      <c r="C186" s="251"/>
      <c r="D186" s="252" t="s">
        <v>196</v>
      </c>
      <c r="E186" s="253" t="s">
        <v>38</v>
      </c>
      <c r="F186" s="254" t="s">
        <v>1647</v>
      </c>
      <c r="G186" s="251"/>
      <c r="H186" s="255">
        <v>0.71999999999999997</v>
      </c>
      <c r="I186" s="256"/>
      <c r="J186" s="251"/>
      <c r="K186" s="251"/>
      <c r="L186" s="257"/>
      <c r="M186" s="258"/>
      <c r="N186" s="259"/>
      <c r="O186" s="259"/>
      <c r="P186" s="259"/>
      <c r="Q186" s="259"/>
      <c r="R186" s="259"/>
      <c r="S186" s="259"/>
      <c r="T186" s="260"/>
      <c r="AT186" s="261" t="s">
        <v>196</v>
      </c>
      <c r="AU186" s="261" t="s">
        <v>90</v>
      </c>
      <c r="AV186" s="12" t="s">
        <v>90</v>
      </c>
      <c r="AW186" s="12" t="s">
        <v>45</v>
      </c>
      <c r="AX186" s="12" t="s">
        <v>82</v>
      </c>
      <c r="AY186" s="261" t="s">
        <v>183</v>
      </c>
    </row>
    <row r="187" s="12" customFormat="1">
      <c r="B187" s="250"/>
      <c r="C187" s="251"/>
      <c r="D187" s="252" t="s">
        <v>196</v>
      </c>
      <c r="E187" s="253" t="s">
        <v>38</v>
      </c>
      <c r="F187" s="254" t="s">
        <v>1648</v>
      </c>
      <c r="G187" s="251"/>
      <c r="H187" s="255">
        <v>0.73199999999999998</v>
      </c>
      <c r="I187" s="256"/>
      <c r="J187" s="251"/>
      <c r="K187" s="251"/>
      <c r="L187" s="257"/>
      <c r="M187" s="258"/>
      <c r="N187" s="259"/>
      <c r="O187" s="259"/>
      <c r="P187" s="259"/>
      <c r="Q187" s="259"/>
      <c r="R187" s="259"/>
      <c r="S187" s="259"/>
      <c r="T187" s="260"/>
      <c r="AT187" s="261" t="s">
        <v>196</v>
      </c>
      <c r="AU187" s="261" t="s">
        <v>90</v>
      </c>
      <c r="AV187" s="12" t="s">
        <v>90</v>
      </c>
      <c r="AW187" s="12" t="s">
        <v>45</v>
      </c>
      <c r="AX187" s="12" t="s">
        <v>82</v>
      </c>
      <c r="AY187" s="261" t="s">
        <v>183</v>
      </c>
    </row>
    <row r="188" s="12" customFormat="1">
      <c r="B188" s="250"/>
      <c r="C188" s="251"/>
      <c r="D188" s="252" t="s">
        <v>196</v>
      </c>
      <c r="E188" s="253" t="s">
        <v>38</v>
      </c>
      <c r="F188" s="254" t="s">
        <v>1649</v>
      </c>
      <c r="G188" s="251"/>
      <c r="H188" s="255">
        <v>0.40300000000000002</v>
      </c>
      <c r="I188" s="256"/>
      <c r="J188" s="251"/>
      <c r="K188" s="251"/>
      <c r="L188" s="257"/>
      <c r="M188" s="258"/>
      <c r="N188" s="259"/>
      <c r="O188" s="259"/>
      <c r="P188" s="259"/>
      <c r="Q188" s="259"/>
      <c r="R188" s="259"/>
      <c r="S188" s="259"/>
      <c r="T188" s="260"/>
      <c r="AT188" s="261" t="s">
        <v>196</v>
      </c>
      <c r="AU188" s="261" t="s">
        <v>90</v>
      </c>
      <c r="AV188" s="12" t="s">
        <v>90</v>
      </c>
      <c r="AW188" s="12" t="s">
        <v>45</v>
      </c>
      <c r="AX188" s="12" t="s">
        <v>82</v>
      </c>
      <c r="AY188" s="261" t="s">
        <v>183</v>
      </c>
    </row>
    <row r="189" s="12" customFormat="1">
      <c r="B189" s="250"/>
      <c r="C189" s="251"/>
      <c r="D189" s="252" t="s">
        <v>196</v>
      </c>
      <c r="E189" s="253" t="s">
        <v>38</v>
      </c>
      <c r="F189" s="254" t="s">
        <v>1650</v>
      </c>
      <c r="G189" s="251"/>
      <c r="H189" s="255">
        <v>10.08</v>
      </c>
      <c r="I189" s="256"/>
      <c r="J189" s="251"/>
      <c r="K189" s="251"/>
      <c r="L189" s="257"/>
      <c r="M189" s="258"/>
      <c r="N189" s="259"/>
      <c r="O189" s="259"/>
      <c r="P189" s="259"/>
      <c r="Q189" s="259"/>
      <c r="R189" s="259"/>
      <c r="S189" s="259"/>
      <c r="T189" s="260"/>
      <c r="AT189" s="261" t="s">
        <v>196</v>
      </c>
      <c r="AU189" s="261" t="s">
        <v>90</v>
      </c>
      <c r="AV189" s="12" t="s">
        <v>90</v>
      </c>
      <c r="AW189" s="12" t="s">
        <v>45</v>
      </c>
      <c r="AX189" s="12" t="s">
        <v>82</v>
      </c>
      <c r="AY189" s="261" t="s">
        <v>183</v>
      </c>
    </row>
    <row r="190" s="13" customFormat="1">
      <c r="B190" s="262"/>
      <c r="C190" s="263"/>
      <c r="D190" s="252" t="s">
        <v>196</v>
      </c>
      <c r="E190" s="264" t="s">
        <v>38</v>
      </c>
      <c r="F190" s="265" t="s">
        <v>198</v>
      </c>
      <c r="G190" s="263"/>
      <c r="H190" s="266">
        <v>231.113</v>
      </c>
      <c r="I190" s="267"/>
      <c r="J190" s="263"/>
      <c r="K190" s="263"/>
      <c r="L190" s="268"/>
      <c r="M190" s="307"/>
      <c r="N190" s="308"/>
      <c r="O190" s="308"/>
      <c r="P190" s="308"/>
      <c r="Q190" s="308"/>
      <c r="R190" s="308"/>
      <c r="S190" s="308"/>
      <c r="T190" s="309"/>
      <c r="AT190" s="272" t="s">
        <v>196</v>
      </c>
      <c r="AU190" s="272" t="s">
        <v>90</v>
      </c>
      <c r="AV190" s="13" t="s">
        <v>190</v>
      </c>
      <c r="AW190" s="13" t="s">
        <v>45</v>
      </c>
      <c r="AX190" s="13" t="s">
        <v>25</v>
      </c>
      <c r="AY190" s="272" t="s">
        <v>183</v>
      </c>
    </row>
    <row r="191" s="1" customFormat="1" ht="6.96" customHeight="1">
      <c r="B191" s="69"/>
      <c r="C191" s="70"/>
      <c r="D191" s="70"/>
      <c r="E191" s="70"/>
      <c r="F191" s="70"/>
      <c r="G191" s="70"/>
      <c r="H191" s="70"/>
      <c r="I191" s="181"/>
      <c r="J191" s="70"/>
      <c r="K191" s="70"/>
      <c r="L191" s="74"/>
    </row>
  </sheetData>
  <sheetProtection sheet="1" autoFilter="0" formatColumns="0" formatRows="0" objects="1" scenarios="1" spinCount="100000" saltValue="X10yuhwwJAS971+BIkGcIq6klI8f7O7Y57AaTCXHoYNNyO36i55Lldq5CKEP8HgMaXGKaHwYi4qm8/Zu66g+KQ==" hashValue="hQOnhCo4oOcj4QwaxMG35iUp3OH0JXK6iEVTx8fI4kAKHDjSx85MWXHYXUNnfVPGNYAJKPsTbKIcN/HxWDxG+g==" algorithmName="SHA-512" password="CC35"/>
  <autoFilter ref="C90:K190"/>
  <mergeCells count="13">
    <mergeCell ref="E7:H7"/>
    <mergeCell ref="E9:H9"/>
    <mergeCell ref="E11:H11"/>
    <mergeCell ref="E26:H26"/>
    <mergeCell ref="E47:H47"/>
    <mergeCell ref="E49:H49"/>
    <mergeCell ref="E51:H51"/>
    <mergeCell ref="J55:J56"/>
    <mergeCell ref="E79:H79"/>
    <mergeCell ref="E81:H81"/>
    <mergeCell ref="E83:H83"/>
    <mergeCell ref="G1:H1"/>
    <mergeCell ref="L2:V2"/>
  </mergeCells>
  <hyperlinks>
    <hyperlink ref="F1:G1" location="C2" display="1) Krycí list soupisu"/>
    <hyperlink ref="G1:H1" location="C58" display="2) Rekapitulace"/>
    <hyperlink ref="J1" location="C9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101</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s="1" customFormat="1" ht="16.5" customHeight="1">
      <c r="B9" s="48"/>
      <c r="C9" s="49"/>
      <c r="D9" s="49"/>
      <c r="E9" s="158" t="s">
        <v>138</v>
      </c>
      <c r="F9" s="49"/>
      <c r="G9" s="49"/>
      <c r="H9" s="49"/>
      <c r="I9" s="159"/>
      <c r="J9" s="49"/>
      <c r="K9" s="53"/>
    </row>
    <row r="10" s="1" customFormat="1">
      <c r="B10" s="48"/>
      <c r="C10" s="49"/>
      <c r="D10" s="41" t="s">
        <v>139</v>
      </c>
      <c r="E10" s="49"/>
      <c r="F10" s="49"/>
      <c r="G10" s="49"/>
      <c r="H10" s="49"/>
      <c r="I10" s="159"/>
      <c r="J10" s="49"/>
      <c r="K10" s="53"/>
    </row>
    <row r="11" s="1" customFormat="1" ht="36.96" customHeight="1">
      <c r="B11" s="48"/>
      <c r="C11" s="49"/>
      <c r="D11" s="49"/>
      <c r="E11" s="160" t="s">
        <v>1651</v>
      </c>
      <c r="F11" s="49"/>
      <c r="G11" s="49"/>
      <c r="H11" s="49"/>
      <c r="I11" s="159"/>
      <c r="J11" s="49"/>
      <c r="K11" s="53"/>
    </row>
    <row r="12" s="1" customFormat="1">
      <c r="B12" s="48"/>
      <c r="C12" s="49"/>
      <c r="D12" s="49"/>
      <c r="E12" s="49"/>
      <c r="F12" s="49"/>
      <c r="G12" s="49"/>
      <c r="H12" s="49"/>
      <c r="I12" s="159"/>
      <c r="J12" s="49"/>
      <c r="K12" s="53"/>
    </row>
    <row r="13" s="1" customFormat="1" ht="14.4" customHeight="1">
      <c r="B13" s="48"/>
      <c r="C13" s="49"/>
      <c r="D13" s="41" t="s">
        <v>21</v>
      </c>
      <c r="E13" s="49"/>
      <c r="F13" s="36" t="s">
        <v>22</v>
      </c>
      <c r="G13" s="49"/>
      <c r="H13" s="49"/>
      <c r="I13" s="161" t="s">
        <v>23</v>
      </c>
      <c r="J13" s="36" t="s">
        <v>38</v>
      </c>
      <c r="K13" s="53"/>
    </row>
    <row r="14" s="1" customFormat="1" ht="14.4" customHeight="1">
      <c r="B14" s="48"/>
      <c r="C14" s="49"/>
      <c r="D14" s="41" t="s">
        <v>26</v>
      </c>
      <c r="E14" s="49"/>
      <c r="F14" s="36" t="s">
        <v>27</v>
      </c>
      <c r="G14" s="49"/>
      <c r="H14" s="49"/>
      <c r="I14" s="161" t="s">
        <v>28</v>
      </c>
      <c r="J14" s="162" t="str">
        <f>'Rekapitulace stavby'!AN8</f>
        <v>25. 1. 2018</v>
      </c>
      <c r="K14" s="53"/>
    </row>
    <row r="15" s="1" customFormat="1" ht="10.8" customHeight="1">
      <c r="B15" s="48"/>
      <c r="C15" s="49"/>
      <c r="D15" s="49"/>
      <c r="E15" s="49"/>
      <c r="F15" s="49"/>
      <c r="G15" s="49"/>
      <c r="H15" s="49"/>
      <c r="I15" s="159"/>
      <c r="J15" s="49"/>
      <c r="K15" s="53"/>
    </row>
    <row r="16" s="1" customFormat="1" ht="14.4" customHeight="1">
      <c r="B16" s="48"/>
      <c r="C16" s="49"/>
      <c r="D16" s="41" t="s">
        <v>36</v>
      </c>
      <c r="E16" s="49"/>
      <c r="F16" s="49"/>
      <c r="G16" s="49"/>
      <c r="H16" s="49"/>
      <c r="I16" s="161" t="s">
        <v>37</v>
      </c>
      <c r="J16" s="36" t="s">
        <v>38</v>
      </c>
      <c r="K16" s="53"/>
    </row>
    <row r="17" s="1" customFormat="1" ht="18" customHeight="1">
      <c r="B17" s="48"/>
      <c r="C17" s="49"/>
      <c r="D17" s="49"/>
      <c r="E17" s="36" t="s">
        <v>39</v>
      </c>
      <c r="F17" s="49"/>
      <c r="G17" s="49"/>
      <c r="H17" s="49"/>
      <c r="I17" s="161" t="s">
        <v>40</v>
      </c>
      <c r="J17" s="36" t="s">
        <v>38</v>
      </c>
      <c r="K17" s="53"/>
    </row>
    <row r="18" s="1" customFormat="1" ht="6.96" customHeight="1">
      <c r="B18" s="48"/>
      <c r="C18" s="49"/>
      <c r="D18" s="49"/>
      <c r="E18" s="49"/>
      <c r="F18" s="49"/>
      <c r="G18" s="49"/>
      <c r="H18" s="49"/>
      <c r="I18" s="159"/>
      <c r="J18" s="49"/>
      <c r="K18" s="53"/>
    </row>
    <row r="19" s="1" customFormat="1" ht="14.4" customHeight="1">
      <c r="B19" s="48"/>
      <c r="C19" s="49"/>
      <c r="D19" s="41" t="s">
        <v>41</v>
      </c>
      <c r="E19" s="49"/>
      <c r="F19" s="49"/>
      <c r="G19" s="49"/>
      <c r="H19" s="49"/>
      <c r="I19" s="161" t="s">
        <v>37</v>
      </c>
      <c r="J19" s="36" t="str">
        <f>IF('Rekapitulace stavby'!AN13="Vyplň údaj","",IF('Rekapitulace stavby'!AN13="","",'Rekapitulace stavby'!AN13))</f>
        <v/>
      </c>
      <c r="K19" s="53"/>
    </row>
    <row r="20" s="1" customFormat="1" ht="18" customHeight="1">
      <c r="B20" s="48"/>
      <c r="C20" s="49"/>
      <c r="D20" s="49"/>
      <c r="E20" s="36" t="str">
        <f>IF('Rekapitulace stavby'!E14="Vyplň údaj","",IF('Rekapitulace stavby'!E14="","",'Rekapitulace stavby'!E14))</f>
        <v/>
      </c>
      <c r="F20" s="49"/>
      <c r="G20" s="49"/>
      <c r="H20" s="49"/>
      <c r="I20" s="161" t="s">
        <v>40</v>
      </c>
      <c r="J20" s="36" t="str">
        <f>IF('Rekapitulace stavby'!AN14="Vyplň údaj","",IF('Rekapitulace stavby'!AN14="","",'Rekapitulace stavby'!AN14))</f>
        <v/>
      </c>
      <c r="K20" s="53"/>
    </row>
    <row r="21" s="1" customFormat="1" ht="6.96" customHeight="1">
      <c r="B21" s="48"/>
      <c r="C21" s="49"/>
      <c r="D21" s="49"/>
      <c r="E21" s="49"/>
      <c r="F21" s="49"/>
      <c r="G21" s="49"/>
      <c r="H21" s="49"/>
      <c r="I21" s="159"/>
      <c r="J21" s="49"/>
      <c r="K21" s="53"/>
    </row>
    <row r="22" s="1" customFormat="1" ht="14.4" customHeight="1">
      <c r="B22" s="48"/>
      <c r="C22" s="49"/>
      <c r="D22" s="41" t="s">
        <v>43</v>
      </c>
      <c r="E22" s="49"/>
      <c r="F22" s="49"/>
      <c r="G22" s="49"/>
      <c r="H22" s="49"/>
      <c r="I22" s="161" t="s">
        <v>37</v>
      </c>
      <c r="J22" s="36" t="s">
        <v>38</v>
      </c>
      <c r="K22" s="53"/>
    </row>
    <row r="23" s="1" customFormat="1" ht="18" customHeight="1">
      <c r="B23" s="48"/>
      <c r="C23" s="49"/>
      <c r="D23" s="49"/>
      <c r="E23" s="36" t="s">
        <v>44</v>
      </c>
      <c r="F23" s="49"/>
      <c r="G23" s="49"/>
      <c r="H23" s="49"/>
      <c r="I23" s="161" t="s">
        <v>40</v>
      </c>
      <c r="J23" s="36" t="s">
        <v>38</v>
      </c>
      <c r="K23" s="53"/>
    </row>
    <row r="24" s="1" customFormat="1" ht="6.96" customHeight="1">
      <c r="B24" s="48"/>
      <c r="C24" s="49"/>
      <c r="D24" s="49"/>
      <c r="E24" s="49"/>
      <c r="F24" s="49"/>
      <c r="G24" s="49"/>
      <c r="H24" s="49"/>
      <c r="I24" s="159"/>
      <c r="J24" s="49"/>
      <c r="K24" s="53"/>
    </row>
    <row r="25" s="1" customFormat="1" ht="14.4" customHeight="1">
      <c r="B25" s="48"/>
      <c r="C25" s="49"/>
      <c r="D25" s="41" t="s">
        <v>46</v>
      </c>
      <c r="E25" s="49"/>
      <c r="F25" s="49"/>
      <c r="G25" s="49"/>
      <c r="H25" s="49"/>
      <c r="I25" s="159"/>
      <c r="J25" s="49"/>
      <c r="K25" s="53"/>
    </row>
    <row r="26" s="7" customFormat="1" ht="213.75" customHeight="1">
      <c r="B26" s="163"/>
      <c r="C26" s="164"/>
      <c r="D26" s="164"/>
      <c r="E26" s="46" t="s">
        <v>1549</v>
      </c>
      <c r="F26" s="46"/>
      <c r="G26" s="46"/>
      <c r="H26" s="46"/>
      <c r="I26" s="165"/>
      <c r="J26" s="164"/>
      <c r="K26" s="166"/>
    </row>
    <row r="27" s="1" customFormat="1" ht="6.96" customHeight="1">
      <c r="B27" s="48"/>
      <c r="C27" s="49"/>
      <c r="D27" s="49"/>
      <c r="E27" s="49"/>
      <c r="F27" s="49"/>
      <c r="G27" s="49"/>
      <c r="H27" s="49"/>
      <c r="I27" s="159"/>
      <c r="J27" s="49"/>
      <c r="K27" s="53"/>
    </row>
    <row r="28" s="1" customFormat="1" ht="6.96" customHeight="1">
      <c r="B28" s="48"/>
      <c r="C28" s="49"/>
      <c r="D28" s="108"/>
      <c r="E28" s="108"/>
      <c r="F28" s="108"/>
      <c r="G28" s="108"/>
      <c r="H28" s="108"/>
      <c r="I28" s="167"/>
      <c r="J28" s="108"/>
      <c r="K28" s="168"/>
    </row>
    <row r="29" s="1" customFormat="1" ht="25.44" customHeight="1">
      <c r="B29" s="48"/>
      <c r="C29" s="49"/>
      <c r="D29" s="169" t="s">
        <v>48</v>
      </c>
      <c r="E29" s="49"/>
      <c r="F29" s="49"/>
      <c r="G29" s="49"/>
      <c r="H29" s="49"/>
      <c r="I29" s="159"/>
      <c r="J29" s="170">
        <f>ROUND(J82,2)</f>
        <v>0</v>
      </c>
      <c r="K29" s="53"/>
    </row>
    <row r="30" s="1" customFormat="1" ht="6.96" customHeight="1">
      <c r="B30" s="48"/>
      <c r="C30" s="49"/>
      <c r="D30" s="108"/>
      <c r="E30" s="108"/>
      <c r="F30" s="108"/>
      <c r="G30" s="108"/>
      <c r="H30" s="108"/>
      <c r="I30" s="167"/>
      <c r="J30" s="108"/>
      <c r="K30" s="168"/>
    </row>
    <row r="31" s="1" customFormat="1" ht="14.4" customHeight="1">
      <c r="B31" s="48"/>
      <c r="C31" s="49"/>
      <c r="D31" s="49"/>
      <c r="E31" s="49"/>
      <c r="F31" s="54" t="s">
        <v>50</v>
      </c>
      <c r="G31" s="49"/>
      <c r="H31" s="49"/>
      <c r="I31" s="171" t="s">
        <v>49</v>
      </c>
      <c r="J31" s="54" t="s">
        <v>51</v>
      </c>
      <c r="K31" s="53"/>
    </row>
    <row r="32" s="1" customFormat="1" ht="14.4" customHeight="1">
      <c r="B32" s="48"/>
      <c r="C32" s="49"/>
      <c r="D32" s="57" t="s">
        <v>52</v>
      </c>
      <c r="E32" s="57" t="s">
        <v>53</v>
      </c>
      <c r="F32" s="172">
        <f>ROUND(SUM(BE82:BE84), 2)</f>
        <v>0</v>
      </c>
      <c r="G32" s="49"/>
      <c r="H32" s="49"/>
      <c r="I32" s="173">
        <v>0.20999999999999999</v>
      </c>
      <c r="J32" s="172">
        <f>ROUND(ROUND((SUM(BE82:BE84)), 2)*I32, 2)</f>
        <v>0</v>
      </c>
      <c r="K32" s="53"/>
    </row>
    <row r="33" s="1" customFormat="1" ht="14.4" customHeight="1">
      <c r="B33" s="48"/>
      <c r="C33" s="49"/>
      <c r="D33" s="49"/>
      <c r="E33" s="57" t="s">
        <v>54</v>
      </c>
      <c r="F33" s="172">
        <f>ROUND(SUM(BF82:BF84), 2)</f>
        <v>0</v>
      </c>
      <c r="G33" s="49"/>
      <c r="H33" s="49"/>
      <c r="I33" s="173">
        <v>0.14999999999999999</v>
      </c>
      <c r="J33" s="172">
        <f>ROUND(ROUND((SUM(BF82:BF84)), 2)*I33, 2)</f>
        <v>0</v>
      </c>
      <c r="K33" s="53"/>
    </row>
    <row r="34" hidden="1" s="1" customFormat="1" ht="14.4" customHeight="1">
      <c r="B34" s="48"/>
      <c r="C34" s="49"/>
      <c r="D34" s="49"/>
      <c r="E34" s="57" t="s">
        <v>55</v>
      </c>
      <c r="F34" s="172">
        <f>ROUND(SUM(BG82:BG84), 2)</f>
        <v>0</v>
      </c>
      <c r="G34" s="49"/>
      <c r="H34" s="49"/>
      <c r="I34" s="173">
        <v>0.20999999999999999</v>
      </c>
      <c r="J34" s="172">
        <v>0</v>
      </c>
      <c r="K34" s="53"/>
    </row>
    <row r="35" hidden="1" s="1" customFormat="1" ht="14.4" customHeight="1">
      <c r="B35" s="48"/>
      <c r="C35" s="49"/>
      <c r="D35" s="49"/>
      <c r="E35" s="57" t="s">
        <v>56</v>
      </c>
      <c r="F35" s="172">
        <f>ROUND(SUM(BH82:BH84), 2)</f>
        <v>0</v>
      </c>
      <c r="G35" s="49"/>
      <c r="H35" s="49"/>
      <c r="I35" s="173">
        <v>0.14999999999999999</v>
      </c>
      <c r="J35" s="172">
        <v>0</v>
      </c>
      <c r="K35" s="53"/>
    </row>
    <row r="36" hidden="1" s="1" customFormat="1" ht="14.4" customHeight="1">
      <c r="B36" s="48"/>
      <c r="C36" s="49"/>
      <c r="D36" s="49"/>
      <c r="E36" s="57" t="s">
        <v>57</v>
      </c>
      <c r="F36" s="172">
        <f>ROUND(SUM(BI82:BI84), 2)</f>
        <v>0</v>
      </c>
      <c r="G36" s="49"/>
      <c r="H36" s="49"/>
      <c r="I36" s="173">
        <v>0</v>
      </c>
      <c r="J36" s="172">
        <v>0</v>
      </c>
      <c r="K36" s="53"/>
    </row>
    <row r="37" s="1" customFormat="1" ht="6.96" customHeight="1">
      <c r="B37" s="48"/>
      <c r="C37" s="49"/>
      <c r="D37" s="49"/>
      <c r="E37" s="49"/>
      <c r="F37" s="49"/>
      <c r="G37" s="49"/>
      <c r="H37" s="49"/>
      <c r="I37" s="159"/>
      <c r="J37" s="49"/>
      <c r="K37" s="53"/>
    </row>
    <row r="38" s="1" customFormat="1" ht="25.44" customHeight="1">
      <c r="B38" s="48"/>
      <c r="C38" s="174"/>
      <c r="D38" s="175" t="s">
        <v>58</v>
      </c>
      <c r="E38" s="100"/>
      <c r="F38" s="100"/>
      <c r="G38" s="176" t="s">
        <v>59</v>
      </c>
      <c r="H38" s="177" t="s">
        <v>60</v>
      </c>
      <c r="I38" s="178"/>
      <c r="J38" s="179">
        <f>SUM(J29:J36)</f>
        <v>0</v>
      </c>
      <c r="K38" s="180"/>
    </row>
    <row r="39" s="1" customFormat="1" ht="14.4" customHeight="1">
      <c r="B39" s="69"/>
      <c r="C39" s="70"/>
      <c r="D39" s="70"/>
      <c r="E39" s="70"/>
      <c r="F39" s="70"/>
      <c r="G39" s="70"/>
      <c r="H39" s="70"/>
      <c r="I39" s="181"/>
      <c r="J39" s="70"/>
      <c r="K39" s="71"/>
    </row>
    <row r="43" s="1" customFormat="1" ht="6.96" customHeight="1">
      <c r="B43" s="182"/>
      <c r="C43" s="183"/>
      <c r="D43" s="183"/>
      <c r="E43" s="183"/>
      <c r="F43" s="183"/>
      <c r="G43" s="183"/>
      <c r="H43" s="183"/>
      <c r="I43" s="184"/>
      <c r="J43" s="183"/>
      <c r="K43" s="185"/>
    </row>
    <row r="44" s="1" customFormat="1" ht="36.96" customHeight="1">
      <c r="B44" s="48"/>
      <c r="C44" s="31" t="s">
        <v>142</v>
      </c>
      <c r="D44" s="49"/>
      <c r="E44" s="49"/>
      <c r="F44" s="49"/>
      <c r="G44" s="49"/>
      <c r="H44" s="49"/>
      <c r="I44" s="159"/>
      <c r="J44" s="49"/>
      <c r="K44" s="53"/>
    </row>
    <row r="45" s="1" customFormat="1" ht="6.96" customHeight="1">
      <c r="B45" s="48"/>
      <c r="C45" s="49"/>
      <c r="D45" s="49"/>
      <c r="E45" s="49"/>
      <c r="F45" s="49"/>
      <c r="G45" s="49"/>
      <c r="H45" s="49"/>
      <c r="I45" s="159"/>
      <c r="J45" s="49"/>
      <c r="K45" s="53"/>
    </row>
    <row r="46" s="1" customFormat="1" ht="14.4" customHeight="1">
      <c r="B46" s="48"/>
      <c r="C46" s="41" t="s">
        <v>18</v>
      </c>
      <c r="D46" s="49"/>
      <c r="E46" s="49"/>
      <c r="F46" s="49"/>
      <c r="G46" s="49"/>
      <c r="H46" s="49"/>
      <c r="I46" s="159"/>
      <c r="J46" s="49"/>
      <c r="K46" s="53"/>
    </row>
    <row r="47" s="1" customFormat="1" ht="16.5" customHeight="1">
      <c r="B47" s="48"/>
      <c r="C47" s="49"/>
      <c r="D47" s="49"/>
      <c r="E47" s="158" t="str">
        <f>E7</f>
        <v>Areál TJ Lokomotiva Cheb-I.etapa-Fáze I.B-Rekonstrukce haly s přístavbou šaten-Neuznatelné výdaje</v>
      </c>
      <c r="F47" s="41"/>
      <c r="G47" s="41"/>
      <c r="H47" s="41"/>
      <c r="I47" s="159"/>
      <c r="J47" s="49"/>
      <c r="K47" s="53"/>
    </row>
    <row r="48">
      <c r="B48" s="29"/>
      <c r="C48" s="41" t="s">
        <v>137</v>
      </c>
      <c r="D48" s="30"/>
      <c r="E48" s="30"/>
      <c r="F48" s="30"/>
      <c r="G48" s="30"/>
      <c r="H48" s="30"/>
      <c r="I48" s="157"/>
      <c r="J48" s="30"/>
      <c r="K48" s="32"/>
    </row>
    <row r="49" s="1" customFormat="1" ht="16.5" customHeight="1">
      <c r="B49" s="48"/>
      <c r="C49" s="49"/>
      <c r="D49" s="49"/>
      <c r="E49" s="158" t="s">
        <v>138</v>
      </c>
      <c r="F49" s="49"/>
      <c r="G49" s="49"/>
      <c r="H49" s="49"/>
      <c r="I49" s="159"/>
      <c r="J49" s="49"/>
      <c r="K49" s="53"/>
    </row>
    <row r="50" s="1" customFormat="1" ht="14.4" customHeight="1">
      <c r="B50" s="48"/>
      <c r="C50" s="41" t="s">
        <v>139</v>
      </c>
      <c r="D50" s="49"/>
      <c r="E50" s="49"/>
      <c r="F50" s="49"/>
      <c r="G50" s="49"/>
      <c r="H50" s="49"/>
      <c r="I50" s="159"/>
      <c r="J50" s="49"/>
      <c r="K50" s="53"/>
    </row>
    <row r="51" s="1" customFormat="1" ht="17.25" customHeight="1">
      <c r="B51" s="48"/>
      <c r="C51" s="49"/>
      <c r="D51" s="49"/>
      <c r="E51" s="160" t="str">
        <f>E11</f>
        <v>01/A1-D.3 - D.3-Soupis prací-PBŘ-NEUZNATELNÉ VÝDAJE</v>
      </c>
      <c r="F51" s="49"/>
      <c r="G51" s="49"/>
      <c r="H51" s="49"/>
      <c r="I51" s="159"/>
      <c r="J51" s="49"/>
      <c r="K51" s="53"/>
    </row>
    <row r="52" s="1" customFormat="1" ht="6.96" customHeight="1">
      <c r="B52" s="48"/>
      <c r="C52" s="49"/>
      <c r="D52" s="49"/>
      <c r="E52" s="49"/>
      <c r="F52" s="49"/>
      <c r="G52" s="49"/>
      <c r="H52" s="49"/>
      <c r="I52" s="159"/>
      <c r="J52" s="49"/>
      <c r="K52" s="53"/>
    </row>
    <row r="53" s="1" customFormat="1" ht="18" customHeight="1">
      <c r="B53" s="48"/>
      <c r="C53" s="41" t="s">
        <v>26</v>
      </c>
      <c r="D53" s="49"/>
      <c r="E53" s="49"/>
      <c r="F53" s="36" t="str">
        <f>F14</f>
        <v>Cheb</v>
      </c>
      <c r="G53" s="49"/>
      <c r="H53" s="49"/>
      <c r="I53" s="161" t="s">
        <v>28</v>
      </c>
      <c r="J53" s="162" t="str">
        <f>IF(J14="","",J14)</f>
        <v>25. 1. 2018</v>
      </c>
      <c r="K53" s="53"/>
    </row>
    <row r="54" s="1" customFormat="1" ht="6.96" customHeight="1">
      <c r="B54" s="48"/>
      <c r="C54" s="49"/>
      <c r="D54" s="49"/>
      <c r="E54" s="49"/>
      <c r="F54" s="49"/>
      <c r="G54" s="49"/>
      <c r="H54" s="49"/>
      <c r="I54" s="159"/>
      <c r="J54" s="49"/>
      <c r="K54" s="53"/>
    </row>
    <row r="55" s="1" customFormat="1">
      <c r="B55" s="48"/>
      <c r="C55" s="41" t="s">
        <v>36</v>
      </c>
      <c r="D55" s="49"/>
      <c r="E55" s="49"/>
      <c r="F55" s="36" t="str">
        <f>E17</f>
        <v>Město Cheb, Nám. Krále Jiřího z Poděbrad 1/14 Cheb</v>
      </c>
      <c r="G55" s="49"/>
      <c r="H55" s="49"/>
      <c r="I55" s="161" t="s">
        <v>43</v>
      </c>
      <c r="J55" s="46" t="str">
        <f>E23</f>
        <v>Ing. J. Šedivec-Staving Ateliér, Školní 27, Plzeň</v>
      </c>
      <c r="K55" s="53"/>
    </row>
    <row r="56" s="1" customFormat="1" ht="14.4" customHeight="1">
      <c r="B56" s="48"/>
      <c r="C56" s="41" t="s">
        <v>41</v>
      </c>
      <c r="D56" s="49"/>
      <c r="E56" s="49"/>
      <c r="F56" s="36" t="str">
        <f>IF(E20="","",E20)</f>
        <v/>
      </c>
      <c r="G56" s="49"/>
      <c r="H56" s="49"/>
      <c r="I56" s="159"/>
      <c r="J56" s="186"/>
      <c r="K56" s="53"/>
    </row>
    <row r="57" s="1" customFormat="1" ht="10.32" customHeight="1">
      <c r="B57" s="48"/>
      <c r="C57" s="49"/>
      <c r="D57" s="49"/>
      <c r="E57" s="49"/>
      <c r="F57" s="49"/>
      <c r="G57" s="49"/>
      <c r="H57" s="49"/>
      <c r="I57" s="159"/>
      <c r="J57" s="49"/>
      <c r="K57" s="53"/>
    </row>
    <row r="58" s="1" customFormat="1" ht="29.28" customHeight="1">
      <c r="B58" s="48"/>
      <c r="C58" s="187" t="s">
        <v>143</v>
      </c>
      <c r="D58" s="174"/>
      <c r="E58" s="174"/>
      <c r="F58" s="174"/>
      <c r="G58" s="174"/>
      <c r="H58" s="174"/>
      <c r="I58" s="188"/>
      <c r="J58" s="189" t="s">
        <v>144</v>
      </c>
      <c r="K58" s="190"/>
    </row>
    <row r="59" s="1" customFormat="1" ht="10.32" customHeight="1">
      <c r="B59" s="48"/>
      <c r="C59" s="49"/>
      <c r="D59" s="49"/>
      <c r="E59" s="49"/>
      <c r="F59" s="49"/>
      <c r="G59" s="49"/>
      <c r="H59" s="49"/>
      <c r="I59" s="159"/>
      <c r="J59" s="49"/>
      <c r="K59" s="53"/>
    </row>
    <row r="60" s="1" customFormat="1" ht="29.28" customHeight="1">
      <c r="B60" s="48"/>
      <c r="C60" s="191" t="s">
        <v>145</v>
      </c>
      <c r="D60" s="49"/>
      <c r="E60" s="49"/>
      <c r="F60" s="49"/>
      <c r="G60" s="49"/>
      <c r="H60" s="49"/>
      <c r="I60" s="159"/>
      <c r="J60" s="170">
        <f>J82</f>
        <v>0</v>
      </c>
      <c r="K60" s="53"/>
      <c r="AU60" s="25" t="s">
        <v>146</v>
      </c>
    </row>
    <row r="61" s="1" customFormat="1" ht="21.84" customHeight="1">
      <c r="B61" s="48"/>
      <c r="C61" s="49"/>
      <c r="D61" s="49"/>
      <c r="E61" s="49"/>
      <c r="F61" s="49"/>
      <c r="G61" s="49"/>
      <c r="H61" s="49"/>
      <c r="I61" s="159"/>
      <c r="J61" s="49"/>
      <c r="K61" s="53"/>
    </row>
    <row r="62" s="1" customFormat="1" ht="6.96" customHeight="1">
      <c r="B62" s="69"/>
      <c r="C62" s="70"/>
      <c r="D62" s="70"/>
      <c r="E62" s="70"/>
      <c r="F62" s="70"/>
      <c r="G62" s="70"/>
      <c r="H62" s="70"/>
      <c r="I62" s="181"/>
      <c r="J62" s="70"/>
      <c r="K62" s="71"/>
    </row>
    <row r="66" s="1" customFormat="1" ht="6.96" customHeight="1">
      <c r="B66" s="72"/>
      <c r="C66" s="73"/>
      <c r="D66" s="73"/>
      <c r="E66" s="73"/>
      <c r="F66" s="73"/>
      <c r="G66" s="73"/>
      <c r="H66" s="73"/>
      <c r="I66" s="184"/>
      <c r="J66" s="73"/>
      <c r="K66" s="73"/>
      <c r="L66" s="74"/>
    </row>
    <row r="67" s="1" customFormat="1" ht="36.96" customHeight="1">
      <c r="B67" s="48"/>
      <c r="C67" s="75" t="s">
        <v>167</v>
      </c>
      <c r="D67" s="76"/>
      <c r="E67" s="76"/>
      <c r="F67" s="76"/>
      <c r="G67" s="76"/>
      <c r="H67" s="76"/>
      <c r="I67" s="206"/>
      <c r="J67" s="76"/>
      <c r="K67" s="76"/>
      <c r="L67" s="74"/>
    </row>
    <row r="68" s="1" customFormat="1" ht="6.96" customHeight="1">
      <c r="B68" s="48"/>
      <c r="C68" s="76"/>
      <c r="D68" s="76"/>
      <c r="E68" s="76"/>
      <c r="F68" s="76"/>
      <c r="G68" s="76"/>
      <c r="H68" s="76"/>
      <c r="I68" s="206"/>
      <c r="J68" s="76"/>
      <c r="K68" s="76"/>
      <c r="L68" s="74"/>
    </row>
    <row r="69" s="1" customFormat="1" ht="14.4" customHeight="1">
      <c r="B69" s="48"/>
      <c r="C69" s="78" t="s">
        <v>18</v>
      </c>
      <c r="D69" s="76"/>
      <c r="E69" s="76"/>
      <c r="F69" s="76"/>
      <c r="G69" s="76"/>
      <c r="H69" s="76"/>
      <c r="I69" s="206"/>
      <c r="J69" s="76"/>
      <c r="K69" s="76"/>
      <c r="L69" s="74"/>
    </row>
    <row r="70" s="1" customFormat="1" ht="16.5" customHeight="1">
      <c r="B70" s="48"/>
      <c r="C70" s="76"/>
      <c r="D70" s="76"/>
      <c r="E70" s="207" t="str">
        <f>E7</f>
        <v>Areál TJ Lokomotiva Cheb-I.etapa-Fáze I.B-Rekonstrukce haly s přístavbou šaten-Neuznatelné výdaje</v>
      </c>
      <c r="F70" s="78"/>
      <c r="G70" s="78"/>
      <c r="H70" s="78"/>
      <c r="I70" s="206"/>
      <c r="J70" s="76"/>
      <c r="K70" s="76"/>
      <c r="L70" s="74"/>
    </row>
    <row r="71">
      <c r="B71" s="29"/>
      <c r="C71" s="78" t="s">
        <v>137</v>
      </c>
      <c r="D71" s="208"/>
      <c r="E71" s="208"/>
      <c r="F71" s="208"/>
      <c r="G71" s="208"/>
      <c r="H71" s="208"/>
      <c r="I71" s="151"/>
      <c r="J71" s="208"/>
      <c r="K71" s="208"/>
      <c r="L71" s="209"/>
    </row>
    <row r="72" s="1" customFormat="1" ht="16.5" customHeight="1">
      <c r="B72" s="48"/>
      <c r="C72" s="76"/>
      <c r="D72" s="76"/>
      <c r="E72" s="207" t="s">
        <v>138</v>
      </c>
      <c r="F72" s="76"/>
      <c r="G72" s="76"/>
      <c r="H72" s="76"/>
      <c r="I72" s="206"/>
      <c r="J72" s="76"/>
      <c r="K72" s="76"/>
      <c r="L72" s="74"/>
    </row>
    <row r="73" s="1" customFormat="1" ht="14.4" customHeight="1">
      <c r="B73" s="48"/>
      <c r="C73" s="78" t="s">
        <v>139</v>
      </c>
      <c r="D73" s="76"/>
      <c r="E73" s="76"/>
      <c r="F73" s="76"/>
      <c r="G73" s="76"/>
      <c r="H73" s="76"/>
      <c r="I73" s="206"/>
      <c r="J73" s="76"/>
      <c r="K73" s="76"/>
      <c r="L73" s="74"/>
    </row>
    <row r="74" s="1" customFormat="1" ht="17.25" customHeight="1">
      <c r="B74" s="48"/>
      <c r="C74" s="76"/>
      <c r="D74" s="76"/>
      <c r="E74" s="84" t="str">
        <f>E11</f>
        <v>01/A1-D.3 - D.3-Soupis prací-PBŘ-NEUZNATELNÉ VÝDAJE</v>
      </c>
      <c r="F74" s="76"/>
      <c r="G74" s="76"/>
      <c r="H74" s="76"/>
      <c r="I74" s="206"/>
      <c r="J74" s="76"/>
      <c r="K74" s="76"/>
      <c r="L74" s="74"/>
    </row>
    <row r="75" s="1" customFormat="1" ht="6.96" customHeight="1">
      <c r="B75" s="48"/>
      <c r="C75" s="76"/>
      <c r="D75" s="76"/>
      <c r="E75" s="76"/>
      <c r="F75" s="76"/>
      <c r="G75" s="76"/>
      <c r="H75" s="76"/>
      <c r="I75" s="206"/>
      <c r="J75" s="76"/>
      <c r="K75" s="76"/>
      <c r="L75" s="74"/>
    </row>
    <row r="76" s="1" customFormat="1" ht="18" customHeight="1">
      <c r="B76" s="48"/>
      <c r="C76" s="78" t="s">
        <v>26</v>
      </c>
      <c r="D76" s="76"/>
      <c r="E76" s="76"/>
      <c r="F76" s="210" t="str">
        <f>F14</f>
        <v>Cheb</v>
      </c>
      <c r="G76" s="76"/>
      <c r="H76" s="76"/>
      <c r="I76" s="211" t="s">
        <v>28</v>
      </c>
      <c r="J76" s="87" t="str">
        <f>IF(J14="","",J14)</f>
        <v>25. 1. 2018</v>
      </c>
      <c r="K76" s="76"/>
      <c r="L76" s="74"/>
    </row>
    <row r="77" s="1" customFormat="1" ht="6.96" customHeight="1">
      <c r="B77" s="48"/>
      <c r="C77" s="76"/>
      <c r="D77" s="76"/>
      <c r="E77" s="76"/>
      <c r="F77" s="76"/>
      <c r="G77" s="76"/>
      <c r="H77" s="76"/>
      <c r="I77" s="206"/>
      <c r="J77" s="76"/>
      <c r="K77" s="76"/>
      <c r="L77" s="74"/>
    </row>
    <row r="78" s="1" customFormat="1">
      <c r="B78" s="48"/>
      <c r="C78" s="78" t="s">
        <v>36</v>
      </c>
      <c r="D78" s="76"/>
      <c r="E78" s="76"/>
      <c r="F78" s="210" t="str">
        <f>E17</f>
        <v>Město Cheb, Nám. Krále Jiřího z Poděbrad 1/14 Cheb</v>
      </c>
      <c r="G78" s="76"/>
      <c r="H78" s="76"/>
      <c r="I78" s="211" t="s">
        <v>43</v>
      </c>
      <c r="J78" s="210" t="str">
        <f>E23</f>
        <v>Ing. J. Šedivec-Staving Ateliér, Školní 27, Plzeň</v>
      </c>
      <c r="K78" s="76"/>
      <c r="L78" s="74"/>
    </row>
    <row r="79" s="1" customFormat="1" ht="14.4" customHeight="1">
      <c r="B79" s="48"/>
      <c r="C79" s="78" t="s">
        <v>41</v>
      </c>
      <c r="D79" s="76"/>
      <c r="E79" s="76"/>
      <c r="F79" s="210" t="str">
        <f>IF(E20="","",E20)</f>
        <v/>
      </c>
      <c r="G79" s="76"/>
      <c r="H79" s="76"/>
      <c r="I79" s="206"/>
      <c r="J79" s="76"/>
      <c r="K79" s="76"/>
      <c r="L79" s="74"/>
    </row>
    <row r="80" s="1" customFormat="1" ht="10.32" customHeight="1">
      <c r="B80" s="48"/>
      <c r="C80" s="76"/>
      <c r="D80" s="76"/>
      <c r="E80" s="76"/>
      <c r="F80" s="76"/>
      <c r="G80" s="76"/>
      <c r="H80" s="76"/>
      <c r="I80" s="206"/>
      <c r="J80" s="76"/>
      <c r="K80" s="76"/>
      <c r="L80" s="74"/>
    </row>
    <row r="81" s="10" customFormat="1" ht="29.28" customHeight="1">
      <c r="B81" s="212"/>
      <c r="C81" s="213" t="s">
        <v>168</v>
      </c>
      <c r="D81" s="214" t="s">
        <v>67</v>
      </c>
      <c r="E81" s="214" t="s">
        <v>63</v>
      </c>
      <c r="F81" s="214" t="s">
        <v>169</v>
      </c>
      <c r="G81" s="214" t="s">
        <v>170</v>
      </c>
      <c r="H81" s="214" t="s">
        <v>171</v>
      </c>
      <c r="I81" s="215" t="s">
        <v>172</v>
      </c>
      <c r="J81" s="214" t="s">
        <v>144</v>
      </c>
      <c r="K81" s="216" t="s">
        <v>173</v>
      </c>
      <c r="L81" s="217"/>
      <c r="M81" s="104" t="s">
        <v>174</v>
      </c>
      <c r="N81" s="105" t="s">
        <v>52</v>
      </c>
      <c r="O81" s="105" t="s">
        <v>175</v>
      </c>
      <c r="P81" s="105" t="s">
        <v>176</v>
      </c>
      <c r="Q81" s="105" t="s">
        <v>177</v>
      </c>
      <c r="R81" s="105" t="s">
        <v>178</v>
      </c>
      <c r="S81" s="105" t="s">
        <v>179</v>
      </c>
      <c r="T81" s="106" t="s">
        <v>180</v>
      </c>
    </row>
    <row r="82" s="1" customFormat="1" ht="29.28" customHeight="1">
      <c r="B82" s="48"/>
      <c r="C82" s="110" t="s">
        <v>145</v>
      </c>
      <c r="D82" s="76"/>
      <c r="E82" s="76"/>
      <c r="F82" s="76"/>
      <c r="G82" s="76"/>
      <c r="H82" s="76"/>
      <c r="I82" s="206"/>
      <c r="J82" s="218">
        <f>BK82</f>
        <v>0</v>
      </c>
      <c r="K82" s="76"/>
      <c r="L82" s="74"/>
      <c r="M82" s="107"/>
      <c r="N82" s="108"/>
      <c r="O82" s="108"/>
      <c r="P82" s="219">
        <f>SUM(P83:P84)</f>
        <v>0</v>
      </c>
      <c r="Q82" s="108"/>
      <c r="R82" s="219">
        <f>SUM(R83:R84)</f>
        <v>0</v>
      </c>
      <c r="S82" s="108"/>
      <c r="T82" s="220">
        <f>SUM(T83:T84)</f>
        <v>0</v>
      </c>
      <c r="AT82" s="25" t="s">
        <v>81</v>
      </c>
      <c r="AU82" s="25" t="s">
        <v>146</v>
      </c>
      <c r="BK82" s="221">
        <f>SUM(BK83:BK84)</f>
        <v>0</v>
      </c>
    </row>
    <row r="83" s="1" customFormat="1" ht="16.5" customHeight="1">
      <c r="B83" s="48"/>
      <c r="C83" s="285" t="s">
        <v>25</v>
      </c>
      <c r="D83" s="285" t="s">
        <v>272</v>
      </c>
      <c r="E83" s="286" t="s">
        <v>1652</v>
      </c>
      <c r="F83" s="287" t="s">
        <v>1653</v>
      </c>
      <c r="G83" s="288" t="s">
        <v>490</v>
      </c>
      <c r="H83" s="289">
        <v>4</v>
      </c>
      <c r="I83" s="290"/>
      <c r="J83" s="291">
        <f>ROUND(I83*H83,2)</f>
        <v>0</v>
      </c>
      <c r="K83" s="287" t="s">
        <v>38</v>
      </c>
      <c r="L83" s="292"/>
      <c r="M83" s="293" t="s">
        <v>38</v>
      </c>
      <c r="N83" s="294" t="s">
        <v>53</v>
      </c>
      <c r="O83" s="49"/>
      <c r="P83" s="247">
        <f>O83*H83</f>
        <v>0</v>
      </c>
      <c r="Q83" s="247">
        <v>0</v>
      </c>
      <c r="R83" s="247">
        <f>Q83*H83</f>
        <v>0</v>
      </c>
      <c r="S83" s="247">
        <v>0</v>
      </c>
      <c r="T83" s="248">
        <f>S83*H83</f>
        <v>0</v>
      </c>
      <c r="AR83" s="25" t="s">
        <v>231</v>
      </c>
      <c r="AT83" s="25" t="s">
        <v>272</v>
      </c>
      <c r="AU83" s="25" t="s">
        <v>82</v>
      </c>
      <c r="AY83" s="25" t="s">
        <v>183</v>
      </c>
      <c r="BE83" s="249">
        <f>IF(N83="základní",J83,0)</f>
        <v>0</v>
      </c>
      <c r="BF83" s="249">
        <f>IF(N83="snížená",J83,0)</f>
        <v>0</v>
      </c>
      <c r="BG83" s="249">
        <f>IF(N83="zákl. přenesená",J83,0)</f>
        <v>0</v>
      </c>
      <c r="BH83" s="249">
        <f>IF(N83="sníž. přenesená",J83,0)</f>
        <v>0</v>
      </c>
      <c r="BI83" s="249">
        <f>IF(N83="nulová",J83,0)</f>
        <v>0</v>
      </c>
      <c r="BJ83" s="25" t="s">
        <v>25</v>
      </c>
      <c r="BK83" s="249">
        <f>ROUND(I83*H83,2)</f>
        <v>0</v>
      </c>
      <c r="BL83" s="25" t="s">
        <v>190</v>
      </c>
      <c r="BM83" s="25" t="s">
        <v>1654</v>
      </c>
    </row>
    <row r="84" s="1" customFormat="1" ht="16.5" customHeight="1">
      <c r="B84" s="48"/>
      <c r="C84" s="285" t="s">
        <v>90</v>
      </c>
      <c r="D84" s="285" t="s">
        <v>272</v>
      </c>
      <c r="E84" s="286" t="s">
        <v>1655</v>
      </c>
      <c r="F84" s="287" t="s">
        <v>1656</v>
      </c>
      <c r="G84" s="288" t="s">
        <v>490</v>
      </c>
      <c r="H84" s="289">
        <v>2</v>
      </c>
      <c r="I84" s="290"/>
      <c r="J84" s="291">
        <f>ROUND(I84*H84,2)</f>
        <v>0</v>
      </c>
      <c r="K84" s="287" t="s">
        <v>38</v>
      </c>
      <c r="L84" s="292"/>
      <c r="M84" s="293" t="s">
        <v>38</v>
      </c>
      <c r="N84" s="310" t="s">
        <v>53</v>
      </c>
      <c r="O84" s="311"/>
      <c r="P84" s="312">
        <f>O84*H84</f>
        <v>0</v>
      </c>
      <c r="Q84" s="312">
        <v>0</v>
      </c>
      <c r="R84" s="312">
        <f>Q84*H84</f>
        <v>0</v>
      </c>
      <c r="S84" s="312">
        <v>0</v>
      </c>
      <c r="T84" s="313">
        <f>S84*H84</f>
        <v>0</v>
      </c>
      <c r="AR84" s="25" t="s">
        <v>231</v>
      </c>
      <c r="AT84" s="25" t="s">
        <v>272</v>
      </c>
      <c r="AU84" s="25" t="s">
        <v>82</v>
      </c>
      <c r="AY84" s="25" t="s">
        <v>183</v>
      </c>
      <c r="BE84" s="249">
        <f>IF(N84="základní",J84,0)</f>
        <v>0</v>
      </c>
      <c r="BF84" s="249">
        <f>IF(N84="snížená",J84,0)</f>
        <v>0</v>
      </c>
      <c r="BG84" s="249">
        <f>IF(N84="zákl. přenesená",J84,0)</f>
        <v>0</v>
      </c>
      <c r="BH84" s="249">
        <f>IF(N84="sníž. přenesená",J84,0)</f>
        <v>0</v>
      </c>
      <c r="BI84" s="249">
        <f>IF(N84="nulová",J84,0)</f>
        <v>0</v>
      </c>
      <c r="BJ84" s="25" t="s">
        <v>25</v>
      </c>
      <c r="BK84" s="249">
        <f>ROUND(I84*H84,2)</f>
        <v>0</v>
      </c>
      <c r="BL84" s="25" t="s">
        <v>190</v>
      </c>
      <c r="BM84" s="25" t="s">
        <v>1657</v>
      </c>
    </row>
    <row r="85" s="1" customFormat="1" ht="6.96" customHeight="1">
      <c r="B85" s="69"/>
      <c r="C85" s="70"/>
      <c r="D85" s="70"/>
      <c r="E85" s="70"/>
      <c r="F85" s="70"/>
      <c r="G85" s="70"/>
      <c r="H85" s="70"/>
      <c r="I85" s="181"/>
      <c r="J85" s="70"/>
      <c r="K85" s="70"/>
      <c r="L85" s="74"/>
    </row>
  </sheetData>
  <sheetProtection sheet="1" autoFilter="0" formatColumns="0" formatRows="0" objects="1" scenarios="1" spinCount="100000" saltValue="vq6Ln1QbQrCsaM/2ug724D8ile2roBYNt4CJrnbWARNh4cGW540cC70OLbVRp6ax8KHBdkGWQ/LBTDOQ3Y4zuA==" hashValue="GJGYHoIuDpyPoQ5dkMtwZ12LLPW96ZVM3zsgRMKjoZkVLe1DhxD4RJxPjHAi7/C+XnBldIoZ58MdGHLX6/ZIgg==" algorithmName="SHA-512" password="CC35"/>
  <autoFilter ref="C81:K84"/>
  <mergeCells count="13">
    <mergeCell ref="E7:H7"/>
    <mergeCell ref="E9:H9"/>
    <mergeCell ref="E11:H11"/>
    <mergeCell ref="E26:H26"/>
    <mergeCell ref="E47:H47"/>
    <mergeCell ref="E49:H49"/>
    <mergeCell ref="E51:H51"/>
    <mergeCell ref="J55:J56"/>
    <mergeCell ref="E70:H70"/>
    <mergeCell ref="E72:H72"/>
    <mergeCell ref="E74:H74"/>
    <mergeCell ref="G1:H1"/>
    <mergeCell ref="L2:V2"/>
  </mergeCells>
  <hyperlinks>
    <hyperlink ref="F1:G1" location="C2" display="1) Krycí list soupisu"/>
    <hyperlink ref="G1:H1" location="C58" display="2) Rekapitulace"/>
    <hyperlink ref="J1" location="C81"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108</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1660</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22</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
        <v>38</v>
      </c>
      <c r="K18" s="53"/>
    </row>
    <row r="19" s="1" customFormat="1" ht="18" customHeight="1">
      <c r="B19" s="48"/>
      <c r="C19" s="49"/>
      <c r="D19" s="49"/>
      <c r="E19" s="36" t="s">
        <v>39</v>
      </c>
      <c r="F19" s="49"/>
      <c r="G19" s="49"/>
      <c r="H19" s="49"/>
      <c r="I19" s="161" t="s">
        <v>40</v>
      </c>
      <c r="J19" s="36" t="s">
        <v>38</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
        <v>38</v>
      </c>
      <c r="K24" s="53"/>
    </row>
    <row r="25" s="1" customFormat="1" ht="18" customHeight="1">
      <c r="B25" s="48"/>
      <c r="C25" s="49"/>
      <c r="D25" s="49"/>
      <c r="E25" s="36" t="s">
        <v>44</v>
      </c>
      <c r="F25" s="49"/>
      <c r="G25" s="49"/>
      <c r="H25" s="49"/>
      <c r="I25" s="161" t="s">
        <v>40</v>
      </c>
      <c r="J25" s="36" t="s">
        <v>38</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ROUND(J93,2)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ROUND(SUM(BE93:BE284), 2)</f>
        <v>0</v>
      </c>
      <c r="G34" s="49"/>
      <c r="H34" s="49"/>
      <c r="I34" s="173">
        <v>0.20999999999999999</v>
      </c>
      <c r="J34" s="172">
        <f>ROUND(ROUND((SUM(BE93:BE284)), 2)*I34, 2)</f>
        <v>0</v>
      </c>
      <c r="K34" s="53"/>
    </row>
    <row r="35" s="1" customFormat="1" ht="14.4" customHeight="1">
      <c r="B35" s="48"/>
      <c r="C35" s="49"/>
      <c r="D35" s="49"/>
      <c r="E35" s="57" t="s">
        <v>54</v>
      </c>
      <c r="F35" s="172">
        <f>ROUND(SUM(BF93:BF284), 2)</f>
        <v>0</v>
      </c>
      <c r="G35" s="49"/>
      <c r="H35" s="49"/>
      <c r="I35" s="173">
        <v>0.14999999999999999</v>
      </c>
      <c r="J35" s="172">
        <f>ROUND(ROUND((SUM(BF93:BF284)), 2)*I35, 2)</f>
        <v>0</v>
      </c>
      <c r="K35" s="53"/>
    </row>
    <row r="36" hidden="1" s="1" customFormat="1" ht="14.4" customHeight="1">
      <c r="B36" s="48"/>
      <c r="C36" s="49"/>
      <c r="D36" s="49"/>
      <c r="E36" s="57" t="s">
        <v>55</v>
      </c>
      <c r="F36" s="172">
        <f>ROUND(SUM(BG93:BG284), 2)</f>
        <v>0</v>
      </c>
      <c r="G36" s="49"/>
      <c r="H36" s="49"/>
      <c r="I36" s="173">
        <v>0.20999999999999999</v>
      </c>
      <c r="J36" s="172">
        <v>0</v>
      </c>
      <c r="K36" s="53"/>
    </row>
    <row r="37" hidden="1" s="1" customFormat="1" ht="14.4" customHeight="1">
      <c r="B37" s="48"/>
      <c r="C37" s="49"/>
      <c r="D37" s="49"/>
      <c r="E37" s="57" t="s">
        <v>56</v>
      </c>
      <c r="F37" s="172">
        <f>ROUND(SUM(BH93:BH284), 2)</f>
        <v>0</v>
      </c>
      <c r="G37" s="49"/>
      <c r="H37" s="49"/>
      <c r="I37" s="173">
        <v>0.14999999999999999</v>
      </c>
      <c r="J37" s="172">
        <v>0</v>
      </c>
      <c r="K37" s="53"/>
    </row>
    <row r="38" hidden="1" s="1" customFormat="1" ht="14.4" customHeight="1">
      <c r="B38" s="48"/>
      <c r="C38" s="49"/>
      <c r="D38" s="49"/>
      <c r="E38" s="57" t="s">
        <v>57</v>
      </c>
      <c r="F38" s="172">
        <f>ROUND(SUM(BI93:BI284),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D.4.1.1 - Soupis prací ZTI-hala-NEUZNATELNÉ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J93</f>
        <v>0</v>
      </c>
      <c r="K64" s="53"/>
      <c r="AU64" s="25" t="s">
        <v>146</v>
      </c>
    </row>
    <row r="65" s="8" customFormat="1" ht="24.96" customHeight="1">
      <c r="B65" s="192"/>
      <c r="C65" s="193"/>
      <c r="D65" s="194" t="s">
        <v>154</v>
      </c>
      <c r="E65" s="195"/>
      <c r="F65" s="195"/>
      <c r="G65" s="195"/>
      <c r="H65" s="195"/>
      <c r="I65" s="196"/>
      <c r="J65" s="197">
        <f>J94</f>
        <v>0</v>
      </c>
      <c r="K65" s="198"/>
    </row>
    <row r="66" s="9" customFormat="1" ht="19.92" customHeight="1">
      <c r="B66" s="199"/>
      <c r="C66" s="200"/>
      <c r="D66" s="201" t="s">
        <v>1661</v>
      </c>
      <c r="E66" s="202"/>
      <c r="F66" s="202"/>
      <c r="G66" s="202"/>
      <c r="H66" s="202"/>
      <c r="I66" s="203"/>
      <c r="J66" s="204">
        <f>J95</f>
        <v>0</v>
      </c>
      <c r="K66" s="205"/>
    </row>
    <row r="67" s="9" customFormat="1" ht="19.92" customHeight="1">
      <c r="B67" s="199"/>
      <c r="C67" s="200"/>
      <c r="D67" s="201" t="s">
        <v>1662</v>
      </c>
      <c r="E67" s="202"/>
      <c r="F67" s="202"/>
      <c r="G67" s="202"/>
      <c r="H67" s="202"/>
      <c r="I67" s="203"/>
      <c r="J67" s="204">
        <f>J151</f>
        <v>0</v>
      </c>
      <c r="K67" s="205"/>
    </row>
    <row r="68" s="9" customFormat="1" ht="19.92" customHeight="1">
      <c r="B68" s="199"/>
      <c r="C68" s="200"/>
      <c r="D68" s="201" t="s">
        <v>1663</v>
      </c>
      <c r="E68" s="202"/>
      <c r="F68" s="202"/>
      <c r="G68" s="202"/>
      <c r="H68" s="202"/>
      <c r="I68" s="203"/>
      <c r="J68" s="204">
        <f>J242</f>
        <v>0</v>
      </c>
      <c r="K68" s="205"/>
    </row>
    <row r="69" s="9" customFormat="1" ht="19.92" customHeight="1">
      <c r="B69" s="199"/>
      <c r="C69" s="200"/>
      <c r="D69" s="201" t="s">
        <v>1664</v>
      </c>
      <c r="E69" s="202"/>
      <c r="F69" s="202"/>
      <c r="G69" s="202"/>
      <c r="H69" s="202"/>
      <c r="I69" s="203"/>
      <c r="J69" s="204">
        <f>J247</f>
        <v>0</v>
      </c>
      <c r="K69" s="205"/>
    </row>
    <row r="70" s="1" customFormat="1" ht="21.84" customHeight="1">
      <c r="B70" s="48"/>
      <c r="C70" s="49"/>
      <c r="D70" s="49"/>
      <c r="E70" s="49"/>
      <c r="F70" s="49"/>
      <c r="G70" s="49"/>
      <c r="H70" s="49"/>
      <c r="I70" s="159"/>
      <c r="J70" s="49"/>
      <c r="K70" s="53"/>
    </row>
    <row r="71" s="1" customFormat="1" ht="6.96" customHeight="1">
      <c r="B71" s="69"/>
      <c r="C71" s="70"/>
      <c r="D71" s="70"/>
      <c r="E71" s="70"/>
      <c r="F71" s="70"/>
      <c r="G71" s="70"/>
      <c r="H71" s="70"/>
      <c r="I71" s="181"/>
      <c r="J71" s="70"/>
      <c r="K71" s="71"/>
    </row>
    <row r="75" s="1" customFormat="1" ht="6.96" customHeight="1">
      <c r="B75" s="72"/>
      <c r="C75" s="73"/>
      <c r="D75" s="73"/>
      <c r="E75" s="73"/>
      <c r="F75" s="73"/>
      <c r="G75" s="73"/>
      <c r="H75" s="73"/>
      <c r="I75" s="184"/>
      <c r="J75" s="73"/>
      <c r="K75" s="73"/>
      <c r="L75" s="74"/>
    </row>
    <row r="76" s="1" customFormat="1" ht="36.96" customHeight="1">
      <c r="B76" s="48"/>
      <c r="C76" s="75" t="s">
        <v>167</v>
      </c>
      <c r="D76" s="76"/>
      <c r="E76" s="76"/>
      <c r="F76" s="76"/>
      <c r="G76" s="76"/>
      <c r="H76" s="76"/>
      <c r="I76" s="206"/>
      <c r="J76" s="76"/>
      <c r="K76" s="76"/>
      <c r="L76" s="74"/>
    </row>
    <row r="77" s="1" customFormat="1" ht="6.96" customHeight="1">
      <c r="B77" s="48"/>
      <c r="C77" s="76"/>
      <c r="D77" s="76"/>
      <c r="E77" s="76"/>
      <c r="F77" s="76"/>
      <c r="G77" s="76"/>
      <c r="H77" s="76"/>
      <c r="I77" s="206"/>
      <c r="J77" s="76"/>
      <c r="K77" s="76"/>
      <c r="L77" s="74"/>
    </row>
    <row r="78" s="1" customFormat="1" ht="14.4" customHeight="1">
      <c r="B78" s="48"/>
      <c r="C78" s="78" t="s">
        <v>18</v>
      </c>
      <c r="D78" s="76"/>
      <c r="E78" s="76"/>
      <c r="F78" s="76"/>
      <c r="G78" s="76"/>
      <c r="H78" s="76"/>
      <c r="I78" s="206"/>
      <c r="J78" s="76"/>
      <c r="K78" s="76"/>
      <c r="L78" s="74"/>
    </row>
    <row r="79" s="1" customFormat="1" ht="16.5" customHeight="1">
      <c r="B79" s="48"/>
      <c r="C79" s="76"/>
      <c r="D79" s="76"/>
      <c r="E79" s="207" t="str">
        <f>E7</f>
        <v>Areál TJ Lokomotiva Cheb-I.etapa-Fáze I.B-Rekonstrukce haly s přístavbou šaten-Neuznatelné výdaje</v>
      </c>
      <c r="F79" s="78"/>
      <c r="G79" s="78"/>
      <c r="H79" s="78"/>
      <c r="I79" s="206"/>
      <c r="J79" s="76"/>
      <c r="K79" s="76"/>
      <c r="L79" s="74"/>
    </row>
    <row r="80">
      <c r="B80" s="29"/>
      <c r="C80" s="78" t="s">
        <v>137</v>
      </c>
      <c r="D80" s="208"/>
      <c r="E80" s="208"/>
      <c r="F80" s="208"/>
      <c r="G80" s="208"/>
      <c r="H80" s="208"/>
      <c r="I80" s="151"/>
      <c r="J80" s="208"/>
      <c r="K80" s="208"/>
      <c r="L80" s="209"/>
    </row>
    <row r="81" ht="16.5" customHeight="1">
      <c r="B81" s="29"/>
      <c r="C81" s="208"/>
      <c r="D81" s="208"/>
      <c r="E81" s="207" t="s">
        <v>138</v>
      </c>
      <c r="F81" s="208"/>
      <c r="G81" s="208"/>
      <c r="H81" s="208"/>
      <c r="I81" s="151"/>
      <c r="J81" s="208"/>
      <c r="K81" s="208"/>
      <c r="L81" s="209"/>
    </row>
    <row r="82">
      <c r="B82" s="29"/>
      <c r="C82" s="78" t="s">
        <v>139</v>
      </c>
      <c r="D82" s="208"/>
      <c r="E82" s="208"/>
      <c r="F82" s="208"/>
      <c r="G82" s="208"/>
      <c r="H82" s="208"/>
      <c r="I82" s="151"/>
      <c r="J82" s="208"/>
      <c r="K82" s="208"/>
      <c r="L82" s="209"/>
    </row>
    <row r="83" s="1" customFormat="1" ht="16.5" customHeight="1">
      <c r="B83" s="48"/>
      <c r="C83" s="76"/>
      <c r="D83" s="76"/>
      <c r="E83" s="314" t="s">
        <v>1658</v>
      </c>
      <c r="F83" s="76"/>
      <c r="G83" s="76"/>
      <c r="H83" s="76"/>
      <c r="I83" s="206"/>
      <c r="J83" s="76"/>
      <c r="K83" s="76"/>
      <c r="L83" s="74"/>
    </row>
    <row r="84" s="1" customFormat="1" ht="14.4" customHeight="1">
      <c r="B84" s="48"/>
      <c r="C84" s="78" t="s">
        <v>1659</v>
      </c>
      <c r="D84" s="76"/>
      <c r="E84" s="76"/>
      <c r="F84" s="76"/>
      <c r="G84" s="76"/>
      <c r="H84" s="76"/>
      <c r="I84" s="206"/>
      <c r="J84" s="76"/>
      <c r="K84" s="76"/>
      <c r="L84" s="74"/>
    </row>
    <row r="85" s="1" customFormat="1" ht="17.25" customHeight="1">
      <c r="B85" s="48"/>
      <c r="C85" s="76"/>
      <c r="D85" s="76"/>
      <c r="E85" s="84" t="str">
        <f>E13</f>
        <v>D.4.1.1 - Soupis prací ZTI-hala-NEUZNATELNÉ VÝDAJE</v>
      </c>
      <c r="F85" s="76"/>
      <c r="G85" s="76"/>
      <c r="H85" s="76"/>
      <c r="I85" s="206"/>
      <c r="J85" s="76"/>
      <c r="K85" s="76"/>
      <c r="L85" s="74"/>
    </row>
    <row r="86" s="1" customFormat="1" ht="6.96" customHeight="1">
      <c r="B86" s="48"/>
      <c r="C86" s="76"/>
      <c r="D86" s="76"/>
      <c r="E86" s="76"/>
      <c r="F86" s="76"/>
      <c r="G86" s="76"/>
      <c r="H86" s="76"/>
      <c r="I86" s="206"/>
      <c r="J86" s="76"/>
      <c r="K86" s="76"/>
      <c r="L86" s="74"/>
    </row>
    <row r="87" s="1" customFormat="1" ht="18" customHeight="1">
      <c r="B87" s="48"/>
      <c r="C87" s="78" t="s">
        <v>26</v>
      </c>
      <c r="D87" s="76"/>
      <c r="E87" s="76"/>
      <c r="F87" s="210" t="str">
        <f>F16</f>
        <v>Cheb</v>
      </c>
      <c r="G87" s="76"/>
      <c r="H87" s="76"/>
      <c r="I87" s="211" t="s">
        <v>28</v>
      </c>
      <c r="J87" s="87" t="str">
        <f>IF(J16="","",J16)</f>
        <v>25. 1. 2018</v>
      </c>
      <c r="K87" s="76"/>
      <c r="L87" s="74"/>
    </row>
    <row r="88" s="1" customFormat="1" ht="6.96" customHeight="1">
      <c r="B88" s="48"/>
      <c r="C88" s="76"/>
      <c r="D88" s="76"/>
      <c r="E88" s="76"/>
      <c r="F88" s="76"/>
      <c r="G88" s="76"/>
      <c r="H88" s="76"/>
      <c r="I88" s="206"/>
      <c r="J88" s="76"/>
      <c r="K88" s="76"/>
      <c r="L88" s="74"/>
    </row>
    <row r="89" s="1" customFormat="1">
      <c r="B89" s="48"/>
      <c r="C89" s="78" t="s">
        <v>36</v>
      </c>
      <c r="D89" s="76"/>
      <c r="E89" s="76"/>
      <c r="F89" s="210" t="str">
        <f>E19</f>
        <v>Město Cheb, Nám. Krále Jiřího z Poděbrad 1/14 Cheb</v>
      </c>
      <c r="G89" s="76"/>
      <c r="H89" s="76"/>
      <c r="I89" s="211" t="s">
        <v>43</v>
      </c>
      <c r="J89" s="210" t="str">
        <f>E25</f>
        <v>Ing. J. Šedivec-Staving Ateliér, Školní 27, Plzeň</v>
      </c>
      <c r="K89" s="76"/>
      <c r="L89" s="74"/>
    </row>
    <row r="90" s="1" customFormat="1" ht="14.4" customHeight="1">
      <c r="B90" s="48"/>
      <c r="C90" s="78" t="s">
        <v>41</v>
      </c>
      <c r="D90" s="76"/>
      <c r="E90" s="76"/>
      <c r="F90" s="210" t="str">
        <f>IF(E22="","",E22)</f>
        <v/>
      </c>
      <c r="G90" s="76"/>
      <c r="H90" s="76"/>
      <c r="I90" s="206"/>
      <c r="J90" s="76"/>
      <c r="K90" s="76"/>
      <c r="L90" s="74"/>
    </row>
    <row r="91" s="1" customFormat="1" ht="10.32" customHeight="1">
      <c r="B91" s="48"/>
      <c r="C91" s="76"/>
      <c r="D91" s="76"/>
      <c r="E91" s="76"/>
      <c r="F91" s="76"/>
      <c r="G91" s="76"/>
      <c r="H91" s="76"/>
      <c r="I91" s="206"/>
      <c r="J91" s="76"/>
      <c r="K91" s="76"/>
      <c r="L91" s="74"/>
    </row>
    <row r="92" s="10" customFormat="1" ht="29.28" customHeight="1">
      <c r="B92" s="212"/>
      <c r="C92" s="213" t="s">
        <v>168</v>
      </c>
      <c r="D92" s="214" t="s">
        <v>67</v>
      </c>
      <c r="E92" s="214" t="s">
        <v>63</v>
      </c>
      <c r="F92" s="214" t="s">
        <v>169</v>
      </c>
      <c r="G92" s="214" t="s">
        <v>170</v>
      </c>
      <c r="H92" s="214" t="s">
        <v>171</v>
      </c>
      <c r="I92" s="215" t="s">
        <v>172</v>
      </c>
      <c r="J92" s="214" t="s">
        <v>144</v>
      </c>
      <c r="K92" s="216" t="s">
        <v>173</v>
      </c>
      <c r="L92" s="217"/>
      <c r="M92" s="104" t="s">
        <v>174</v>
      </c>
      <c r="N92" s="105" t="s">
        <v>52</v>
      </c>
      <c r="O92" s="105" t="s">
        <v>175</v>
      </c>
      <c r="P92" s="105" t="s">
        <v>176</v>
      </c>
      <c r="Q92" s="105" t="s">
        <v>177</v>
      </c>
      <c r="R92" s="105" t="s">
        <v>178</v>
      </c>
      <c r="S92" s="105" t="s">
        <v>179</v>
      </c>
      <c r="T92" s="106" t="s">
        <v>180</v>
      </c>
    </row>
    <row r="93" s="1" customFormat="1" ht="29.28" customHeight="1">
      <c r="B93" s="48"/>
      <c r="C93" s="110" t="s">
        <v>145</v>
      </c>
      <c r="D93" s="76"/>
      <c r="E93" s="76"/>
      <c r="F93" s="76"/>
      <c r="G93" s="76"/>
      <c r="H93" s="76"/>
      <c r="I93" s="206"/>
      <c r="J93" s="218">
        <f>BK93</f>
        <v>0</v>
      </c>
      <c r="K93" s="76"/>
      <c r="L93" s="74"/>
      <c r="M93" s="107"/>
      <c r="N93" s="108"/>
      <c r="O93" s="108"/>
      <c r="P93" s="219">
        <f>P94</f>
        <v>0</v>
      </c>
      <c r="Q93" s="108"/>
      <c r="R93" s="219">
        <f>R94</f>
        <v>1.0908800000000001</v>
      </c>
      <c r="S93" s="108"/>
      <c r="T93" s="220">
        <f>T94</f>
        <v>1.8922500000000002</v>
      </c>
      <c r="AT93" s="25" t="s">
        <v>81</v>
      </c>
      <c r="AU93" s="25" t="s">
        <v>146</v>
      </c>
      <c r="BK93" s="221">
        <f>BK94</f>
        <v>0</v>
      </c>
    </row>
    <row r="94" s="11" customFormat="1" ht="37.44" customHeight="1">
      <c r="B94" s="222"/>
      <c r="C94" s="223"/>
      <c r="D94" s="224" t="s">
        <v>81</v>
      </c>
      <c r="E94" s="225" t="s">
        <v>894</v>
      </c>
      <c r="F94" s="225" t="s">
        <v>895</v>
      </c>
      <c r="G94" s="223"/>
      <c r="H94" s="223"/>
      <c r="I94" s="226"/>
      <c r="J94" s="227">
        <f>BK94</f>
        <v>0</v>
      </c>
      <c r="K94" s="223"/>
      <c r="L94" s="228"/>
      <c r="M94" s="229"/>
      <c r="N94" s="230"/>
      <c r="O94" s="230"/>
      <c r="P94" s="231">
        <f>P95+P151+P242+P247</f>
        <v>0</v>
      </c>
      <c r="Q94" s="230"/>
      <c r="R94" s="231">
        <f>R95+R151+R242+R247</f>
        <v>1.0908800000000001</v>
      </c>
      <c r="S94" s="230"/>
      <c r="T94" s="232">
        <f>T95+T151+T242+T247</f>
        <v>1.8922500000000002</v>
      </c>
      <c r="AR94" s="233" t="s">
        <v>90</v>
      </c>
      <c r="AT94" s="234" t="s">
        <v>81</v>
      </c>
      <c r="AU94" s="234" t="s">
        <v>82</v>
      </c>
      <c r="AY94" s="233" t="s">
        <v>183</v>
      </c>
      <c r="BK94" s="235">
        <f>BK95+BK151+BK242+BK247</f>
        <v>0</v>
      </c>
    </row>
    <row r="95" s="11" customFormat="1" ht="19.92" customHeight="1">
      <c r="B95" s="222"/>
      <c r="C95" s="223"/>
      <c r="D95" s="224" t="s">
        <v>81</v>
      </c>
      <c r="E95" s="236" t="s">
        <v>1665</v>
      </c>
      <c r="F95" s="236" t="s">
        <v>1666</v>
      </c>
      <c r="G95" s="223"/>
      <c r="H95" s="223"/>
      <c r="I95" s="226"/>
      <c r="J95" s="237">
        <f>BK95</f>
        <v>0</v>
      </c>
      <c r="K95" s="223"/>
      <c r="L95" s="228"/>
      <c r="M95" s="229"/>
      <c r="N95" s="230"/>
      <c r="O95" s="230"/>
      <c r="P95" s="231">
        <f>SUM(P96:P150)</f>
        <v>0</v>
      </c>
      <c r="Q95" s="230"/>
      <c r="R95" s="231">
        <f>SUM(R96:R150)</f>
        <v>0.33321499999999998</v>
      </c>
      <c r="S95" s="230"/>
      <c r="T95" s="232">
        <f>SUM(T96:T150)</f>
        <v>0.080909999999999996</v>
      </c>
      <c r="AR95" s="233" t="s">
        <v>90</v>
      </c>
      <c r="AT95" s="234" t="s">
        <v>81</v>
      </c>
      <c r="AU95" s="234" t="s">
        <v>25</v>
      </c>
      <c r="AY95" s="233" t="s">
        <v>183</v>
      </c>
      <c r="BK95" s="235">
        <f>SUM(BK96:BK150)</f>
        <v>0</v>
      </c>
    </row>
    <row r="96" s="1" customFormat="1" ht="16.5" customHeight="1">
      <c r="B96" s="48"/>
      <c r="C96" s="238" t="s">
        <v>25</v>
      </c>
      <c r="D96" s="238" t="s">
        <v>185</v>
      </c>
      <c r="E96" s="239" t="s">
        <v>1667</v>
      </c>
      <c r="F96" s="240" t="s">
        <v>1668</v>
      </c>
      <c r="G96" s="241" t="s">
        <v>188</v>
      </c>
      <c r="H96" s="242">
        <v>2</v>
      </c>
      <c r="I96" s="243"/>
      <c r="J96" s="244">
        <f>ROUND(I96*H96,2)</f>
        <v>0</v>
      </c>
      <c r="K96" s="240" t="s">
        <v>189</v>
      </c>
      <c r="L96" s="74"/>
      <c r="M96" s="245" t="s">
        <v>38</v>
      </c>
      <c r="N96" s="246" t="s">
        <v>53</v>
      </c>
      <c r="O96" s="49"/>
      <c r="P96" s="247">
        <f>O96*H96</f>
        <v>0</v>
      </c>
      <c r="Q96" s="247">
        <v>0.01502</v>
      </c>
      <c r="R96" s="247">
        <f>Q96*H96</f>
        <v>0.030040000000000001</v>
      </c>
      <c r="S96" s="247">
        <v>0</v>
      </c>
      <c r="T96" s="248">
        <f>S96*H96</f>
        <v>0</v>
      </c>
      <c r="AR96" s="25" t="s">
        <v>279</v>
      </c>
      <c r="AT96" s="25" t="s">
        <v>185</v>
      </c>
      <c r="AU96" s="25" t="s">
        <v>90</v>
      </c>
      <c r="AY96" s="25" t="s">
        <v>183</v>
      </c>
      <c r="BE96" s="249">
        <f>IF(N96="základní",J96,0)</f>
        <v>0</v>
      </c>
      <c r="BF96" s="249">
        <f>IF(N96="snížená",J96,0)</f>
        <v>0</v>
      </c>
      <c r="BG96" s="249">
        <f>IF(N96="zákl. přenesená",J96,0)</f>
        <v>0</v>
      </c>
      <c r="BH96" s="249">
        <f>IF(N96="sníž. přenesená",J96,0)</f>
        <v>0</v>
      </c>
      <c r="BI96" s="249">
        <f>IF(N96="nulová",J96,0)</f>
        <v>0</v>
      </c>
      <c r="BJ96" s="25" t="s">
        <v>25</v>
      </c>
      <c r="BK96" s="249">
        <f>ROUND(I96*H96,2)</f>
        <v>0</v>
      </c>
      <c r="BL96" s="25" t="s">
        <v>279</v>
      </c>
      <c r="BM96" s="25" t="s">
        <v>1669</v>
      </c>
    </row>
    <row r="97" s="1" customFormat="1" ht="25.5" customHeight="1">
      <c r="B97" s="48"/>
      <c r="C97" s="238" t="s">
        <v>90</v>
      </c>
      <c r="D97" s="238" t="s">
        <v>185</v>
      </c>
      <c r="E97" s="239" t="s">
        <v>1670</v>
      </c>
      <c r="F97" s="240" t="s">
        <v>1671</v>
      </c>
      <c r="G97" s="241" t="s">
        <v>188</v>
      </c>
      <c r="H97" s="242">
        <v>2</v>
      </c>
      <c r="I97" s="243"/>
      <c r="J97" s="244">
        <f>ROUND(I97*H97,2)</f>
        <v>0</v>
      </c>
      <c r="K97" s="240" t="s">
        <v>189</v>
      </c>
      <c r="L97" s="74"/>
      <c r="M97" s="245" t="s">
        <v>38</v>
      </c>
      <c r="N97" s="246" t="s">
        <v>53</v>
      </c>
      <c r="O97" s="49"/>
      <c r="P97" s="247">
        <f>O97*H97</f>
        <v>0</v>
      </c>
      <c r="Q97" s="247">
        <v>0.019019999999999999</v>
      </c>
      <c r="R97" s="247">
        <f>Q97*H97</f>
        <v>0.038039999999999997</v>
      </c>
      <c r="S97" s="247">
        <v>0</v>
      </c>
      <c r="T97" s="248">
        <f>S97*H97</f>
        <v>0</v>
      </c>
      <c r="AR97" s="25" t="s">
        <v>279</v>
      </c>
      <c r="AT97" s="25" t="s">
        <v>185</v>
      </c>
      <c r="AU97" s="25" t="s">
        <v>90</v>
      </c>
      <c r="AY97" s="25" t="s">
        <v>183</v>
      </c>
      <c r="BE97" s="249">
        <f>IF(N97="základní",J97,0)</f>
        <v>0</v>
      </c>
      <c r="BF97" s="249">
        <f>IF(N97="snížená",J97,0)</f>
        <v>0</v>
      </c>
      <c r="BG97" s="249">
        <f>IF(N97="zákl. přenesená",J97,0)</f>
        <v>0</v>
      </c>
      <c r="BH97" s="249">
        <f>IF(N97="sníž. přenesená",J97,0)</f>
        <v>0</v>
      </c>
      <c r="BI97" s="249">
        <f>IF(N97="nulová",J97,0)</f>
        <v>0</v>
      </c>
      <c r="BJ97" s="25" t="s">
        <v>25</v>
      </c>
      <c r="BK97" s="249">
        <f>ROUND(I97*H97,2)</f>
        <v>0</v>
      </c>
      <c r="BL97" s="25" t="s">
        <v>279</v>
      </c>
      <c r="BM97" s="25" t="s">
        <v>1672</v>
      </c>
    </row>
    <row r="98" s="1" customFormat="1" ht="16.5" customHeight="1">
      <c r="B98" s="48"/>
      <c r="C98" s="238" t="s">
        <v>107</v>
      </c>
      <c r="D98" s="238" t="s">
        <v>185</v>
      </c>
      <c r="E98" s="239" t="s">
        <v>1673</v>
      </c>
      <c r="F98" s="240" t="s">
        <v>1674</v>
      </c>
      <c r="G98" s="241" t="s">
        <v>188</v>
      </c>
      <c r="H98" s="242">
        <v>2</v>
      </c>
      <c r="I98" s="243"/>
      <c r="J98" s="244">
        <f>ROUND(I98*H98,2)</f>
        <v>0</v>
      </c>
      <c r="K98" s="240" t="s">
        <v>189</v>
      </c>
      <c r="L98" s="74"/>
      <c r="M98" s="245" t="s">
        <v>38</v>
      </c>
      <c r="N98" s="246" t="s">
        <v>53</v>
      </c>
      <c r="O98" s="49"/>
      <c r="P98" s="247">
        <f>O98*H98</f>
        <v>0</v>
      </c>
      <c r="Q98" s="247">
        <v>0.026499999999999999</v>
      </c>
      <c r="R98" s="247">
        <f>Q98*H98</f>
        <v>0.052999999999999998</v>
      </c>
      <c r="S98" s="247">
        <v>0</v>
      </c>
      <c r="T98" s="248">
        <f>S98*H98</f>
        <v>0</v>
      </c>
      <c r="AR98" s="25" t="s">
        <v>279</v>
      </c>
      <c r="AT98" s="25" t="s">
        <v>185</v>
      </c>
      <c r="AU98" s="25" t="s">
        <v>90</v>
      </c>
      <c r="AY98" s="25" t="s">
        <v>183</v>
      </c>
      <c r="BE98" s="249">
        <f>IF(N98="základní",J98,0)</f>
        <v>0</v>
      </c>
      <c r="BF98" s="249">
        <f>IF(N98="snížená",J98,0)</f>
        <v>0</v>
      </c>
      <c r="BG98" s="249">
        <f>IF(N98="zákl. přenesená",J98,0)</f>
        <v>0</v>
      </c>
      <c r="BH98" s="249">
        <f>IF(N98="sníž. přenesená",J98,0)</f>
        <v>0</v>
      </c>
      <c r="BI98" s="249">
        <f>IF(N98="nulová",J98,0)</f>
        <v>0</v>
      </c>
      <c r="BJ98" s="25" t="s">
        <v>25</v>
      </c>
      <c r="BK98" s="249">
        <f>ROUND(I98*H98,2)</f>
        <v>0</v>
      </c>
      <c r="BL98" s="25" t="s">
        <v>279</v>
      </c>
      <c r="BM98" s="25" t="s">
        <v>1675</v>
      </c>
    </row>
    <row r="99" s="1" customFormat="1" ht="16.5" customHeight="1">
      <c r="B99" s="48"/>
      <c r="C99" s="238" t="s">
        <v>190</v>
      </c>
      <c r="D99" s="238" t="s">
        <v>185</v>
      </c>
      <c r="E99" s="239" t="s">
        <v>1676</v>
      </c>
      <c r="F99" s="240" t="s">
        <v>1677</v>
      </c>
      <c r="G99" s="241" t="s">
        <v>188</v>
      </c>
      <c r="H99" s="242">
        <v>4</v>
      </c>
      <c r="I99" s="243"/>
      <c r="J99" s="244">
        <f>ROUND(I99*H99,2)</f>
        <v>0</v>
      </c>
      <c r="K99" s="240" t="s">
        <v>189</v>
      </c>
      <c r="L99" s="74"/>
      <c r="M99" s="245" t="s">
        <v>38</v>
      </c>
      <c r="N99" s="246" t="s">
        <v>53</v>
      </c>
      <c r="O99" s="49"/>
      <c r="P99" s="247">
        <f>O99*H99</f>
        <v>0</v>
      </c>
      <c r="Q99" s="247">
        <v>0.036299999999999999</v>
      </c>
      <c r="R99" s="247">
        <f>Q99*H99</f>
        <v>0.1452</v>
      </c>
      <c r="S99" s="247">
        <v>0</v>
      </c>
      <c r="T99" s="248">
        <f>S99*H99</f>
        <v>0</v>
      </c>
      <c r="AR99" s="25" t="s">
        <v>279</v>
      </c>
      <c r="AT99" s="25" t="s">
        <v>185</v>
      </c>
      <c r="AU99" s="25" t="s">
        <v>90</v>
      </c>
      <c r="AY99" s="25" t="s">
        <v>183</v>
      </c>
      <c r="BE99" s="249">
        <f>IF(N99="základní",J99,0)</f>
        <v>0</v>
      </c>
      <c r="BF99" s="249">
        <f>IF(N99="snížená",J99,0)</f>
        <v>0</v>
      </c>
      <c r="BG99" s="249">
        <f>IF(N99="zákl. přenesená",J99,0)</f>
        <v>0</v>
      </c>
      <c r="BH99" s="249">
        <f>IF(N99="sníž. přenesená",J99,0)</f>
        <v>0</v>
      </c>
      <c r="BI99" s="249">
        <f>IF(N99="nulová",J99,0)</f>
        <v>0</v>
      </c>
      <c r="BJ99" s="25" t="s">
        <v>25</v>
      </c>
      <c r="BK99" s="249">
        <f>ROUND(I99*H99,2)</f>
        <v>0</v>
      </c>
      <c r="BL99" s="25" t="s">
        <v>279</v>
      </c>
      <c r="BM99" s="25" t="s">
        <v>1678</v>
      </c>
    </row>
    <row r="100" s="1" customFormat="1" ht="16.5" customHeight="1">
      <c r="B100" s="48"/>
      <c r="C100" s="238" t="s">
        <v>212</v>
      </c>
      <c r="D100" s="238" t="s">
        <v>185</v>
      </c>
      <c r="E100" s="239" t="s">
        <v>1679</v>
      </c>
      <c r="F100" s="240" t="s">
        <v>1680</v>
      </c>
      <c r="G100" s="241" t="s">
        <v>188</v>
      </c>
      <c r="H100" s="242">
        <v>2</v>
      </c>
      <c r="I100" s="243"/>
      <c r="J100" s="244">
        <f>ROUND(I100*H100,2)</f>
        <v>0</v>
      </c>
      <c r="K100" s="240" t="s">
        <v>189</v>
      </c>
      <c r="L100" s="74"/>
      <c r="M100" s="245" t="s">
        <v>38</v>
      </c>
      <c r="N100" s="246" t="s">
        <v>53</v>
      </c>
      <c r="O100" s="49"/>
      <c r="P100" s="247">
        <f>O100*H100</f>
        <v>0</v>
      </c>
      <c r="Q100" s="247">
        <v>0.00157</v>
      </c>
      <c r="R100" s="247">
        <f>Q100*H100</f>
        <v>0.00314</v>
      </c>
      <c r="S100" s="247">
        <v>0</v>
      </c>
      <c r="T100" s="248">
        <f>S100*H100</f>
        <v>0</v>
      </c>
      <c r="AR100" s="25" t="s">
        <v>279</v>
      </c>
      <c r="AT100" s="25" t="s">
        <v>185</v>
      </c>
      <c r="AU100" s="25" t="s">
        <v>90</v>
      </c>
      <c r="AY100" s="25" t="s">
        <v>183</v>
      </c>
      <c r="BE100" s="249">
        <f>IF(N100="základní",J100,0)</f>
        <v>0</v>
      </c>
      <c r="BF100" s="249">
        <f>IF(N100="snížená",J100,0)</f>
        <v>0</v>
      </c>
      <c r="BG100" s="249">
        <f>IF(N100="zákl. přenesená",J100,0)</f>
        <v>0</v>
      </c>
      <c r="BH100" s="249">
        <f>IF(N100="sníž. přenesená",J100,0)</f>
        <v>0</v>
      </c>
      <c r="BI100" s="249">
        <f>IF(N100="nulová",J100,0)</f>
        <v>0</v>
      </c>
      <c r="BJ100" s="25" t="s">
        <v>25</v>
      </c>
      <c r="BK100" s="249">
        <f>ROUND(I100*H100,2)</f>
        <v>0</v>
      </c>
      <c r="BL100" s="25" t="s">
        <v>279</v>
      </c>
      <c r="BM100" s="25" t="s">
        <v>1681</v>
      </c>
    </row>
    <row r="101" s="1" customFormat="1" ht="16.5" customHeight="1">
      <c r="B101" s="48"/>
      <c r="C101" s="238" t="s">
        <v>221</v>
      </c>
      <c r="D101" s="238" t="s">
        <v>185</v>
      </c>
      <c r="E101" s="239" t="s">
        <v>1682</v>
      </c>
      <c r="F101" s="240" t="s">
        <v>1683</v>
      </c>
      <c r="G101" s="241" t="s">
        <v>188</v>
      </c>
      <c r="H101" s="242">
        <v>4</v>
      </c>
      <c r="I101" s="243"/>
      <c r="J101" s="244">
        <f>ROUND(I101*H101,2)</f>
        <v>0</v>
      </c>
      <c r="K101" s="240" t="s">
        <v>189</v>
      </c>
      <c r="L101" s="74"/>
      <c r="M101" s="245" t="s">
        <v>38</v>
      </c>
      <c r="N101" s="246" t="s">
        <v>53</v>
      </c>
      <c r="O101" s="49"/>
      <c r="P101" s="247">
        <f>O101*H101</f>
        <v>0</v>
      </c>
      <c r="Q101" s="247">
        <v>0.0020200000000000001</v>
      </c>
      <c r="R101" s="247">
        <f>Q101*H101</f>
        <v>0.0080800000000000004</v>
      </c>
      <c r="S101" s="247">
        <v>0</v>
      </c>
      <c r="T101" s="248">
        <f>S101*H101</f>
        <v>0</v>
      </c>
      <c r="AR101" s="25" t="s">
        <v>279</v>
      </c>
      <c r="AT101" s="25" t="s">
        <v>185</v>
      </c>
      <c r="AU101" s="25" t="s">
        <v>90</v>
      </c>
      <c r="AY101" s="25" t="s">
        <v>183</v>
      </c>
      <c r="BE101" s="249">
        <f>IF(N101="základní",J101,0)</f>
        <v>0</v>
      </c>
      <c r="BF101" s="249">
        <f>IF(N101="snížená",J101,0)</f>
        <v>0</v>
      </c>
      <c r="BG101" s="249">
        <f>IF(N101="zákl. přenesená",J101,0)</f>
        <v>0</v>
      </c>
      <c r="BH101" s="249">
        <f>IF(N101="sníž. přenesená",J101,0)</f>
        <v>0</v>
      </c>
      <c r="BI101" s="249">
        <f>IF(N101="nulová",J101,0)</f>
        <v>0</v>
      </c>
      <c r="BJ101" s="25" t="s">
        <v>25</v>
      </c>
      <c r="BK101" s="249">
        <f>ROUND(I101*H101,2)</f>
        <v>0</v>
      </c>
      <c r="BL101" s="25" t="s">
        <v>279</v>
      </c>
      <c r="BM101" s="25" t="s">
        <v>1684</v>
      </c>
    </row>
    <row r="102" s="1" customFormat="1" ht="25.5" customHeight="1">
      <c r="B102" s="48"/>
      <c r="C102" s="238" t="s">
        <v>226</v>
      </c>
      <c r="D102" s="238" t="s">
        <v>185</v>
      </c>
      <c r="E102" s="239" t="s">
        <v>1685</v>
      </c>
      <c r="F102" s="240" t="s">
        <v>1686</v>
      </c>
      <c r="G102" s="241" t="s">
        <v>313</v>
      </c>
      <c r="H102" s="242">
        <v>15</v>
      </c>
      <c r="I102" s="243"/>
      <c r="J102" s="244">
        <f>ROUND(I102*H102,2)</f>
        <v>0</v>
      </c>
      <c r="K102" s="240" t="s">
        <v>189</v>
      </c>
      <c r="L102" s="74"/>
      <c r="M102" s="245" t="s">
        <v>38</v>
      </c>
      <c r="N102" s="246" t="s">
        <v>53</v>
      </c>
      <c r="O102" s="49"/>
      <c r="P102" s="247">
        <f>O102*H102</f>
        <v>0</v>
      </c>
      <c r="Q102" s="247">
        <v>0</v>
      </c>
      <c r="R102" s="247">
        <f>Q102*H102</f>
        <v>0</v>
      </c>
      <c r="S102" s="247">
        <v>0.0020999999999999999</v>
      </c>
      <c r="T102" s="248">
        <f>S102*H102</f>
        <v>0.0315</v>
      </c>
      <c r="AR102" s="25" t="s">
        <v>279</v>
      </c>
      <c r="AT102" s="25" t="s">
        <v>185</v>
      </c>
      <c r="AU102" s="25" t="s">
        <v>90</v>
      </c>
      <c r="AY102" s="25" t="s">
        <v>183</v>
      </c>
      <c r="BE102" s="249">
        <f>IF(N102="základní",J102,0)</f>
        <v>0</v>
      </c>
      <c r="BF102" s="249">
        <f>IF(N102="snížená",J102,0)</f>
        <v>0</v>
      </c>
      <c r="BG102" s="249">
        <f>IF(N102="zákl. přenesená",J102,0)</f>
        <v>0</v>
      </c>
      <c r="BH102" s="249">
        <f>IF(N102="sníž. přenesená",J102,0)</f>
        <v>0</v>
      </c>
      <c r="BI102" s="249">
        <f>IF(N102="nulová",J102,0)</f>
        <v>0</v>
      </c>
      <c r="BJ102" s="25" t="s">
        <v>25</v>
      </c>
      <c r="BK102" s="249">
        <f>ROUND(I102*H102,2)</f>
        <v>0</v>
      </c>
      <c r="BL102" s="25" t="s">
        <v>279</v>
      </c>
      <c r="BM102" s="25" t="s">
        <v>1687</v>
      </c>
    </row>
    <row r="103" s="1" customFormat="1">
      <c r="B103" s="48"/>
      <c r="C103" s="76"/>
      <c r="D103" s="252" t="s">
        <v>217</v>
      </c>
      <c r="E103" s="76"/>
      <c r="F103" s="283" t="s">
        <v>1688</v>
      </c>
      <c r="G103" s="76"/>
      <c r="H103" s="76"/>
      <c r="I103" s="206"/>
      <c r="J103" s="76"/>
      <c r="K103" s="76"/>
      <c r="L103" s="74"/>
      <c r="M103" s="284"/>
      <c r="N103" s="49"/>
      <c r="O103" s="49"/>
      <c r="P103" s="49"/>
      <c r="Q103" s="49"/>
      <c r="R103" s="49"/>
      <c r="S103" s="49"/>
      <c r="T103" s="97"/>
      <c r="AT103" s="25" t="s">
        <v>217</v>
      </c>
      <c r="AU103" s="25" t="s">
        <v>90</v>
      </c>
    </row>
    <row r="104" s="1" customFormat="1" ht="25.5" customHeight="1">
      <c r="B104" s="48"/>
      <c r="C104" s="238" t="s">
        <v>231</v>
      </c>
      <c r="D104" s="238" t="s">
        <v>185</v>
      </c>
      <c r="E104" s="239" t="s">
        <v>1689</v>
      </c>
      <c r="F104" s="240" t="s">
        <v>1690</v>
      </c>
      <c r="G104" s="241" t="s">
        <v>313</v>
      </c>
      <c r="H104" s="242">
        <v>10</v>
      </c>
      <c r="I104" s="243"/>
      <c r="J104" s="244">
        <f>ROUND(I104*H104,2)</f>
        <v>0</v>
      </c>
      <c r="K104" s="240" t="s">
        <v>189</v>
      </c>
      <c r="L104" s="74"/>
      <c r="M104" s="245" t="s">
        <v>38</v>
      </c>
      <c r="N104" s="246" t="s">
        <v>53</v>
      </c>
      <c r="O104" s="49"/>
      <c r="P104" s="247">
        <f>O104*H104</f>
        <v>0</v>
      </c>
      <c r="Q104" s="247">
        <v>0</v>
      </c>
      <c r="R104" s="247">
        <f>Q104*H104</f>
        <v>0</v>
      </c>
      <c r="S104" s="247">
        <v>0.00198</v>
      </c>
      <c r="T104" s="248">
        <f>S104*H104</f>
        <v>0.019799999999999998</v>
      </c>
      <c r="AR104" s="25" t="s">
        <v>279</v>
      </c>
      <c r="AT104" s="25" t="s">
        <v>185</v>
      </c>
      <c r="AU104" s="25" t="s">
        <v>90</v>
      </c>
      <c r="AY104" s="25" t="s">
        <v>183</v>
      </c>
      <c r="BE104" s="249">
        <f>IF(N104="základní",J104,0)</f>
        <v>0</v>
      </c>
      <c r="BF104" s="249">
        <f>IF(N104="snížená",J104,0)</f>
        <v>0</v>
      </c>
      <c r="BG104" s="249">
        <f>IF(N104="zákl. přenesená",J104,0)</f>
        <v>0</v>
      </c>
      <c r="BH104" s="249">
        <f>IF(N104="sníž. přenesená",J104,0)</f>
        <v>0</v>
      </c>
      <c r="BI104" s="249">
        <f>IF(N104="nulová",J104,0)</f>
        <v>0</v>
      </c>
      <c r="BJ104" s="25" t="s">
        <v>25</v>
      </c>
      <c r="BK104" s="249">
        <f>ROUND(I104*H104,2)</f>
        <v>0</v>
      </c>
      <c r="BL104" s="25" t="s">
        <v>279</v>
      </c>
      <c r="BM104" s="25" t="s">
        <v>1691</v>
      </c>
    </row>
    <row r="105" s="1" customFormat="1">
      <c r="B105" s="48"/>
      <c r="C105" s="76"/>
      <c r="D105" s="252" t="s">
        <v>217</v>
      </c>
      <c r="E105" s="76"/>
      <c r="F105" s="283" t="s">
        <v>1688</v>
      </c>
      <c r="G105" s="76"/>
      <c r="H105" s="76"/>
      <c r="I105" s="206"/>
      <c r="J105" s="76"/>
      <c r="K105" s="76"/>
      <c r="L105" s="74"/>
      <c r="M105" s="284"/>
      <c r="N105" s="49"/>
      <c r="O105" s="49"/>
      <c r="P105" s="49"/>
      <c r="Q105" s="49"/>
      <c r="R105" s="49"/>
      <c r="S105" s="49"/>
      <c r="T105" s="97"/>
      <c r="AT105" s="25" t="s">
        <v>217</v>
      </c>
      <c r="AU105" s="25" t="s">
        <v>90</v>
      </c>
    </row>
    <row r="106" s="1" customFormat="1" ht="16.5" customHeight="1">
      <c r="B106" s="48"/>
      <c r="C106" s="238" t="s">
        <v>236</v>
      </c>
      <c r="D106" s="238" t="s">
        <v>185</v>
      </c>
      <c r="E106" s="239" t="s">
        <v>1692</v>
      </c>
      <c r="F106" s="240" t="s">
        <v>1693</v>
      </c>
      <c r="G106" s="241" t="s">
        <v>313</v>
      </c>
      <c r="H106" s="242">
        <v>3.5</v>
      </c>
      <c r="I106" s="243"/>
      <c r="J106" s="244">
        <f>ROUND(I106*H106,2)</f>
        <v>0</v>
      </c>
      <c r="K106" s="240" t="s">
        <v>189</v>
      </c>
      <c r="L106" s="74"/>
      <c r="M106" s="245" t="s">
        <v>38</v>
      </c>
      <c r="N106" s="246" t="s">
        <v>53</v>
      </c>
      <c r="O106" s="49"/>
      <c r="P106" s="247">
        <f>O106*H106</f>
        <v>0</v>
      </c>
      <c r="Q106" s="247">
        <v>0.0017700000000000001</v>
      </c>
      <c r="R106" s="247">
        <f>Q106*H106</f>
        <v>0.006195</v>
      </c>
      <c r="S106" s="247">
        <v>0</v>
      </c>
      <c r="T106" s="248">
        <f>S106*H106</f>
        <v>0</v>
      </c>
      <c r="AR106" s="25" t="s">
        <v>279</v>
      </c>
      <c r="AT106" s="25" t="s">
        <v>185</v>
      </c>
      <c r="AU106" s="25" t="s">
        <v>90</v>
      </c>
      <c r="AY106" s="25" t="s">
        <v>183</v>
      </c>
      <c r="BE106" s="249">
        <f>IF(N106="základní",J106,0)</f>
        <v>0</v>
      </c>
      <c r="BF106" s="249">
        <f>IF(N106="snížená",J106,0)</f>
        <v>0</v>
      </c>
      <c r="BG106" s="249">
        <f>IF(N106="zákl. přenesená",J106,0)</f>
        <v>0</v>
      </c>
      <c r="BH106" s="249">
        <f>IF(N106="sníž. přenesená",J106,0)</f>
        <v>0</v>
      </c>
      <c r="BI106" s="249">
        <f>IF(N106="nulová",J106,0)</f>
        <v>0</v>
      </c>
      <c r="BJ106" s="25" t="s">
        <v>25</v>
      </c>
      <c r="BK106" s="249">
        <f>ROUND(I106*H106,2)</f>
        <v>0</v>
      </c>
      <c r="BL106" s="25" t="s">
        <v>279</v>
      </c>
      <c r="BM106" s="25" t="s">
        <v>1694</v>
      </c>
    </row>
    <row r="107" s="1" customFormat="1">
      <c r="B107" s="48"/>
      <c r="C107" s="76"/>
      <c r="D107" s="252" t="s">
        <v>217</v>
      </c>
      <c r="E107" s="76"/>
      <c r="F107" s="283" t="s">
        <v>1695</v>
      </c>
      <c r="G107" s="76"/>
      <c r="H107" s="76"/>
      <c r="I107" s="206"/>
      <c r="J107" s="76"/>
      <c r="K107" s="76"/>
      <c r="L107" s="74"/>
      <c r="M107" s="284"/>
      <c r="N107" s="49"/>
      <c r="O107" s="49"/>
      <c r="P107" s="49"/>
      <c r="Q107" s="49"/>
      <c r="R107" s="49"/>
      <c r="S107" s="49"/>
      <c r="T107" s="97"/>
      <c r="AT107" s="25" t="s">
        <v>217</v>
      </c>
      <c r="AU107" s="25" t="s">
        <v>90</v>
      </c>
    </row>
    <row r="108" s="12" customFormat="1">
      <c r="B108" s="250"/>
      <c r="C108" s="251"/>
      <c r="D108" s="252" t="s">
        <v>196</v>
      </c>
      <c r="E108" s="253" t="s">
        <v>38</v>
      </c>
      <c r="F108" s="254" t="s">
        <v>1696</v>
      </c>
      <c r="G108" s="251"/>
      <c r="H108" s="255">
        <v>3.5</v>
      </c>
      <c r="I108" s="256"/>
      <c r="J108" s="251"/>
      <c r="K108" s="251"/>
      <c r="L108" s="257"/>
      <c r="M108" s="258"/>
      <c r="N108" s="259"/>
      <c r="O108" s="259"/>
      <c r="P108" s="259"/>
      <c r="Q108" s="259"/>
      <c r="R108" s="259"/>
      <c r="S108" s="259"/>
      <c r="T108" s="260"/>
      <c r="AT108" s="261" t="s">
        <v>196</v>
      </c>
      <c r="AU108" s="261" t="s">
        <v>90</v>
      </c>
      <c r="AV108" s="12" t="s">
        <v>90</v>
      </c>
      <c r="AW108" s="12" t="s">
        <v>45</v>
      </c>
      <c r="AX108" s="12" t="s">
        <v>82</v>
      </c>
      <c r="AY108" s="261" t="s">
        <v>183</v>
      </c>
    </row>
    <row r="109" s="13" customFormat="1">
      <c r="B109" s="262"/>
      <c r="C109" s="263"/>
      <c r="D109" s="252" t="s">
        <v>196</v>
      </c>
      <c r="E109" s="264" t="s">
        <v>38</v>
      </c>
      <c r="F109" s="265" t="s">
        <v>198</v>
      </c>
      <c r="G109" s="263"/>
      <c r="H109" s="266">
        <v>3.5</v>
      </c>
      <c r="I109" s="267"/>
      <c r="J109" s="263"/>
      <c r="K109" s="263"/>
      <c r="L109" s="268"/>
      <c r="M109" s="269"/>
      <c r="N109" s="270"/>
      <c r="O109" s="270"/>
      <c r="P109" s="270"/>
      <c r="Q109" s="270"/>
      <c r="R109" s="270"/>
      <c r="S109" s="270"/>
      <c r="T109" s="271"/>
      <c r="AT109" s="272" t="s">
        <v>196</v>
      </c>
      <c r="AU109" s="272" t="s">
        <v>90</v>
      </c>
      <c r="AV109" s="13" t="s">
        <v>190</v>
      </c>
      <c r="AW109" s="13" t="s">
        <v>6</v>
      </c>
      <c r="AX109" s="13" t="s">
        <v>25</v>
      </c>
      <c r="AY109" s="272" t="s">
        <v>183</v>
      </c>
    </row>
    <row r="110" s="1" customFormat="1" ht="25.5" customHeight="1">
      <c r="B110" s="48"/>
      <c r="C110" s="238" t="s">
        <v>30</v>
      </c>
      <c r="D110" s="238" t="s">
        <v>185</v>
      </c>
      <c r="E110" s="239" t="s">
        <v>1697</v>
      </c>
      <c r="F110" s="240" t="s">
        <v>1698</v>
      </c>
      <c r="G110" s="241" t="s">
        <v>313</v>
      </c>
      <c r="H110" s="242">
        <v>21.5</v>
      </c>
      <c r="I110" s="243"/>
      <c r="J110" s="244">
        <f>ROUND(I110*H110,2)</f>
        <v>0</v>
      </c>
      <c r="K110" s="240" t="s">
        <v>189</v>
      </c>
      <c r="L110" s="74"/>
      <c r="M110" s="245" t="s">
        <v>38</v>
      </c>
      <c r="N110" s="246" t="s">
        <v>53</v>
      </c>
      <c r="O110" s="49"/>
      <c r="P110" s="247">
        <f>O110*H110</f>
        <v>0</v>
      </c>
      <c r="Q110" s="247">
        <v>0.00059000000000000003</v>
      </c>
      <c r="R110" s="247">
        <f>Q110*H110</f>
        <v>0.012685</v>
      </c>
      <c r="S110" s="247">
        <v>0</v>
      </c>
      <c r="T110" s="248">
        <f>S110*H110</f>
        <v>0</v>
      </c>
      <c r="AR110" s="25" t="s">
        <v>279</v>
      </c>
      <c r="AT110" s="25" t="s">
        <v>185</v>
      </c>
      <c r="AU110" s="25" t="s">
        <v>90</v>
      </c>
      <c r="AY110" s="25" t="s">
        <v>183</v>
      </c>
      <c r="BE110" s="249">
        <f>IF(N110="základní",J110,0)</f>
        <v>0</v>
      </c>
      <c r="BF110" s="249">
        <f>IF(N110="snížená",J110,0)</f>
        <v>0</v>
      </c>
      <c r="BG110" s="249">
        <f>IF(N110="zákl. přenesená",J110,0)</f>
        <v>0</v>
      </c>
      <c r="BH110" s="249">
        <f>IF(N110="sníž. přenesená",J110,0)</f>
        <v>0</v>
      </c>
      <c r="BI110" s="249">
        <f>IF(N110="nulová",J110,0)</f>
        <v>0</v>
      </c>
      <c r="BJ110" s="25" t="s">
        <v>25</v>
      </c>
      <c r="BK110" s="249">
        <f>ROUND(I110*H110,2)</f>
        <v>0</v>
      </c>
      <c r="BL110" s="25" t="s">
        <v>279</v>
      </c>
      <c r="BM110" s="25" t="s">
        <v>1699</v>
      </c>
    </row>
    <row r="111" s="1" customFormat="1">
      <c r="B111" s="48"/>
      <c r="C111" s="76"/>
      <c r="D111" s="252" t="s">
        <v>217</v>
      </c>
      <c r="E111" s="76"/>
      <c r="F111" s="283" t="s">
        <v>1695</v>
      </c>
      <c r="G111" s="76"/>
      <c r="H111" s="76"/>
      <c r="I111" s="206"/>
      <c r="J111" s="76"/>
      <c r="K111" s="76"/>
      <c r="L111" s="74"/>
      <c r="M111" s="284"/>
      <c r="N111" s="49"/>
      <c r="O111" s="49"/>
      <c r="P111" s="49"/>
      <c r="Q111" s="49"/>
      <c r="R111" s="49"/>
      <c r="S111" s="49"/>
      <c r="T111" s="97"/>
      <c r="AT111" s="25" t="s">
        <v>217</v>
      </c>
      <c r="AU111" s="25" t="s">
        <v>90</v>
      </c>
    </row>
    <row r="112" s="12" customFormat="1">
      <c r="B112" s="250"/>
      <c r="C112" s="251"/>
      <c r="D112" s="252" t="s">
        <v>196</v>
      </c>
      <c r="E112" s="253" t="s">
        <v>38</v>
      </c>
      <c r="F112" s="254" t="s">
        <v>1700</v>
      </c>
      <c r="G112" s="251"/>
      <c r="H112" s="255">
        <v>21.5</v>
      </c>
      <c r="I112" s="256"/>
      <c r="J112" s="251"/>
      <c r="K112" s="251"/>
      <c r="L112" s="257"/>
      <c r="M112" s="258"/>
      <c r="N112" s="259"/>
      <c r="O112" s="259"/>
      <c r="P112" s="259"/>
      <c r="Q112" s="259"/>
      <c r="R112" s="259"/>
      <c r="S112" s="259"/>
      <c r="T112" s="260"/>
      <c r="AT112" s="261" t="s">
        <v>196</v>
      </c>
      <c r="AU112" s="261" t="s">
        <v>90</v>
      </c>
      <c r="AV112" s="12" t="s">
        <v>90</v>
      </c>
      <c r="AW112" s="12" t="s">
        <v>45</v>
      </c>
      <c r="AX112" s="12" t="s">
        <v>82</v>
      </c>
      <c r="AY112" s="261" t="s">
        <v>183</v>
      </c>
    </row>
    <row r="113" s="13" customFormat="1">
      <c r="B113" s="262"/>
      <c r="C113" s="263"/>
      <c r="D113" s="252" t="s">
        <v>196</v>
      </c>
      <c r="E113" s="264" t="s">
        <v>38</v>
      </c>
      <c r="F113" s="265" t="s">
        <v>198</v>
      </c>
      <c r="G113" s="263"/>
      <c r="H113" s="266">
        <v>21.5</v>
      </c>
      <c r="I113" s="267"/>
      <c r="J113" s="263"/>
      <c r="K113" s="263"/>
      <c r="L113" s="268"/>
      <c r="M113" s="269"/>
      <c r="N113" s="270"/>
      <c r="O113" s="270"/>
      <c r="P113" s="270"/>
      <c r="Q113" s="270"/>
      <c r="R113" s="270"/>
      <c r="S113" s="270"/>
      <c r="T113" s="271"/>
      <c r="AT113" s="272" t="s">
        <v>196</v>
      </c>
      <c r="AU113" s="272" t="s">
        <v>90</v>
      </c>
      <c r="AV113" s="13" t="s">
        <v>190</v>
      </c>
      <c r="AW113" s="13" t="s">
        <v>6</v>
      </c>
      <c r="AX113" s="13" t="s">
        <v>25</v>
      </c>
      <c r="AY113" s="272" t="s">
        <v>183</v>
      </c>
    </row>
    <row r="114" s="1" customFormat="1" ht="25.5" customHeight="1">
      <c r="B114" s="48"/>
      <c r="C114" s="238" t="s">
        <v>244</v>
      </c>
      <c r="D114" s="238" t="s">
        <v>185</v>
      </c>
      <c r="E114" s="239" t="s">
        <v>1701</v>
      </c>
      <c r="F114" s="240" t="s">
        <v>1702</v>
      </c>
      <c r="G114" s="241" t="s">
        <v>313</v>
      </c>
      <c r="H114" s="242">
        <v>20</v>
      </c>
      <c r="I114" s="243"/>
      <c r="J114" s="244">
        <f>ROUND(I114*H114,2)</f>
        <v>0</v>
      </c>
      <c r="K114" s="240" t="s">
        <v>189</v>
      </c>
      <c r="L114" s="74"/>
      <c r="M114" s="245" t="s">
        <v>38</v>
      </c>
      <c r="N114" s="246" t="s">
        <v>53</v>
      </c>
      <c r="O114" s="49"/>
      <c r="P114" s="247">
        <f>O114*H114</f>
        <v>0</v>
      </c>
      <c r="Q114" s="247">
        <v>0.0011999999999999999</v>
      </c>
      <c r="R114" s="247">
        <f>Q114*H114</f>
        <v>0.023999999999999997</v>
      </c>
      <c r="S114" s="247">
        <v>0</v>
      </c>
      <c r="T114" s="248">
        <f>S114*H114</f>
        <v>0</v>
      </c>
      <c r="AR114" s="25" t="s">
        <v>279</v>
      </c>
      <c r="AT114" s="25" t="s">
        <v>185</v>
      </c>
      <c r="AU114" s="25" t="s">
        <v>90</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279</v>
      </c>
      <c r="BM114" s="25" t="s">
        <v>1703</v>
      </c>
    </row>
    <row r="115" s="1" customFormat="1">
      <c r="B115" s="48"/>
      <c r="C115" s="76"/>
      <c r="D115" s="252" t="s">
        <v>217</v>
      </c>
      <c r="E115" s="76"/>
      <c r="F115" s="283" t="s">
        <v>1695</v>
      </c>
      <c r="G115" s="76"/>
      <c r="H115" s="76"/>
      <c r="I115" s="206"/>
      <c r="J115" s="76"/>
      <c r="K115" s="76"/>
      <c r="L115" s="74"/>
      <c r="M115" s="284"/>
      <c r="N115" s="49"/>
      <c r="O115" s="49"/>
      <c r="P115" s="49"/>
      <c r="Q115" s="49"/>
      <c r="R115" s="49"/>
      <c r="S115" s="49"/>
      <c r="T115" s="97"/>
      <c r="AT115" s="25" t="s">
        <v>217</v>
      </c>
      <c r="AU115" s="25" t="s">
        <v>90</v>
      </c>
    </row>
    <row r="116" s="12" customFormat="1">
      <c r="B116" s="250"/>
      <c r="C116" s="251"/>
      <c r="D116" s="252" t="s">
        <v>196</v>
      </c>
      <c r="E116" s="253" t="s">
        <v>38</v>
      </c>
      <c r="F116" s="254" t="s">
        <v>1704</v>
      </c>
      <c r="G116" s="251"/>
      <c r="H116" s="255">
        <v>20</v>
      </c>
      <c r="I116" s="256"/>
      <c r="J116" s="251"/>
      <c r="K116" s="251"/>
      <c r="L116" s="257"/>
      <c r="M116" s="258"/>
      <c r="N116" s="259"/>
      <c r="O116" s="259"/>
      <c r="P116" s="259"/>
      <c r="Q116" s="259"/>
      <c r="R116" s="259"/>
      <c r="S116" s="259"/>
      <c r="T116" s="260"/>
      <c r="AT116" s="261" t="s">
        <v>196</v>
      </c>
      <c r="AU116" s="261" t="s">
        <v>90</v>
      </c>
      <c r="AV116" s="12" t="s">
        <v>90</v>
      </c>
      <c r="AW116" s="12" t="s">
        <v>45</v>
      </c>
      <c r="AX116" s="12" t="s">
        <v>82</v>
      </c>
      <c r="AY116" s="261" t="s">
        <v>183</v>
      </c>
    </row>
    <row r="117" s="13" customFormat="1">
      <c r="B117" s="262"/>
      <c r="C117" s="263"/>
      <c r="D117" s="252" t="s">
        <v>196</v>
      </c>
      <c r="E117" s="264" t="s">
        <v>38</v>
      </c>
      <c r="F117" s="265" t="s">
        <v>198</v>
      </c>
      <c r="G117" s="263"/>
      <c r="H117" s="266">
        <v>20</v>
      </c>
      <c r="I117" s="267"/>
      <c r="J117" s="263"/>
      <c r="K117" s="263"/>
      <c r="L117" s="268"/>
      <c r="M117" s="269"/>
      <c r="N117" s="270"/>
      <c r="O117" s="270"/>
      <c r="P117" s="270"/>
      <c r="Q117" s="270"/>
      <c r="R117" s="270"/>
      <c r="S117" s="270"/>
      <c r="T117" s="271"/>
      <c r="AT117" s="272" t="s">
        <v>196</v>
      </c>
      <c r="AU117" s="272" t="s">
        <v>90</v>
      </c>
      <c r="AV117" s="13" t="s">
        <v>190</v>
      </c>
      <c r="AW117" s="13" t="s">
        <v>6</v>
      </c>
      <c r="AX117" s="13" t="s">
        <v>25</v>
      </c>
      <c r="AY117" s="272" t="s">
        <v>183</v>
      </c>
    </row>
    <row r="118" s="1" customFormat="1" ht="16.5" customHeight="1">
      <c r="B118" s="48"/>
      <c r="C118" s="238" t="s">
        <v>248</v>
      </c>
      <c r="D118" s="238" t="s">
        <v>185</v>
      </c>
      <c r="E118" s="239" t="s">
        <v>1705</v>
      </c>
      <c r="F118" s="240" t="s">
        <v>1706</v>
      </c>
      <c r="G118" s="241" t="s">
        <v>313</v>
      </c>
      <c r="H118" s="242">
        <v>3</v>
      </c>
      <c r="I118" s="243"/>
      <c r="J118" s="244">
        <f>ROUND(I118*H118,2)</f>
        <v>0</v>
      </c>
      <c r="K118" s="240" t="s">
        <v>38</v>
      </c>
      <c r="L118" s="74"/>
      <c r="M118" s="245" t="s">
        <v>38</v>
      </c>
      <c r="N118" s="246" t="s">
        <v>53</v>
      </c>
      <c r="O118" s="49"/>
      <c r="P118" s="247">
        <f>O118*H118</f>
        <v>0</v>
      </c>
      <c r="Q118" s="247">
        <v>0</v>
      </c>
      <c r="R118" s="247">
        <f>Q118*H118</f>
        <v>0</v>
      </c>
      <c r="S118" s="247">
        <v>0</v>
      </c>
      <c r="T118" s="248">
        <f>S118*H118</f>
        <v>0</v>
      </c>
      <c r="AR118" s="25" t="s">
        <v>279</v>
      </c>
      <c r="AT118" s="25" t="s">
        <v>185</v>
      </c>
      <c r="AU118" s="25" t="s">
        <v>90</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279</v>
      </c>
      <c r="BM118" s="25" t="s">
        <v>1707</v>
      </c>
    </row>
    <row r="119" s="12" customFormat="1">
      <c r="B119" s="250"/>
      <c r="C119" s="251"/>
      <c r="D119" s="252" t="s">
        <v>196</v>
      </c>
      <c r="E119" s="253" t="s">
        <v>38</v>
      </c>
      <c r="F119" s="254" t="s">
        <v>1708</v>
      </c>
      <c r="G119" s="251"/>
      <c r="H119" s="255">
        <v>3</v>
      </c>
      <c r="I119" s="256"/>
      <c r="J119" s="251"/>
      <c r="K119" s="251"/>
      <c r="L119" s="257"/>
      <c r="M119" s="258"/>
      <c r="N119" s="259"/>
      <c r="O119" s="259"/>
      <c r="P119" s="259"/>
      <c r="Q119" s="259"/>
      <c r="R119" s="259"/>
      <c r="S119" s="259"/>
      <c r="T119" s="260"/>
      <c r="AT119" s="261" t="s">
        <v>196</v>
      </c>
      <c r="AU119" s="261" t="s">
        <v>90</v>
      </c>
      <c r="AV119" s="12" t="s">
        <v>90</v>
      </c>
      <c r="AW119" s="12" t="s">
        <v>45</v>
      </c>
      <c r="AX119" s="12" t="s">
        <v>82</v>
      </c>
      <c r="AY119" s="261" t="s">
        <v>183</v>
      </c>
    </row>
    <row r="120" s="13" customFormat="1">
      <c r="B120" s="262"/>
      <c r="C120" s="263"/>
      <c r="D120" s="252" t="s">
        <v>196</v>
      </c>
      <c r="E120" s="264" t="s">
        <v>38</v>
      </c>
      <c r="F120" s="265" t="s">
        <v>198</v>
      </c>
      <c r="G120" s="263"/>
      <c r="H120" s="266">
        <v>3</v>
      </c>
      <c r="I120" s="267"/>
      <c r="J120" s="263"/>
      <c r="K120" s="263"/>
      <c r="L120" s="268"/>
      <c r="M120" s="269"/>
      <c r="N120" s="270"/>
      <c r="O120" s="270"/>
      <c r="P120" s="270"/>
      <c r="Q120" s="270"/>
      <c r="R120" s="270"/>
      <c r="S120" s="270"/>
      <c r="T120" s="271"/>
      <c r="AT120" s="272" t="s">
        <v>196</v>
      </c>
      <c r="AU120" s="272" t="s">
        <v>90</v>
      </c>
      <c r="AV120" s="13" t="s">
        <v>190</v>
      </c>
      <c r="AW120" s="13" t="s">
        <v>6</v>
      </c>
      <c r="AX120" s="13" t="s">
        <v>25</v>
      </c>
      <c r="AY120" s="272" t="s">
        <v>183</v>
      </c>
    </row>
    <row r="121" s="1" customFormat="1" ht="25.5" customHeight="1">
      <c r="B121" s="48"/>
      <c r="C121" s="238" t="s">
        <v>252</v>
      </c>
      <c r="D121" s="238" t="s">
        <v>185</v>
      </c>
      <c r="E121" s="239" t="s">
        <v>1709</v>
      </c>
      <c r="F121" s="240" t="s">
        <v>1710</v>
      </c>
      <c r="G121" s="241" t="s">
        <v>313</v>
      </c>
      <c r="H121" s="242">
        <v>8.5</v>
      </c>
      <c r="I121" s="243"/>
      <c r="J121" s="244">
        <f>ROUND(I121*H121,2)</f>
        <v>0</v>
      </c>
      <c r="K121" s="240" t="s">
        <v>189</v>
      </c>
      <c r="L121" s="74"/>
      <c r="M121" s="245" t="s">
        <v>38</v>
      </c>
      <c r="N121" s="246" t="s">
        <v>53</v>
      </c>
      <c r="O121" s="49"/>
      <c r="P121" s="247">
        <f>O121*H121</f>
        <v>0</v>
      </c>
      <c r="Q121" s="247">
        <v>0.00029</v>
      </c>
      <c r="R121" s="247">
        <f>Q121*H121</f>
        <v>0.0024650000000000002</v>
      </c>
      <c r="S121" s="247">
        <v>0</v>
      </c>
      <c r="T121" s="248">
        <f>S121*H121</f>
        <v>0</v>
      </c>
      <c r="AR121" s="25" t="s">
        <v>279</v>
      </c>
      <c r="AT121" s="25" t="s">
        <v>185</v>
      </c>
      <c r="AU121" s="25" t="s">
        <v>90</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279</v>
      </c>
      <c r="BM121" s="25" t="s">
        <v>1711</v>
      </c>
    </row>
    <row r="122" s="1" customFormat="1">
      <c r="B122" s="48"/>
      <c r="C122" s="76"/>
      <c r="D122" s="252" t="s">
        <v>217</v>
      </c>
      <c r="E122" s="76"/>
      <c r="F122" s="283" t="s">
        <v>1695</v>
      </c>
      <c r="G122" s="76"/>
      <c r="H122" s="76"/>
      <c r="I122" s="206"/>
      <c r="J122" s="76"/>
      <c r="K122" s="76"/>
      <c r="L122" s="74"/>
      <c r="M122" s="284"/>
      <c r="N122" s="49"/>
      <c r="O122" s="49"/>
      <c r="P122" s="49"/>
      <c r="Q122" s="49"/>
      <c r="R122" s="49"/>
      <c r="S122" s="49"/>
      <c r="T122" s="97"/>
      <c r="AT122" s="25" t="s">
        <v>217</v>
      </c>
      <c r="AU122" s="25" t="s">
        <v>90</v>
      </c>
    </row>
    <row r="123" s="12" customFormat="1">
      <c r="B123" s="250"/>
      <c r="C123" s="251"/>
      <c r="D123" s="252" t="s">
        <v>196</v>
      </c>
      <c r="E123" s="253" t="s">
        <v>38</v>
      </c>
      <c r="F123" s="254" t="s">
        <v>1712</v>
      </c>
      <c r="G123" s="251"/>
      <c r="H123" s="255">
        <v>8.5</v>
      </c>
      <c r="I123" s="256"/>
      <c r="J123" s="251"/>
      <c r="K123" s="251"/>
      <c r="L123" s="257"/>
      <c r="M123" s="258"/>
      <c r="N123" s="259"/>
      <c r="O123" s="259"/>
      <c r="P123" s="259"/>
      <c r="Q123" s="259"/>
      <c r="R123" s="259"/>
      <c r="S123" s="259"/>
      <c r="T123" s="260"/>
      <c r="AT123" s="261" t="s">
        <v>196</v>
      </c>
      <c r="AU123" s="261" t="s">
        <v>90</v>
      </c>
      <c r="AV123" s="12" t="s">
        <v>90</v>
      </c>
      <c r="AW123" s="12" t="s">
        <v>45</v>
      </c>
      <c r="AX123" s="12" t="s">
        <v>82</v>
      </c>
      <c r="AY123" s="261" t="s">
        <v>183</v>
      </c>
    </row>
    <row r="124" s="13" customFormat="1">
      <c r="B124" s="262"/>
      <c r="C124" s="263"/>
      <c r="D124" s="252" t="s">
        <v>196</v>
      </c>
      <c r="E124" s="264" t="s">
        <v>38</v>
      </c>
      <c r="F124" s="265" t="s">
        <v>198</v>
      </c>
      <c r="G124" s="263"/>
      <c r="H124" s="266">
        <v>8.5</v>
      </c>
      <c r="I124" s="267"/>
      <c r="J124" s="263"/>
      <c r="K124" s="263"/>
      <c r="L124" s="268"/>
      <c r="M124" s="269"/>
      <c r="N124" s="270"/>
      <c r="O124" s="270"/>
      <c r="P124" s="270"/>
      <c r="Q124" s="270"/>
      <c r="R124" s="270"/>
      <c r="S124" s="270"/>
      <c r="T124" s="271"/>
      <c r="AT124" s="272" t="s">
        <v>196</v>
      </c>
      <c r="AU124" s="272" t="s">
        <v>90</v>
      </c>
      <c r="AV124" s="13" t="s">
        <v>190</v>
      </c>
      <c r="AW124" s="13" t="s">
        <v>6</v>
      </c>
      <c r="AX124" s="13" t="s">
        <v>25</v>
      </c>
      <c r="AY124" s="272" t="s">
        <v>183</v>
      </c>
    </row>
    <row r="125" s="1" customFormat="1" ht="25.5" customHeight="1">
      <c r="B125" s="48"/>
      <c r="C125" s="238" t="s">
        <v>265</v>
      </c>
      <c r="D125" s="238" t="s">
        <v>185</v>
      </c>
      <c r="E125" s="239" t="s">
        <v>1713</v>
      </c>
      <c r="F125" s="240" t="s">
        <v>1714</v>
      </c>
      <c r="G125" s="241" t="s">
        <v>313</v>
      </c>
      <c r="H125" s="242">
        <v>21</v>
      </c>
      <c r="I125" s="243"/>
      <c r="J125" s="244">
        <f>ROUND(I125*H125,2)</f>
        <v>0</v>
      </c>
      <c r="K125" s="240" t="s">
        <v>189</v>
      </c>
      <c r="L125" s="74"/>
      <c r="M125" s="245" t="s">
        <v>38</v>
      </c>
      <c r="N125" s="246" t="s">
        <v>53</v>
      </c>
      <c r="O125" s="49"/>
      <c r="P125" s="247">
        <f>O125*H125</f>
        <v>0</v>
      </c>
      <c r="Q125" s="247">
        <v>0.00035</v>
      </c>
      <c r="R125" s="247">
        <f>Q125*H125</f>
        <v>0.0073499999999999998</v>
      </c>
      <c r="S125" s="247">
        <v>0</v>
      </c>
      <c r="T125" s="248">
        <f>S125*H125</f>
        <v>0</v>
      </c>
      <c r="AR125" s="25" t="s">
        <v>279</v>
      </c>
      <c r="AT125" s="25" t="s">
        <v>185</v>
      </c>
      <c r="AU125" s="25" t="s">
        <v>90</v>
      </c>
      <c r="AY125" s="25" t="s">
        <v>183</v>
      </c>
      <c r="BE125" s="249">
        <f>IF(N125="základní",J125,0)</f>
        <v>0</v>
      </c>
      <c r="BF125" s="249">
        <f>IF(N125="snížená",J125,0)</f>
        <v>0</v>
      </c>
      <c r="BG125" s="249">
        <f>IF(N125="zákl. přenesená",J125,0)</f>
        <v>0</v>
      </c>
      <c r="BH125" s="249">
        <f>IF(N125="sníž. přenesená",J125,0)</f>
        <v>0</v>
      </c>
      <c r="BI125" s="249">
        <f>IF(N125="nulová",J125,0)</f>
        <v>0</v>
      </c>
      <c r="BJ125" s="25" t="s">
        <v>25</v>
      </c>
      <c r="BK125" s="249">
        <f>ROUND(I125*H125,2)</f>
        <v>0</v>
      </c>
      <c r="BL125" s="25" t="s">
        <v>279</v>
      </c>
      <c r="BM125" s="25" t="s">
        <v>1715</v>
      </c>
    </row>
    <row r="126" s="1" customFormat="1">
      <c r="B126" s="48"/>
      <c r="C126" s="76"/>
      <c r="D126" s="252" t="s">
        <v>217</v>
      </c>
      <c r="E126" s="76"/>
      <c r="F126" s="283" t="s">
        <v>1695</v>
      </c>
      <c r="G126" s="76"/>
      <c r="H126" s="76"/>
      <c r="I126" s="206"/>
      <c r="J126" s="76"/>
      <c r="K126" s="76"/>
      <c r="L126" s="74"/>
      <c r="M126" s="284"/>
      <c r="N126" s="49"/>
      <c r="O126" s="49"/>
      <c r="P126" s="49"/>
      <c r="Q126" s="49"/>
      <c r="R126" s="49"/>
      <c r="S126" s="49"/>
      <c r="T126" s="97"/>
      <c r="AT126" s="25" t="s">
        <v>217</v>
      </c>
      <c r="AU126" s="25" t="s">
        <v>90</v>
      </c>
    </row>
    <row r="127" s="12" customFormat="1">
      <c r="B127" s="250"/>
      <c r="C127" s="251"/>
      <c r="D127" s="252" t="s">
        <v>196</v>
      </c>
      <c r="E127" s="253" t="s">
        <v>38</v>
      </c>
      <c r="F127" s="254" t="s">
        <v>1716</v>
      </c>
      <c r="G127" s="251"/>
      <c r="H127" s="255">
        <v>21</v>
      </c>
      <c r="I127" s="256"/>
      <c r="J127" s="251"/>
      <c r="K127" s="251"/>
      <c r="L127" s="257"/>
      <c r="M127" s="258"/>
      <c r="N127" s="259"/>
      <c r="O127" s="259"/>
      <c r="P127" s="259"/>
      <c r="Q127" s="259"/>
      <c r="R127" s="259"/>
      <c r="S127" s="259"/>
      <c r="T127" s="260"/>
      <c r="AT127" s="261" t="s">
        <v>196</v>
      </c>
      <c r="AU127" s="261" t="s">
        <v>90</v>
      </c>
      <c r="AV127" s="12" t="s">
        <v>90</v>
      </c>
      <c r="AW127" s="12" t="s">
        <v>45</v>
      </c>
      <c r="AX127" s="12" t="s">
        <v>82</v>
      </c>
      <c r="AY127" s="261" t="s">
        <v>183</v>
      </c>
    </row>
    <row r="128" s="13" customFormat="1">
      <c r="B128" s="262"/>
      <c r="C128" s="263"/>
      <c r="D128" s="252" t="s">
        <v>196</v>
      </c>
      <c r="E128" s="264" t="s">
        <v>38</v>
      </c>
      <c r="F128" s="265" t="s">
        <v>198</v>
      </c>
      <c r="G128" s="263"/>
      <c r="H128" s="266">
        <v>21</v>
      </c>
      <c r="I128" s="267"/>
      <c r="J128" s="263"/>
      <c r="K128" s="263"/>
      <c r="L128" s="268"/>
      <c r="M128" s="269"/>
      <c r="N128" s="270"/>
      <c r="O128" s="270"/>
      <c r="P128" s="270"/>
      <c r="Q128" s="270"/>
      <c r="R128" s="270"/>
      <c r="S128" s="270"/>
      <c r="T128" s="271"/>
      <c r="AT128" s="272" t="s">
        <v>196</v>
      </c>
      <c r="AU128" s="272" t="s">
        <v>90</v>
      </c>
      <c r="AV128" s="13" t="s">
        <v>190</v>
      </c>
      <c r="AW128" s="13" t="s">
        <v>45</v>
      </c>
      <c r="AX128" s="13" t="s">
        <v>25</v>
      </c>
      <c r="AY128" s="272" t="s">
        <v>183</v>
      </c>
    </row>
    <row r="129" s="1" customFormat="1" ht="25.5" customHeight="1">
      <c r="B129" s="48"/>
      <c r="C129" s="238" t="s">
        <v>10</v>
      </c>
      <c r="D129" s="238" t="s">
        <v>185</v>
      </c>
      <c r="E129" s="239" t="s">
        <v>1717</v>
      </c>
      <c r="F129" s="240" t="s">
        <v>1718</v>
      </c>
      <c r="G129" s="241" t="s">
        <v>188</v>
      </c>
      <c r="H129" s="242">
        <v>13</v>
      </c>
      <c r="I129" s="243"/>
      <c r="J129" s="244">
        <f>ROUND(I129*H129,2)</f>
        <v>0</v>
      </c>
      <c r="K129" s="240" t="s">
        <v>189</v>
      </c>
      <c r="L129" s="74"/>
      <c r="M129" s="245" t="s">
        <v>38</v>
      </c>
      <c r="N129" s="246" t="s">
        <v>53</v>
      </c>
      <c r="O129" s="49"/>
      <c r="P129" s="247">
        <f>O129*H129</f>
        <v>0</v>
      </c>
      <c r="Q129" s="247">
        <v>0</v>
      </c>
      <c r="R129" s="247">
        <f>Q129*H129</f>
        <v>0</v>
      </c>
      <c r="S129" s="247">
        <v>0</v>
      </c>
      <c r="T129" s="248">
        <f>S129*H129</f>
        <v>0</v>
      </c>
      <c r="AR129" s="25" t="s">
        <v>279</v>
      </c>
      <c r="AT129" s="25" t="s">
        <v>185</v>
      </c>
      <c r="AU129" s="25" t="s">
        <v>90</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279</v>
      </c>
      <c r="BM129" s="25" t="s">
        <v>1719</v>
      </c>
    </row>
    <row r="130" s="1" customFormat="1">
      <c r="B130" s="48"/>
      <c r="C130" s="76"/>
      <c r="D130" s="252" t="s">
        <v>217</v>
      </c>
      <c r="E130" s="76"/>
      <c r="F130" s="283" t="s">
        <v>1720</v>
      </c>
      <c r="G130" s="76"/>
      <c r="H130" s="76"/>
      <c r="I130" s="206"/>
      <c r="J130" s="76"/>
      <c r="K130" s="76"/>
      <c r="L130" s="74"/>
      <c r="M130" s="284"/>
      <c r="N130" s="49"/>
      <c r="O130" s="49"/>
      <c r="P130" s="49"/>
      <c r="Q130" s="49"/>
      <c r="R130" s="49"/>
      <c r="S130" s="49"/>
      <c r="T130" s="97"/>
      <c r="AT130" s="25" t="s">
        <v>217</v>
      </c>
      <c r="AU130" s="25" t="s">
        <v>90</v>
      </c>
    </row>
    <row r="131" s="1" customFormat="1" ht="25.5" customHeight="1">
      <c r="B131" s="48"/>
      <c r="C131" s="238" t="s">
        <v>279</v>
      </c>
      <c r="D131" s="238" t="s">
        <v>185</v>
      </c>
      <c r="E131" s="239" t="s">
        <v>1721</v>
      </c>
      <c r="F131" s="240" t="s">
        <v>1722</v>
      </c>
      <c r="G131" s="241" t="s">
        <v>188</v>
      </c>
      <c r="H131" s="242">
        <v>1</v>
      </c>
      <c r="I131" s="243"/>
      <c r="J131" s="244">
        <f>ROUND(I131*H131,2)</f>
        <v>0</v>
      </c>
      <c r="K131" s="240" t="s">
        <v>189</v>
      </c>
      <c r="L131" s="74"/>
      <c r="M131" s="245" t="s">
        <v>38</v>
      </c>
      <c r="N131" s="246" t="s">
        <v>53</v>
      </c>
      <c r="O131" s="49"/>
      <c r="P131" s="247">
        <f>O131*H131</f>
        <v>0</v>
      </c>
      <c r="Q131" s="247">
        <v>0</v>
      </c>
      <c r="R131" s="247">
        <f>Q131*H131</f>
        <v>0</v>
      </c>
      <c r="S131" s="247">
        <v>0</v>
      </c>
      <c r="T131" s="248">
        <f>S131*H131</f>
        <v>0</v>
      </c>
      <c r="AR131" s="25" t="s">
        <v>279</v>
      </c>
      <c r="AT131" s="25" t="s">
        <v>185</v>
      </c>
      <c r="AU131" s="25" t="s">
        <v>90</v>
      </c>
      <c r="AY131" s="25" t="s">
        <v>183</v>
      </c>
      <c r="BE131" s="249">
        <f>IF(N131="základní",J131,0)</f>
        <v>0</v>
      </c>
      <c r="BF131" s="249">
        <f>IF(N131="snížená",J131,0)</f>
        <v>0</v>
      </c>
      <c r="BG131" s="249">
        <f>IF(N131="zákl. přenesená",J131,0)</f>
        <v>0</v>
      </c>
      <c r="BH131" s="249">
        <f>IF(N131="sníž. přenesená",J131,0)</f>
        <v>0</v>
      </c>
      <c r="BI131" s="249">
        <f>IF(N131="nulová",J131,0)</f>
        <v>0</v>
      </c>
      <c r="BJ131" s="25" t="s">
        <v>25</v>
      </c>
      <c r="BK131" s="249">
        <f>ROUND(I131*H131,2)</f>
        <v>0</v>
      </c>
      <c r="BL131" s="25" t="s">
        <v>279</v>
      </c>
      <c r="BM131" s="25" t="s">
        <v>1723</v>
      </c>
    </row>
    <row r="132" s="1" customFormat="1">
      <c r="B132" s="48"/>
      <c r="C132" s="76"/>
      <c r="D132" s="252" t="s">
        <v>217</v>
      </c>
      <c r="E132" s="76"/>
      <c r="F132" s="283" t="s">
        <v>1720</v>
      </c>
      <c r="G132" s="76"/>
      <c r="H132" s="76"/>
      <c r="I132" s="206"/>
      <c r="J132" s="76"/>
      <c r="K132" s="76"/>
      <c r="L132" s="74"/>
      <c r="M132" s="284"/>
      <c r="N132" s="49"/>
      <c r="O132" s="49"/>
      <c r="P132" s="49"/>
      <c r="Q132" s="49"/>
      <c r="R132" s="49"/>
      <c r="S132" s="49"/>
      <c r="T132" s="97"/>
      <c r="AT132" s="25" t="s">
        <v>217</v>
      </c>
      <c r="AU132" s="25" t="s">
        <v>90</v>
      </c>
    </row>
    <row r="133" s="1" customFormat="1" ht="25.5" customHeight="1">
      <c r="B133" s="48"/>
      <c r="C133" s="238" t="s">
        <v>288</v>
      </c>
      <c r="D133" s="238" t="s">
        <v>185</v>
      </c>
      <c r="E133" s="239" t="s">
        <v>1724</v>
      </c>
      <c r="F133" s="240" t="s">
        <v>1725</v>
      </c>
      <c r="G133" s="241" t="s">
        <v>188</v>
      </c>
      <c r="H133" s="242">
        <v>2</v>
      </c>
      <c r="I133" s="243"/>
      <c r="J133" s="244">
        <f>ROUND(I133*H133,2)</f>
        <v>0</v>
      </c>
      <c r="K133" s="240" t="s">
        <v>189</v>
      </c>
      <c r="L133" s="74"/>
      <c r="M133" s="245" t="s">
        <v>38</v>
      </c>
      <c r="N133" s="246" t="s">
        <v>53</v>
      </c>
      <c r="O133" s="49"/>
      <c r="P133" s="247">
        <f>O133*H133</f>
        <v>0</v>
      </c>
      <c r="Q133" s="247">
        <v>0</v>
      </c>
      <c r="R133" s="247">
        <f>Q133*H133</f>
        <v>0</v>
      </c>
      <c r="S133" s="247">
        <v>0</v>
      </c>
      <c r="T133" s="248">
        <f>S133*H133</f>
        <v>0</v>
      </c>
      <c r="AR133" s="25" t="s">
        <v>279</v>
      </c>
      <c r="AT133" s="25" t="s">
        <v>185</v>
      </c>
      <c r="AU133" s="25" t="s">
        <v>90</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279</v>
      </c>
      <c r="BM133" s="25" t="s">
        <v>1726</v>
      </c>
    </row>
    <row r="134" s="1" customFormat="1">
      <c r="B134" s="48"/>
      <c r="C134" s="76"/>
      <c r="D134" s="252" t="s">
        <v>217</v>
      </c>
      <c r="E134" s="76"/>
      <c r="F134" s="283" t="s">
        <v>1720</v>
      </c>
      <c r="G134" s="76"/>
      <c r="H134" s="76"/>
      <c r="I134" s="206"/>
      <c r="J134" s="76"/>
      <c r="K134" s="76"/>
      <c r="L134" s="74"/>
      <c r="M134" s="284"/>
      <c r="N134" s="49"/>
      <c r="O134" s="49"/>
      <c r="P134" s="49"/>
      <c r="Q134" s="49"/>
      <c r="R134" s="49"/>
      <c r="S134" s="49"/>
      <c r="T134" s="97"/>
      <c r="AT134" s="25" t="s">
        <v>217</v>
      </c>
      <c r="AU134" s="25" t="s">
        <v>90</v>
      </c>
    </row>
    <row r="135" s="1" customFormat="1" ht="16.5" customHeight="1">
      <c r="B135" s="48"/>
      <c r="C135" s="238" t="s">
        <v>294</v>
      </c>
      <c r="D135" s="238" t="s">
        <v>185</v>
      </c>
      <c r="E135" s="239" t="s">
        <v>1727</v>
      </c>
      <c r="F135" s="240" t="s">
        <v>1728</v>
      </c>
      <c r="G135" s="241" t="s">
        <v>188</v>
      </c>
      <c r="H135" s="242">
        <v>1</v>
      </c>
      <c r="I135" s="243"/>
      <c r="J135" s="244">
        <f>ROUND(I135*H135,2)</f>
        <v>0</v>
      </c>
      <c r="K135" s="240" t="s">
        <v>38</v>
      </c>
      <c r="L135" s="74"/>
      <c r="M135" s="245" t="s">
        <v>38</v>
      </c>
      <c r="N135" s="246" t="s">
        <v>53</v>
      </c>
      <c r="O135" s="49"/>
      <c r="P135" s="247">
        <f>O135*H135</f>
        <v>0</v>
      </c>
      <c r="Q135" s="247">
        <v>0</v>
      </c>
      <c r="R135" s="247">
        <f>Q135*H135</f>
        <v>0</v>
      </c>
      <c r="S135" s="247">
        <v>0.029610000000000001</v>
      </c>
      <c r="T135" s="248">
        <f>S135*H135</f>
        <v>0.029610000000000001</v>
      </c>
      <c r="AR135" s="25" t="s">
        <v>279</v>
      </c>
      <c r="AT135" s="25" t="s">
        <v>185</v>
      </c>
      <c r="AU135" s="25" t="s">
        <v>90</v>
      </c>
      <c r="AY135" s="25" t="s">
        <v>183</v>
      </c>
      <c r="BE135" s="249">
        <f>IF(N135="základní",J135,0)</f>
        <v>0</v>
      </c>
      <c r="BF135" s="249">
        <f>IF(N135="snížená",J135,0)</f>
        <v>0</v>
      </c>
      <c r="BG135" s="249">
        <f>IF(N135="zákl. přenesená",J135,0)</f>
        <v>0</v>
      </c>
      <c r="BH135" s="249">
        <f>IF(N135="sníž. přenesená",J135,0)</f>
        <v>0</v>
      </c>
      <c r="BI135" s="249">
        <f>IF(N135="nulová",J135,0)</f>
        <v>0</v>
      </c>
      <c r="BJ135" s="25" t="s">
        <v>25</v>
      </c>
      <c r="BK135" s="249">
        <f>ROUND(I135*H135,2)</f>
        <v>0</v>
      </c>
      <c r="BL135" s="25" t="s">
        <v>279</v>
      </c>
      <c r="BM135" s="25" t="s">
        <v>1729</v>
      </c>
    </row>
    <row r="136" s="1" customFormat="1" ht="25.5" customHeight="1">
      <c r="B136" s="48"/>
      <c r="C136" s="238" t="s">
        <v>299</v>
      </c>
      <c r="D136" s="238" t="s">
        <v>185</v>
      </c>
      <c r="E136" s="239" t="s">
        <v>1730</v>
      </c>
      <c r="F136" s="240" t="s">
        <v>1731</v>
      </c>
      <c r="G136" s="241" t="s">
        <v>188</v>
      </c>
      <c r="H136" s="242">
        <v>1</v>
      </c>
      <c r="I136" s="243"/>
      <c r="J136" s="244">
        <f>ROUND(I136*H136,2)</f>
        <v>0</v>
      </c>
      <c r="K136" s="240" t="s">
        <v>189</v>
      </c>
      <c r="L136" s="74"/>
      <c r="M136" s="245" t="s">
        <v>38</v>
      </c>
      <c r="N136" s="246" t="s">
        <v>53</v>
      </c>
      <c r="O136" s="49"/>
      <c r="P136" s="247">
        <f>O136*H136</f>
        <v>0</v>
      </c>
      <c r="Q136" s="247">
        <v>0.0010100000000000001</v>
      </c>
      <c r="R136" s="247">
        <f>Q136*H136</f>
        <v>0.0010100000000000001</v>
      </c>
      <c r="S136" s="247">
        <v>0</v>
      </c>
      <c r="T136" s="248">
        <f>S136*H136</f>
        <v>0</v>
      </c>
      <c r="AR136" s="25" t="s">
        <v>279</v>
      </c>
      <c r="AT136" s="25" t="s">
        <v>185</v>
      </c>
      <c r="AU136" s="25" t="s">
        <v>90</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279</v>
      </c>
      <c r="BM136" s="25" t="s">
        <v>1732</v>
      </c>
    </row>
    <row r="137" s="1" customFormat="1" ht="16.5" customHeight="1">
      <c r="B137" s="48"/>
      <c r="C137" s="238" t="s">
        <v>304</v>
      </c>
      <c r="D137" s="238" t="s">
        <v>185</v>
      </c>
      <c r="E137" s="239" t="s">
        <v>1733</v>
      </c>
      <c r="F137" s="240" t="s">
        <v>1734</v>
      </c>
      <c r="G137" s="241" t="s">
        <v>188</v>
      </c>
      <c r="H137" s="242">
        <v>1</v>
      </c>
      <c r="I137" s="243"/>
      <c r="J137" s="244">
        <f>ROUND(I137*H137,2)</f>
        <v>0</v>
      </c>
      <c r="K137" s="240" t="s">
        <v>189</v>
      </c>
      <c r="L137" s="74"/>
      <c r="M137" s="245" t="s">
        <v>38</v>
      </c>
      <c r="N137" s="246" t="s">
        <v>53</v>
      </c>
      <c r="O137" s="49"/>
      <c r="P137" s="247">
        <f>O137*H137</f>
        <v>0</v>
      </c>
      <c r="Q137" s="247">
        <v>0.00027999999999999998</v>
      </c>
      <c r="R137" s="247">
        <f>Q137*H137</f>
        <v>0.00027999999999999998</v>
      </c>
      <c r="S137" s="247">
        <v>0</v>
      </c>
      <c r="T137" s="248">
        <f>S137*H137</f>
        <v>0</v>
      </c>
      <c r="AR137" s="25" t="s">
        <v>279</v>
      </c>
      <c r="AT137" s="25" t="s">
        <v>185</v>
      </c>
      <c r="AU137" s="25" t="s">
        <v>90</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279</v>
      </c>
      <c r="BM137" s="25" t="s">
        <v>1735</v>
      </c>
    </row>
    <row r="138" s="1" customFormat="1" ht="25.5" customHeight="1">
      <c r="B138" s="48"/>
      <c r="C138" s="238" t="s">
        <v>9</v>
      </c>
      <c r="D138" s="238" t="s">
        <v>185</v>
      </c>
      <c r="E138" s="239" t="s">
        <v>1736</v>
      </c>
      <c r="F138" s="240" t="s">
        <v>1737</v>
      </c>
      <c r="G138" s="241" t="s">
        <v>188</v>
      </c>
      <c r="H138" s="242">
        <v>2</v>
      </c>
      <c r="I138" s="243"/>
      <c r="J138" s="244">
        <f>ROUND(I138*H138,2)</f>
        <v>0</v>
      </c>
      <c r="K138" s="240" t="s">
        <v>38</v>
      </c>
      <c r="L138" s="74"/>
      <c r="M138" s="245" t="s">
        <v>38</v>
      </c>
      <c r="N138" s="246" t="s">
        <v>53</v>
      </c>
      <c r="O138" s="49"/>
      <c r="P138" s="247">
        <f>O138*H138</f>
        <v>0</v>
      </c>
      <c r="Q138" s="247">
        <v>0.00023000000000000001</v>
      </c>
      <c r="R138" s="247">
        <f>Q138*H138</f>
        <v>0.00046000000000000001</v>
      </c>
      <c r="S138" s="247">
        <v>0</v>
      </c>
      <c r="T138" s="248">
        <f>S138*H138</f>
        <v>0</v>
      </c>
      <c r="AR138" s="25" t="s">
        <v>279</v>
      </c>
      <c r="AT138" s="25" t="s">
        <v>185</v>
      </c>
      <c r="AU138" s="25" t="s">
        <v>90</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279</v>
      </c>
      <c r="BM138" s="25" t="s">
        <v>1738</v>
      </c>
    </row>
    <row r="139" s="1" customFormat="1" ht="16.5" customHeight="1">
      <c r="B139" s="48"/>
      <c r="C139" s="238" t="s">
        <v>317</v>
      </c>
      <c r="D139" s="238" t="s">
        <v>185</v>
      </c>
      <c r="E139" s="239" t="s">
        <v>1739</v>
      </c>
      <c r="F139" s="240" t="s">
        <v>1740</v>
      </c>
      <c r="G139" s="241" t="s">
        <v>188</v>
      </c>
      <c r="H139" s="242">
        <v>3</v>
      </c>
      <c r="I139" s="243"/>
      <c r="J139" s="244">
        <f>ROUND(I139*H139,2)</f>
        <v>0</v>
      </c>
      <c r="K139" s="240" t="s">
        <v>38</v>
      </c>
      <c r="L139" s="74"/>
      <c r="M139" s="245" t="s">
        <v>38</v>
      </c>
      <c r="N139" s="246" t="s">
        <v>53</v>
      </c>
      <c r="O139" s="49"/>
      <c r="P139" s="247">
        <f>O139*H139</f>
        <v>0</v>
      </c>
      <c r="Q139" s="247">
        <v>0.00027999999999999998</v>
      </c>
      <c r="R139" s="247">
        <f>Q139*H139</f>
        <v>0.00083999999999999993</v>
      </c>
      <c r="S139" s="247">
        <v>0</v>
      </c>
      <c r="T139" s="248">
        <f>S139*H139</f>
        <v>0</v>
      </c>
      <c r="AR139" s="25" t="s">
        <v>279</v>
      </c>
      <c r="AT139" s="25" t="s">
        <v>185</v>
      </c>
      <c r="AU139" s="25" t="s">
        <v>90</v>
      </c>
      <c r="AY139" s="25" t="s">
        <v>183</v>
      </c>
      <c r="BE139" s="249">
        <f>IF(N139="základní",J139,0)</f>
        <v>0</v>
      </c>
      <c r="BF139" s="249">
        <f>IF(N139="snížená",J139,0)</f>
        <v>0</v>
      </c>
      <c r="BG139" s="249">
        <f>IF(N139="zákl. přenesená",J139,0)</f>
        <v>0</v>
      </c>
      <c r="BH139" s="249">
        <f>IF(N139="sníž. přenesená",J139,0)</f>
        <v>0</v>
      </c>
      <c r="BI139" s="249">
        <f>IF(N139="nulová",J139,0)</f>
        <v>0</v>
      </c>
      <c r="BJ139" s="25" t="s">
        <v>25</v>
      </c>
      <c r="BK139" s="249">
        <f>ROUND(I139*H139,2)</f>
        <v>0</v>
      </c>
      <c r="BL139" s="25" t="s">
        <v>279</v>
      </c>
      <c r="BM139" s="25" t="s">
        <v>1741</v>
      </c>
    </row>
    <row r="140" s="1" customFormat="1" ht="16.5" customHeight="1">
      <c r="B140" s="48"/>
      <c r="C140" s="238" t="s">
        <v>322</v>
      </c>
      <c r="D140" s="238" t="s">
        <v>185</v>
      </c>
      <c r="E140" s="239" t="s">
        <v>1742</v>
      </c>
      <c r="F140" s="240" t="s">
        <v>1743</v>
      </c>
      <c r="G140" s="241" t="s">
        <v>188</v>
      </c>
      <c r="H140" s="242">
        <v>1</v>
      </c>
      <c r="I140" s="243"/>
      <c r="J140" s="244">
        <f>ROUND(I140*H140,2)</f>
        <v>0</v>
      </c>
      <c r="K140" s="240" t="s">
        <v>38</v>
      </c>
      <c r="L140" s="74"/>
      <c r="M140" s="245" t="s">
        <v>38</v>
      </c>
      <c r="N140" s="246" t="s">
        <v>53</v>
      </c>
      <c r="O140" s="49"/>
      <c r="P140" s="247">
        <f>O140*H140</f>
        <v>0</v>
      </c>
      <c r="Q140" s="247">
        <v>9.0000000000000006E-05</v>
      </c>
      <c r="R140" s="247">
        <f>Q140*H140</f>
        <v>9.0000000000000006E-05</v>
      </c>
      <c r="S140" s="247">
        <v>0</v>
      </c>
      <c r="T140" s="248">
        <f>S140*H140</f>
        <v>0</v>
      </c>
      <c r="AR140" s="25" t="s">
        <v>279</v>
      </c>
      <c r="AT140" s="25" t="s">
        <v>185</v>
      </c>
      <c r="AU140" s="25" t="s">
        <v>90</v>
      </c>
      <c r="AY140" s="25" t="s">
        <v>183</v>
      </c>
      <c r="BE140" s="249">
        <f>IF(N140="základní",J140,0)</f>
        <v>0</v>
      </c>
      <c r="BF140" s="249">
        <f>IF(N140="snížená",J140,0)</f>
        <v>0</v>
      </c>
      <c r="BG140" s="249">
        <f>IF(N140="zákl. přenesená",J140,0)</f>
        <v>0</v>
      </c>
      <c r="BH140" s="249">
        <f>IF(N140="sníž. přenesená",J140,0)</f>
        <v>0</v>
      </c>
      <c r="BI140" s="249">
        <f>IF(N140="nulová",J140,0)</f>
        <v>0</v>
      </c>
      <c r="BJ140" s="25" t="s">
        <v>25</v>
      </c>
      <c r="BK140" s="249">
        <f>ROUND(I140*H140,2)</f>
        <v>0</v>
      </c>
      <c r="BL140" s="25" t="s">
        <v>279</v>
      </c>
      <c r="BM140" s="25" t="s">
        <v>1744</v>
      </c>
    </row>
    <row r="141" s="1" customFormat="1" ht="16.5" customHeight="1">
      <c r="B141" s="48"/>
      <c r="C141" s="238" t="s">
        <v>329</v>
      </c>
      <c r="D141" s="238" t="s">
        <v>185</v>
      </c>
      <c r="E141" s="239" t="s">
        <v>1745</v>
      </c>
      <c r="F141" s="240" t="s">
        <v>1746</v>
      </c>
      <c r="G141" s="241" t="s">
        <v>188</v>
      </c>
      <c r="H141" s="242">
        <v>2</v>
      </c>
      <c r="I141" s="243"/>
      <c r="J141" s="244">
        <f>ROUND(I141*H141,2)</f>
        <v>0</v>
      </c>
      <c r="K141" s="240" t="s">
        <v>189</v>
      </c>
      <c r="L141" s="74"/>
      <c r="M141" s="245" t="s">
        <v>38</v>
      </c>
      <c r="N141" s="246" t="s">
        <v>53</v>
      </c>
      <c r="O141" s="49"/>
      <c r="P141" s="247">
        <f>O141*H141</f>
        <v>0</v>
      </c>
      <c r="Q141" s="247">
        <v>0.00017000000000000001</v>
      </c>
      <c r="R141" s="247">
        <f>Q141*H141</f>
        <v>0.00034000000000000002</v>
      </c>
      <c r="S141" s="247">
        <v>0</v>
      </c>
      <c r="T141" s="248">
        <f>S141*H141</f>
        <v>0</v>
      </c>
      <c r="AR141" s="25" t="s">
        <v>279</v>
      </c>
      <c r="AT141" s="25" t="s">
        <v>185</v>
      </c>
      <c r="AU141" s="25" t="s">
        <v>90</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279</v>
      </c>
      <c r="BM141" s="25" t="s">
        <v>1747</v>
      </c>
    </row>
    <row r="142" s="1" customFormat="1" ht="16.5" customHeight="1">
      <c r="B142" s="48"/>
      <c r="C142" s="238" t="s">
        <v>344</v>
      </c>
      <c r="D142" s="238" t="s">
        <v>185</v>
      </c>
      <c r="E142" s="239" t="s">
        <v>1748</v>
      </c>
      <c r="F142" s="240" t="s">
        <v>1749</v>
      </c>
      <c r="G142" s="241" t="s">
        <v>313</v>
      </c>
      <c r="H142" s="242">
        <v>77.5</v>
      </c>
      <c r="I142" s="243"/>
      <c r="J142" s="244">
        <f>ROUND(I142*H142,2)</f>
        <v>0</v>
      </c>
      <c r="K142" s="240" t="s">
        <v>189</v>
      </c>
      <c r="L142" s="74"/>
      <c r="M142" s="245" t="s">
        <v>38</v>
      </c>
      <c r="N142" s="246" t="s">
        <v>53</v>
      </c>
      <c r="O142" s="49"/>
      <c r="P142" s="247">
        <f>O142*H142</f>
        <v>0</v>
      </c>
      <c r="Q142" s="247">
        <v>0</v>
      </c>
      <c r="R142" s="247">
        <f>Q142*H142</f>
        <v>0</v>
      </c>
      <c r="S142" s="247">
        <v>0</v>
      </c>
      <c r="T142" s="248">
        <f>S142*H142</f>
        <v>0</v>
      </c>
      <c r="AR142" s="25" t="s">
        <v>279</v>
      </c>
      <c r="AT142" s="25" t="s">
        <v>185</v>
      </c>
      <c r="AU142" s="25" t="s">
        <v>90</v>
      </c>
      <c r="AY142" s="25" t="s">
        <v>183</v>
      </c>
      <c r="BE142" s="249">
        <f>IF(N142="základní",J142,0)</f>
        <v>0</v>
      </c>
      <c r="BF142" s="249">
        <f>IF(N142="snížená",J142,0)</f>
        <v>0</v>
      </c>
      <c r="BG142" s="249">
        <f>IF(N142="zákl. přenesená",J142,0)</f>
        <v>0</v>
      </c>
      <c r="BH142" s="249">
        <f>IF(N142="sníž. přenesená",J142,0)</f>
        <v>0</v>
      </c>
      <c r="BI142" s="249">
        <f>IF(N142="nulová",J142,0)</f>
        <v>0</v>
      </c>
      <c r="BJ142" s="25" t="s">
        <v>25</v>
      </c>
      <c r="BK142" s="249">
        <f>ROUND(I142*H142,2)</f>
        <v>0</v>
      </c>
      <c r="BL142" s="25" t="s">
        <v>279</v>
      </c>
      <c r="BM142" s="25" t="s">
        <v>1750</v>
      </c>
    </row>
    <row r="143" s="1" customFormat="1">
      <c r="B143" s="48"/>
      <c r="C143" s="76"/>
      <c r="D143" s="252" t="s">
        <v>217</v>
      </c>
      <c r="E143" s="76"/>
      <c r="F143" s="283" t="s">
        <v>1751</v>
      </c>
      <c r="G143" s="76"/>
      <c r="H143" s="76"/>
      <c r="I143" s="206"/>
      <c r="J143" s="76"/>
      <c r="K143" s="76"/>
      <c r="L143" s="74"/>
      <c r="M143" s="284"/>
      <c r="N143" s="49"/>
      <c r="O143" s="49"/>
      <c r="P143" s="49"/>
      <c r="Q143" s="49"/>
      <c r="R143" s="49"/>
      <c r="S143" s="49"/>
      <c r="T143" s="97"/>
      <c r="AT143" s="25" t="s">
        <v>217</v>
      </c>
      <c r="AU143" s="25" t="s">
        <v>90</v>
      </c>
    </row>
    <row r="144" s="12" customFormat="1">
      <c r="B144" s="250"/>
      <c r="C144" s="251"/>
      <c r="D144" s="252" t="s">
        <v>196</v>
      </c>
      <c r="E144" s="253" t="s">
        <v>38</v>
      </c>
      <c r="F144" s="254" t="s">
        <v>1752</v>
      </c>
      <c r="G144" s="251"/>
      <c r="H144" s="255">
        <v>77.5</v>
      </c>
      <c r="I144" s="256"/>
      <c r="J144" s="251"/>
      <c r="K144" s="251"/>
      <c r="L144" s="257"/>
      <c r="M144" s="258"/>
      <c r="N144" s="259"/>
      <c r="O144" s="259"/>
      <c r="P144" s="259"/>
      <c r="Q144" s="259"/>
      <c r="R144" s="259"/>
      <c r="S144" s="259"/>
      <c r="T144" s="260"/>
      <c r="AT144" s="261" t="s">
        <v>196</v>
      </c>
      <c r="AU144" s="261" t="s">
        <v>90</v>
      </c>
      <c r="AV144" s="12" t="s">
        <v>90</v>
      </c>
      <c r="AW144" s="12" t="s">
        <v>45</v>
      </c>
      <c r="AX144" s="12" t="s">
        <v>82</v>
      </c>
      <c r="AY144" s="261" t="s">
        <v>183</v>
      </c>
    </row>
    <row r="145" s="13" customFormat="1">
      <c r="B145" s="262"/>
      <c r="C145" s="263"/>
      <c r="D145" s="252" t="s">
        <v>196</v>
      </c>
      <c r="E145" s="264" t="s">
        <v>38</v>
      </c>
      <c r="F145" s="265" t="s">
        <v>198</v>
      </c>
      <c r="G145" s="263"/>
      <c r="H145" s="266">
        <v>77.5</v>
      </c>
      <c r="I145" s="267"/>
      <c r="J145" s="263"/>
      <c r="K145" s="263"/>
      <c r="L145" s="268"/>
      <c r="M145" s="269"/>
      <c r="N145" s="270"/>
      <c r="O145" s="270"/>
      <c r="P145" s="270"/>
      <c r="Q145" s="270"/>
      <c r="R145" s="270"/>
      <c r="S145" s="270"/>
      <c r="T145" s="271"/>
      <c r="AT145" s="272" t="s">
        <v>196</v>
      </c>
      <c r="AU145" s="272" t="s">
        <v>90</v>
      </c>
      <c r="AV145" s="13" t="s">
        <v>190</v>
      </c>
      <c r="AW145" s="13" t="s">
        <v>6</v>
      </c>
      <c r="AX145" s="13" t="s">
        <v>25</v>
      </c>
      <c r="AY145" s="272" t="s">
        <v>183</v>
      </c>
    </row>
    <row r="146" s="1" customFormat="1" ht="16.5" customHeight="1">
      <c r="B146" s="48"/>
      <c r="C146" s="238" t="s">
        <v>348</v>
      </c>
      <c r="D146" s="238" t="s">
        <v>185</v>
      </c>
      <c r="E146" s="239" t="s">
        <v>1753</v>
      </c>
      <c r="F146" s="240" t="s">
        <v>1754</v>
      </c>
      <c r="G146" s="241" t="s">
        <v>490</v>
      </c>
      <c r="H146" s="242">
        <v>6</v>
      </c>
      <c r="I146" s="243"/>
      <c r="J146" s="244">
        <f>ROUND(I146*H146,2)</f>
        <v>0</v>
      </c>
      <c r="K146" s="240" t="s">
        <v>38</v>
      </c>
      <c r="L146" s="74"/>
      <c r="M146" s="245" t="s">
        <v>38</v>
      </c>
      <c r="N146" s="246" t="s">
        <v>53</v>
      </c>
      <c r="O146" s="49"/>
      <c r="P146" s="247">
        <f>O146*H146</f>
        <v>0</v>
      </c>
      <c r="Q146" s="247">
        <v>0</v>
      </c>
      <c r="R146" s="247">
        <f>Q146*H146</f>
        <v>0</v>
      </c>
      <c r="S146" s="247">
        <v>0</v>
      </c>
      <c r="T146" s="248">
        <f>S146*H146</f>
        <v>0</v>
      </c>
      <c r="AR146" s="25" t="s">
        <v>279</v>
      </c>
      <c r="AT146" s="25" t="s">
        <v>185</v>
      </c>
      <c r="AU146" s="25" t="s">
        <v>90</v>
      </c>
      <c r="AY146" s="25" t="s">
        <v>183</v>
      </c>
      <c r="BE146" s="249">
        <f>IF(N146="základní",J146,0)</f>
        <v>0</v>
      </c>
      <c r="BF146" s="249">
        <f>IF(N146="snížená",J146,0)</f>
        <v>0</v>
      </c>
      <c r="BG146" s="249">
        <f>IF(N146="zákl. přenesená",J146,0)</f>
        <v>0</v>
      </c>
      <c r="BH146" s="249">
        <f>IF(N146="sníž. přenesená",J146,0)</f>
        <v>0</v>
      </c>
      <c r="BI146" s="249">
        <f>IF(N146="nulová",J146,0)</f>
        <v>0</v>
      </c>
      <c r="BJ146" s="25" t="s">
        <v>25</v>
      </c>
      <c r="BK146" s="249">
        <f>ROUND(I146*H146,2)</f>
        <v>0</v>
      </c>
      <c r="BL146" s="25" t="s">
        <v>279</v>
      </c>
      <c r="BM146" s="25" t="s">
        <v>1755</v>
      </c>
    </row>
    <row r="147" s="1" customFormat="1" ht="25.5" customHeight="1">
      <c r="B147" s="48"/>
      <c r="C147" s="238" t="s">
        <v>353</v>
      </c>
      <c r="D147" s="238" t="s">
        <v>185</v>
      </c>
      <c r="E147" s="239" t="s">
        <v>1756</v>
      </c>
      <c r="F147" s="240" t="s">
        <v>1757</v>
      </c>
      <c r="G147" s="241" t="s">
        <v>268</v>
      </c>
      <c r="H147" s="242">
        <v>1.091</v>
      </c>
      <c r="I147" s="243"/>
      <c r="J147" s="244">
        <f>ROUND(I147*H147,2)</f>
        <v>0</v>
      </c>
      <c r="K147" s="240" t="s">
        <v>189</v>
      </c>
      <c r="L147" s="74"/>
      <c r="M147" s="245" t="s">
        <v>38</v>
      </c>
      <c r="N147" s="246" t="s">
        <v>53</v>
      </c>
      <c r="O147" s="49"/>
      <c r="P147" s="247">
        <f>O147*H147</f>
        <v>0</v>
      </c>
      <c r="Q147" s="247">
        <v>0</v>
      </c>
      <c r="R147" s="247">
        <f>Q147*H147</f>
        <v>0</v>
      </c>
      <c r="S147" s="247">
        <v>0</v>
      </c>
      <c r="T147" s="248">
        <f>S147*H147</f>
        <v>0</v>
      </c>
      <c r="AR147" s="25" t="s">
        <v>279</v>
      </c>
      <c r="AT147" s="25" t="s">
        <v>185</v>
      </c>
      <c r="AU147" s="25" t="s">
        <v>90</v>
      </c>
      <c r="AY147" s="25" t="s">
        <v>183</v>
      </c>
      <c r="BE147" s="249">
        <f>IF(N147="základní",J147,0)</f>
        <v>0</v>
      </c>
      <c r="BF147" s="249">
        <f>IF(N147="snížená",J147,0)</f>
        <v>0</v>
      </c>
      <c r="BG147" s="249">
        <f>IF(N147="zákl. přenesená",J147,0)</f>
        <v>0</v>
      </c>
      <c r="BH147" s="249">
        <f>IF(N147="sníž. přenesená",J147,0)</f>
        <v>0</v>
      </c>
      <c r="BI147" s="249">
        <f>IF(N147="nulová",J147,0)</f>
        <v>0</v>
      </c>
      <c r="BJ147" s="25" t="s">
        <v>25</v>
      </c>
      <c r="BK147" s="249">
        <f>ROUND(I147*H147,2)</f>
        <v>0</v>
      </c>
      <c r="BL147" s="25" t="s">
        <v>279</v>
      </c>
      <c r="BM147" s="25" t="s">
        <v>1758</v>
      </c>
    </row>
    <row r="148" s="1" customFormat="1" ht="16.5" customHeight="1">
      <c r="B148" s="48"/>
      <c r="C148" s="238" t="s">
        <v>358</v>
      </c>
      <c r="D148" s="238" t="s">
        <v>185</v>
      </c>
      <c r="E148" s="239" t="s">
        <v>1759</v>
      </c>
      <c r="F148" s="240" t="s">
        <v>1760</v>
      </c>
      <c r="G148" s="241" t="s">
        <v>313</v>
      </c>
      <c r="H148" s="242">
        <v>50</v>
      </c>
      <c r="I148" s="243"/>
      <c r="J148" s="244">
        <f>ROUND(I148*H148,2)</f>
        <v>0</v>
      </c>
      <c r="K148" s="240" t="s">
        <v>189</v>
      </c>
      <c r="L148" s="74"/>
      <c r="M148" s="245" t="s">
        <v>38</v>
      </c>
      <c r="N148" s="246" t="s">
        <v>53</v>
      </c>
      <c r="O148" s="49"/>
      <c r="P148" s="247">
        <f>O148*H148</f>
        <v>0</v>
      </c>
      <c r="Q148" s="247">
        <v>0</v>
      </c>
      <c r="R148" s="247">
        <f>Q148*H148</f>
        <v>0</v>
      </c>
      <c r="S148" s="247">
        <v>0</v>
      </c>
      <c r="T148" s="248">
        <f>S148*H148</f>
        <v>0</v>
      </c>
      <c r="AR148" s="25" t="s">
        <v>279</v>
      </c>
      <c r="AT148" s="25" t="s">
        <v>185</v>
      </c>
      <c r="AU148" s="25" t="s">
        <v>90</v>
      </c>
      <c r="AY148" s="25" t="s">
        <v>183</v>
      </c>
      <c r="BE148" s="249">
        <f>IF(N148="základní",J148,0)</f>
        <v>0</v>
      </c>
      <c r="BF148" s="249">
        <f>IF(N148="snížená",J148,0)</f>
        <v>0</v>
      </c>
      <c r="BG148" s="249">
        <f>IF(N148="zákl. přenesená",J148,0)</f>
        <v>0</v>
      </c>
      <c r="BH148" s="249">
        <f>IF(N148="sníž. přenesená",J148,0)</f>
        <v>0</v>
      </c>
      <c r="BI148" s="249">
        <f>IF(N148="nulová",J148,0)</f>
        <v>0</v>
      </c>
      <c r="BJ148" s="25" t="s">
        <v>25</v>
      </c>
      <c r="BK148" s="249">
        <f>ROUND(I148*H148,2)</f>
        <v>0</v>
      </c>
      <c r="BL148" s="25" t="s">
        <v>279</v>
      </c>
      <c r="BM148" s="25" t="s">
        <v>1761</v>
      </c>
    </row>
    <row r="149" s="1" customFormat="1" ht="38.25" customHeight="1">
      <c r="B149" s="48"/>
      <c r="C149" s="238" t="s">
        <v>364</v>
      </c>
      <c r="D149" s="238" t="s">
        <v>185</v>
      </c>
      <c r="E149" s="239" t="s">
        <v>1762</v>
      </c>
      <c r="F149" s="240" t="s">
        <v>1763</v>
      </c>
      <c r="G149" s="241" t="s">
        <v>911</v>
      </c>
      <c r="H149" s="306"/>
      <c r="I149" s="243"/>
      <c r="J149" s="244">
        <f>ROUND(I149*H149,2)</f>
        <v>0</v>
      </c>
      <c r="K149" s="240" t="s">
        <v>189</v>
      </c>
      <c r="L149" s="74"/>
      <c r="M149" s="245" t="s">
        <v>38</v>
      </c>
      <c r="N149" s="246" t="s">
        <v>53</v>
      </c>
      <c r="O149" s="49"/>
      <c r="P149" s="247">
        <f>O149*H149</f>
        <v>0</v>
      </c>
      <c r="Q149" s="247">
        <v>0</v>
      </c>
      <c r="R149" s="247">
        <f>Q149*H149</f>
        <v>0</v>
      </c>
      <c r="S149" s="247">
        <v>0</v>
      </c>
      <c r="T149" s="248">
        <f>S149*H149</f>
        <v>0</v>
      </c>
      <c r="AR149" s="25" t="s">
        <v>279</v>
      </c>
      <c r="AT149" s="25" t="s">
        <v>185</v>
      </c>
      <c r="AU149" s="25" t="s">
        <v>90</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279</v>
      </c>
      <c r="BM149" s="25" t="s">
        <v>1764</v>
      </c>
    </row>
    <row r="150" s="1" customFormat="1">
      <c r="B150" s="48"/>
      <c r="C150" s="76"/>
      <c r="D150" s="252" t="s">
        <v>217</v>
      </c>
      <c r="E150" s="76"/>
      <c r="F150" s="283" t="s">
        <v>913</v>
      </c>
      <c r="G150" s="76"/>
      <c r="H150" s="76"/>
      <c r="I150" s="206"/>
      <c r="J150" s="76"/>
      <c r="K150" s="76"/>
      <c r="L150" s="74"/>
      <c r="M150" s="284"/>
      <c r="N150" s="49"/>
      <c r="O150" s="49"/>
      <c r="P150" s="49"/>
      <c r="Q150" s="49"/>
      <c r="R150" s="49"/>
      <c r="S150" s="49"/>
      <c r="T150" s="97"/>
      <c r="AT150" s="25" t="s">
        <v>217</v>
      </c>
      <c r="AU150" s="25" t="s">
        <v>90</v>
      </c>
    </row>
    <row r="151" s="11" customFormat="1" ht="29.88" customHeight="1">
      <c r="B151" s="222"/>
      <c r="C151" s="223"/>
      <c r="D151" s="224" t="s">
        <v>81</v>
      </c>
      <c r="E151" s="236" t="s">
        <v>1765</v>
      </c>
      <c r="F151" s="236" t="s">
        <v>1666</v>
      </c>
      <c r="G151" s="223"/>
      <c r="H151" s="223"/>
      <c r="I151" s="226"/>
      <c r="J151" s="237">
        <f>BK151</f>
        <v>0</v>
      </c>
      <c r="K151" s="223"/>
      <c r="L151" s="228"/>
      <c r="M151" s="229"/>
      <c r="N151" s="230"/>
      <c r="O151" s="230"/>
      <c r="P151" s="231">
        <f>SUM(P152:P241)</f>
        <v>0</v>
      </c>
      <c r="Q151" s="230"/>
      <c r="R151" s="231">
        <f>SUM(R152:R241)</f>
        <v>0.57935500000000006</v>
      </c>
      <c r="S151" s="230"/>
      <c r="T151" s="232">
        <f>SUM(T152:T241)</f>
        <v>0.029109999999999997</v>
      </c>
      <c r="AR151" s="233" t="s">
        <v>90</v>
      </c>
      <c r="AT151" s="234" t="s">
        <v>81</v>
      </c>
      <c r="AU151" s="234" t="s">
        <v>25</v>
      </c>
      <c r="AY151" s="233" t="s">
        <v>183</v>
      </c>
      <c r="BK151" s="235">
        <f>SUM(BK152:BK241)</f>
        <v>0</v>
      </c>
    </row>
    <row r="152" s="1" customFormat="1" ht="25.5" customHeight="1">
      <c r="B152" s="48"/>
      <c r="C152" s="238" t="s">
        <v>369</v>
      </c>
      <c r="D152" s="238" t="s">
        <v>185</v>
      </c>
      <c r="E152" s="239" t="s">
        <v>1766</v>
      </c>
      <c r="F152" s="240" t="s">
        <v>1767</v>
      </c>
      <c r="G152" s="241" t="s">
        <v>313</v>
      </c>
      <c r="H152" s="242">
        <v>32</v>
      </c>
      <c r="I152" s="243"/>
      <c r="J152" s="244">
        <f>ROUND(I152*H152,2)</f>
        <v>0</v>
      </c>
      <c r="K152" s="240" t="s">
        <v>189</v>
      </c>
      <c r="L152" s="74"/>
      <c r="M152" s="245" t="s">
        <v>38</v>
      </c>
      <c r="N152" s="246" t="s">
        <v>53</v>
      </c>
      <c r="O152" s="49"/>
      <c r="P152" s="247">
        <f>O152*H152</f>
        <v>0</v>
      </c>
      <c r="Q152" s="247">
        <v>0.0064000000000000003</v>
      </c>
      <c r="R152" s="247">
        <f>Q152*H152</f>
        <v>0.20480000000000001</v>
      </c>
      <c r="S152" s="247">
        <v>0</v>
      </c>
      <c r="T152" s="248">
        <f>S152*H152</f>
        <v>0</v>
      </c>
      <c r="AR152" s="25" t="s">
        <v>279</v>
      </c>
      <c r="AT152" s="25" t="s">
        <v>185</v>
      </c>
      <c r="AU152" s="25" t="s">
        <v>90</v>
      </c>
      <c r="AY152" s="25" t="s">
        <v>183</v>
      </c>
      <c r="BE152" s="249">
        <f>IF(N152="základní",J152,0)</f>
        <v>0</v>
      </c>
      <c r="BF152" s="249">
        <f>IF(N152="snížená",J152,0)</f>
        <v>0</v>
      </c>
      <c r="BG152" s="249">
        <f>IF(N152="zákl. přenesená",J152,0)</f>
        <v>0</v>
      </c>
      <c r="BH152" s="249">
        <f>IF(N152="sníž. přenesená",J152,0)</f>
        <v>0</v>
      </c>
      <c r="BI152" s="249">
        <f>IF(N152="nulová",J152,0)</f>
        <v>0</v>
      </c>
      <c r="BJ152" s="25" t="s">
        <v>25</v>
      </c>
      <c r="BK152" s="249">
        <f>ROUND(I152*H152,2)</f>
        <v>0</v>
      </c>
      <c r="BL152" s="25" t="s">
        <v>279</v>
      </c>
      <c r="BM152" s="25" t="s">
        <v>1768</v>
      </c>
    </row>
    <row r="153" s="12" customFormat="1">
      <c r="B153" s="250"/>
      <c r="C153" s="251"/>
      <c r="D153" s="252" t="s">
        <v>196</v>
      </c>
      <c r="E153" s="253" t="s">
        <v>38</v>
      </c>
      <c r="F153" s="254" t="s">
        <v>1769</v>
      </c>
      <c r="G153" s="251"/>
      <c r="H153" s="255">
        <v>32</v>
      </c>
      <c r="I153" s="256"/>
      <c r="J153" s="251"/>
      <c r="K153" s="251"/>
      <c r="L153" s="257"/>
      <c r="M153" s="258"/>
      <c r="N153" s="259"/>
      <c r="O153" s="259"/>
      <c r="P153" s="259"/>
      <c r="Q153" s="259"/>
      <c r="R153" s="259"/>
      <c r="S153" s="259"/>
      <c r="T153" s="260"/>
      <c r="AT153" s="261" t="s">
        <v>196</v>
      </c>
      <c r="AU153" s="261" t="s">
        <v>90</v>
      </c>
      <c r="AV153" s="12" t="s">
        <v>90</v>
      </c>
      <c r="AW153" s="12" t="s">
        <v>45</v>
      </c>
      <c r="AX153" s="12" t="s">
        <v>82</v>
      </c>
      <c r="AY153" s="261" t="s">
        <v>183</v>
      </c>
    </row>
    <row r="154" s="13" customFormat="1">
      <c r="B154" s="262"/>
      <c r="C154" s="263"/>
      <c r="D154" s="252" t="s">
        <v>196</v>
      </c>
      <c r="E154" s="264" t="s">
        <v>38</v>
      </c>
      <c r="F154" s="265" t="s">
        <v>198</v>
      </c>
      <c r="G154" s="263"/>
      <c r="H154" s="266">
        <v>32</v>
      </c>
      <c r="I154" s="267"/>
      <c r="J154" s="263"/>
      <c r="K154" s="263"/>
      <c r="L154" s="268"/>
      <c r="M154" s="269"/>
      <c r="N154" s="270"/>
      <c r="O154" s="270"/>
      <c r="P154" s="270"/>
      <c r="Q154" s="270"/>
      <c r="R154" s="270"/>
      <c r="S154" s="270"/>
      <c r="T154" s="271"/>
      <c r="AT154" s="272" t="s">
        <v>196</v>
      </c>
      <c r="AU154" s="272" t="s">
        <v>90</v>
      </c>
      <c r="AV154" s="13" t="s">
        <v>190</v>
      </c>
      <c r="AW154" s="13" t="s">
        <v>6</v>
      </c>
      <c r="AX154" s="13" t="s">
        <v>25</v>
      </c>
      <c r="AY154" s="272" t="s">
        <v>183</v>
      </c>
    </row>
    <row r="155" s="1" customFormat="1" ht="16.5" customHeight="1">
      <c r="B155" s="48"/>
      <c r="C155" s="238" t="s">
        <v>373</v>
      </c>
      <c r="D155" s="238" t="s">
        <v>185</v>
      </c>
      <c r="E155" s="239" t="s">
        <v>1770</v>
      </c>
      <c r="F155" s="240" t="s">
        <v>1771</v>
      </c>
      <c r="G155" s="241" t="s">
        <v>313</v>
      </c>
      <c r="H155" s="242">
        <v>32</v>
      </c>
      <c r="I155" s="243"/>
      <c r="J155" s="244">
        <f>ROUND(I155*H155,2)</f>
        <v>0</v>
      </c>
      <c r="K155" s="240" t="s">
        <v>38</v>
      </c>
      <c r="L155" s="74"/>
      <c r="M155" s="245" t="s">
        <v>38</v>
      </c>
      <c r="N155" s="246" t="s">
        <v>53</v>
      </c>
      <c r="O155" s="49"/>
      <c r="P155" s="247">
        <f>O155*H155</f>
        <v>0</v>
      </c>
      <c r="Q155" s="247">
        <v>0</v>
      </c>
      <c r="R155" s="247">
        <f>Q155*H155</f>
        <v>0</v>
      </c>
      <c r="S155" s="247">
        <v>0</v>
      </c>
      <c r="T155" s="248">
        <f>S155*H155</f>
        <v>0</v>
      </c>
      <c r="AR155" s="25" t="s">
        <v>279</v>
      </c>
      <c r="AT155" s="25" t="s">
        <v>185</v>
      </c>
      <c r="AU155" s="25" t="s">
        <v>90</v>
      </c>
      <c r="AY155" s="25" t="s">
        <v>183</v>
      </c>
      <c r="BE155" s="249">
        <f>IF(N155="základní",J155,0)</f>
        <v>0</v>
      </c>
      <c r="BF155" s="249">
        <f>IF(N155="snížená",J155,0)</f>
        <v>0</v>
      </c>
      <c r="BG155" s="249">
        <f>IF(N155="zákl. přenesená",J155,0)</f>
        <v>0</v>
      </c>
      <c r="BH155" s="249">
        <f>IF(N155="sníž. přenesená",J155,0)</f>
        <v>0</v>
      </c>
      <c r="BI155" s="249">
        <f>IF(N155="nulová",J155,0)</f>
        <v>0</v>
      </c>
      <c r="BJ155" s="25" t="s">
        <v>25</v>
      </c>
      <c r="BK155" s="249">
        <f>ROUND(I155*H155,2)</f>
        <v>0</v>
      </c>
      <c r="BL155" s="25" t="s">
        <v>279</v>
      </c>
      <c r="BM155" s="25" t="s">
        <v>1772</v>
      </c>
    </row>
    <row r="156" s="1" customFormat="1" ht="25.5" customHeight="1">
      <c r="B156" s="48"/>
      <c r="C156" s="238" t="s">
        <v>385</v>
      </c>
      <c r="D156" s="238" t="s">
        <v>185</v>
      </c>
      <c r="E156" s="239" t="s">
        <v>1773</v>
      </c>
      <c r="F156" s="240" t="s">
        <v>1774</v>
      </c>
      <c r="G156" s="241" t="s">
        <v>188</v>
      </c>
      <c r="H156" s="242">
        <v>3</v>
      </c>
      <c r="I156" s="243"/>
      <c r="J156" s="244">
        <f>ROUND(I156*H156,2)</f>
        <v>0</v>
      </c>
      <c r="K156" s="240" t="s">
        <v>189</v>
      </c>
      <c r="L156" s="74"/>
      <c r="M156" s="245" t="s">
        <v>38</v>
      </c>
      <c r="N156" s="246" t="s">
        <v>53</v>
      </c>
      <c r="O156" s="49"/>
      <c r="P156" s="247">
        <f>O156*H156</f>
        <v>0</v>
      </c>
      <c r="Q156" s="247">
        <v>0.0016900000000000001</v>
      </c>
      <c r="R156" s="247">
        <f>Q156*H156</f>
        <v>0.0050699999999999999</v>
      </c>
      <c r="S156" s="247">
        <v>0</v>
      </c>
      <c r="T156" s="248">
        <f>S156*H156</f>
        <v>0</v>
      </c>
      <c r="AR156" s="25" t="s">
        <v>279</v>
      </c>
      <c r="AT156" s="25" t="s">
        <v>185</v>
      </c>
      <c r="AU156" s="25" t="s">
        <v>90</v>
      </c>
      <c r="AY156" s="25" t="s">
        <v>183</v>
      </c>
      <c r="BE156" s="249">
        <f>IF(N156="základní",J156,0)</f>
        <v>0</v>
      </c>
      <c r="BF156" s="249">
        <f>IF(N156="snížená",J156,0)</f>
        <v>0</v>
      </c>
      <c r="BG156" s="249">
        <f>IF(N156="zákl. přenesená",J156,0)</f>
        <v>0</v>
      </c>
      <c r="BH156" s="249">
        <f>IF(N156="sníž. přenesená",J156,0)</f>
        <v>0</v>
      </c>
      <c r="BI156" s="249">
        <f>IF(N156="nulová",J156,0)</f>
        <v>0</v>
      </c>
      <c r="BJ156" s="25" t="s">
        <v>25</v>
      </c>
      <c r="BK156" s="249">
        <f>ROUND(I156*H156,2)</f>
        <v>0</v>
      </c>
      <c r="BL156" s="25" t="s">
        <v>279</v>
      </c>
      <c r="BM156" s="25" t="s">
        <v>1775</v>
      </c>
    </row>
    <row r="157" s="1" customFormat="1">
      <c r="B157" s="48"/>
      <c r="C157" s="76"/>
      <c r="D157" s="252" t="s">
        <v>217</v>
      </c>
      <c r="E157" s="76"/>
      <c r="F157" s="283" t="s">
        <v>1776</v>
      </c>
      <c r="G157" s="76"/>
      <c r="H157" s="76"/>
      <c r="I157" s="206"/>
      <c r="J157" s="76"/>
      <c r="K157" s="76"/>
      <c r="L157" s="74"/>
      <c r="M157" s="284"/>
      <c r="N157" s="49"/>
      <c r="O157" s="49"/>
      <c r="P157" s="49"/>
      <c r="Q157" s="49"/>
      <c r="R157" s="49"/>
      <c r="S157" s="49"/>
      <c r="T157" s="97"/>
      <c r="AT157" s="25" t="s">
        <v>217</v>
      </c>
      <c r="AU157" s="25" t="s">
        <v>90</v>
      </c>
    </row>
    <row r="158" s="1" customFormat="1" ht="16.5" customHeight="1">
      <c r="B158" s="48"/>
      <c r="C158" s="238" t="s">
        <v>394</v>
      </c>
      <c r="D158" s="238" t="s">
        <v>185</v>
      </c>
      <c r="E158" s="239" t="s">
        <v>1777</v>
      </c>
      <c r="F158" s="240" t="s">
        <v>1778</v>
      </c>
      <c r="G158" s="241" t="s">
        <v>313</v>
      </c>
      <c r="H158" s="242">
        <v>47</v>
      </c>
      <c r="I158" s="243"/>
      <c r="J158" s="244">
        <f>ROUND(I158*H158,2)</f>
        <v>0</v>
      </c>
      <c r="K158" s="240" t="s">
        <v>189</v>
      </c>
      <c r="L158" s="74"/>
      <c r="M158" s="245" t="s">
        <v>38</v>
      </c>
      <c r="N158" s="246" t="s">
        <v>53</v>
      </c>
      <c r="O158" s="49"/>
      <c r="P158" s="247">
        <f>O158*H158</f>
        <v>0</v>
      </c>
      <c r="Q158" s="247">
        <v>0</v>
      </c>
      <c r="R158" s="247">
        <f>Q158*H158</f>
        <v>0</v>
      </c>
      <c r="S158" s="247">
        <v>0.00027999999999999998</v>
      </c>
      <c r="T158" s="248">
        <f>S158*H158</f>
        <v>0.013159999999999998</v>
      </c>
      <c r="AR158" s="25" t="s">
        <v>279</v>
      </c>
      <c r="AT158" s="25" t="s">
        <v>185</v>
      </c>
      <c r="AU158" s="25" t="s">
        <v>90</v>
      </c>
      <c r="AY158" s="25" t="s">
        <v>183</v>
      </c>
      <c r="BE158" s="249">
        <f>IF(N158="základní",J158,0)</f>
        <v>0</v>
      </c>
      <c r="BF158" s="249">
        <f>IF(N158="snížená",J158,0)</f>
        <v>0</v>
      </c>
      <c r="BG158" s="249">
        <f>IF(N158="zákl. přenesená",J158,0)</f>
        <v>0</v>
      </c>
      <c r="BH158" s="249">
        <f>IF(N158="sníž. přenesená",J158,0)</f>
        <v>0</v>
      </c>
      <c r="BI158" s="249">
        <f>IF(N158="nulová",J158,0)</f>
        <v>0</v>
      </c>
      <c r="BJ158" s="25" t="s">
        <v>25</v>
      </c>
      <c r="BK158" s="249">
        <f>ROUND(I158*H158,2)</f>
        <v>0</v>
      </c>
      <c r="BL158" s="25" t="s">
        <v>279</v>
      </c>
      <c r="BM158" s="25" t="s">
        <v>1779</v>
      </c>
    </row>
    <row r="159" s="1" customFormat="1" ht="16.5" customHeight="1">
      <c r="B159" s="48"/>
      <c r="C159" s="238" t="s">
        <v>410</v>
      </c>
      <c r="D159" s="238" t="s">
        <v>185</v>
      </c>
      <c r="E159" s="239" t="s">
        <v>1780</v>
      </c>
      <c r="F159" s="240" t="s">
        <v>1781</v>
      </c>
      <c r="G159" s="241" t="s">
        <v>313</v>
      </c>
      <c r="H159" s="242">
        <v>55</v>
      </c>
      <c r="I159" s="243"/>
      <c r="J159" s="244">
        <f>ROUND(I159*H159,2)</f>
        <v>0</v>
      </c>
      <c r="K159" s="240" t="s">
        <v>189</v>
      </c>
      <c r="L159" s="74"/>
      <c r="M159" s="245" t="s">
        <v>38</v>
      </c>
      <c r="N159" s="246" t="s">
        <v>53</v>
      </c>
      <c r="O159" s="49"/>
      <c r="P159" s="247">
        <f>O159*H159</f>
        <v>0</v>
      </c>
      <c r="Q159" s="247">
        <v>0</v>
      </c>
      <c r="R159" s="247">
        <f>Q159*H159</f>
        <v>0</v>
      </c>
      <c r="S159" s="247">
        <v>0.00029</v>
      </c>
      <c r="T159" s="248">
        <f>S159*H159</f>
        <v>0.015949999999999999</v>
      </c>
      <c r="AR159" s="25" t="s">
        <v>279</v>
      </c>
      <c r="AT159" s="25" t="s">
        <v>185</v>
      </c>
      <c r="AU159" s="25" t="s">
        <v>90</v>
      </c>
      <c r="AY159" s="25" t="s">
        <v>183</v>
      </c>
      <c r="BE159" s="249">
        <f>IF(N159="základní",J159,0)</f>
        <v>0</v>
      </c>
      <c r="BF159" s="249">
        <f>IF(N159="snížená",J159,0)</f>
        <v>0</v>
      </c>
      <c r="BG159" s="249">
        <f>IF(N159="zákl. přenesená",J159,0)</f>
        <v>0</v>
      </c>
      <c r="BH159" s="249">
        <f>IF(N159="sníž. přenesená",J159,0)</f>
        <v>0</v>
      </c>
      <c r="BI159" s="249">
        <f>IF(N159="nulová",J159,0)</f>
        <v>0</v>
      </c>
      <c r="BJ159" s="25" t="s">
        <v>25</v>
      </c>
      <c r="BK159" s="249">
        <f>ROUND(I159*H159,2)</f>
        <v>0</v>
      </c>
      <c r="BL159" s="25" t="s">
        <v>279</v>
      </c>
      <c r="BM159" s="25" t="s">
        <v>1782</v>
      </c>
    </row>
    <row r="160" s="1" customFormat="1" ht="25.5" customHeight="1">
      <c r="B160" s="48"/>
      <c r="C160" s="238" t="s">
        <v>414</v>
      </c>
      <c r="D160" s="238" t="s">
        <v>185</v>
      </c>
      <c r="E160" s="239" t="s">
        <v>1783</v>
      </c>
      <c r="F160" s="240" t="s">
        <v>1784</v>
      </c>
      <c r="G160" s="241" t="s">
        <v>1785</v>
      </c>
      <c r="H160" s="242">
        <v>1</v>
      </c>
      <c r="I160" s="243"/>
      <c r="J160" s="244">
        <f>ROUND(I160*H160,2)</f>
        <v>0</v>
      </c>
      <c r="K160" s="240" t="s">
        <v>38</v>
      </c>
      <c r="L160" s="74"/>
      <c r="M160" s="245" t="s">
        <v>38</v>
      </c>
      <c r="N160" s="246" t="s">
        <v>53</v>
      </c>
      <c r="O160" s="49"/>
      <c r="P160" s="247">
        <f>O160*H160</f>
        <v>0</v>
      </c>
      <c r="Q160" s="247">
        <v>0</v>
      </c>
      <c r="R160" s="247">
        <f>Q160*H160</f>
        <v>0</v>
      </c>
      <c r="S160" s="247">
        <v>0</v>
      </c>
      <c r="T160" s="248">
        <f>S160*H160</f>
        <v>0</v>
      </c>
      <c r="AR160" s="25" t="s">
        <v>279</v>
      </c>
      <c r="AT160" s="25" t="s">
        <v>185</v>
      </c>
      <c r="AU160" s="25" t="s">
        <v>90</v>
      </c>
      <c r="AY160" s="25" t="s">
        <v>183</v>
      </c>
      <c r="BE160" s="249">
        <f>IF(N160="základní",J160,0)</f>
        <v>0</v>
      </c>
      <c r="BF160" s="249">
        <f>IF(N160="snížená",J160,0)</f>
        <v>0</v>
      </c>
      <c r="BG160" s="249">
        <f>IF(N160="zákl. přenesená",J160,0)</f>
        <v>0</v>
      </c>
      <c r="BH160" s="249">
        <f>IF(N160="sníž. přenesená",J160,0)</f>
        <v>0</v>
      </c>
      <c r="BI160" s="249">
        <f>IF(N160="nulová",J160,0)</f>
        <v>0</v>
      </c>
      <c r="BJ160" s="25" t="s">
        <v>25</v>
      </c>
      <c r="BK160" s="249">
        <f>ROUND(I160*H160,2)</f>
        <v>0</v>
      </c>
      <c r="BL160" s="25" t="s">
        <v>279</v>
      </c>
      <c r="BM160" s="25" t="s">
        <v>1786</v>
      </c>
    </row>
    <row r="161" s="1" customFormat="1" ht="25.5" customHeight="1">
      <c r="B161" s="48"/>
      <c r="C161" s="238" t="s">
        <v>425</v>
      </c>
      <c r="D161" s="238" t="s">
        <v>185</v>
      </c>
      <c r="E161" s="239" t="s">
        <v>1787</v>
      </c>
      <c r="F161" s="240" t="s">
        <v>1788</v>
      </c>
      <c r="G161" s="241" t="s">
        <v>188</v>
      </c>
      <c r="H161" s="242">
        <v>3</v>
      </c>
      <c r="I161" s="243"/>
      <c r="J161" s="244">
        <f>ROUND(I161*H161,2)</f>
        <v>0</v>
      </c>
      <c r="K161" s="240" t="s">
        <v>189</v>
      </c>
      <c r="L161" s="74"/>
      <c r="M161" s="245" t="s">
        <v>38</v>
      </c>
      <c r="N161" s="246" t="s">
        <v>53</v>
      </c>
      <c r="O161" s="49"/>
      <c r="P161" s="247">
        <f>O161*H161</f>
        <v>0</v>
      </c>
      <c r="Q161" s="247">
        <v>3.0000000000000001E-05</v>
      </c>
      <c r="R161" s="247">
        <f>Q161*H161</f>
        <v>9.0000000000000006E-05</v>
      </c>
      <c r="S161" s="247">
        <v>0</v>
      </c>
      <c r="T161" s="248">
        <f>S161*H161</f>
        <v>0</v>
      </c>
      <c r="AR161" s="25" t="s">
        <v>279</v>
      </c>
      <c r="AT161" s="25" t="s">
        <v>185</v>
      </c>
      <c r="AU161" s="25" t="s">
        <v>90</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279</v>
      </c>
      <c r="BM161" s="25" t="s">
        <v>1789</v>
      </c>
    </row>
    <row r="162" s="1" customFormat="1">
      <c r="B162" s="48"/>
      <c r="C162" s="76"/>
      <c r="D162" s="252" t="s">
        <v>217</v>
      </c>
      <c r="E162" s="76"/>
      <c r="F162" s="283" t="s">
        <v>1790</v>
      </c>
      <c r="G162" s="76"/>
      <c r="H162" s="76"/>
      <c r="I162" s="206"/>
      <c r="J162" s="76"/>
      <c r="K162" s="76"/>
      <c r="L162" s="74"/>
      <c r="M162" s="284"/>
      <c r="N162" s="49"/>
      <c r="O162" s="49"/>
      <c r="P162" s="49"/>
      <c r="Q162" s="49"/>
      <c r="R162" s="49"/>
      <c r="S162" s="49"/>
      <c r="T162" s="97"/>
      <c r="AT162" s="25" t="s">
        <v>217</v>
      </c>
      <c r="AU162" s="25" t="s">
        <v>90</v>
      </c>
    </row>
    <row r="163" s="1" customFormat="1" ht="25.5" customHeight="1">
      <c r="B163" s="48"/>
      <c r="C163" s="238" t="s">
        <v>430</v>
      </c>
      <c r="D163" s="238" t="s">
        <v>185</v>
      </c>
      <c r="E163" s="239" t="s">
        <v>1791</v>
      </c>
      <c r="F163" s="240" t="s">
        <v>1792</v>
      </c>
      <c r="G163" s="241" t="s">
        <v>188</v>
      </c>
      <c r="H163" s="242">
        <v>2</v>
      </c>
      <c r="I163" s="243"/>
      <c r="J163" s="244">
        <f>ROUND(I163*H163,2)</f>
        <v>0</v>
      </c>
      <c r="K163" s="240" t="s">
        <v>189</v>
      </c>
      <c r="L163" s="74"/>
      <c r="M163" s="245" t="s">
        <v>38</v>
      </c>
      <c r="N163" s="246" t="s">
        <v>53</v>
      </c>
      <c r="O163" s="49"/>
      <c r="P163" s="247">
        <f>O163*H163</f>
        <v>0</v>
      </c>
      <c r="Q163" s="247">
        <v>4.0000000000000003E-05</v>
      </c>
      <c r="R163" s="247">
        <f>Q163*H163</f>
        <v>8.0000000000000007E-05</v>
      </c>
      <c r="S163" s="247">
        <v>0</v>
      </c>
      <c r="T163" s="248">
        <f>S163*H163</f>
        <v>0</v>
      </c>
      <c r="AR163" s="25" t="s">
        <v>279</v>
      </c>
      <c r="AT163" s="25" t="s">
        <v>185</v>
      </c>
      <c r="AU163" s="25" t="s">
        <v>90</v>
      </c>
      <c r="AY163" s="25" t="s">
        <v>183</v>
      </c>
      <c r="BE163" s="249">
        <f>IF(N163="základní",J163,0)</f>
        <v>0</v>
      </c>
      <c r="BF163" s="249">
        <f>IF(N163="snížená",J163,0)</f>
        <v>0</v>
      </c>
      <c r="BG163" s="249">
        <f>IF(N163="zákl. přenesená",J163,0)</f>
        <v>0</v>
      </c>
      <c r="BH163" s="249">
        <f>IF(N163="sníž. přenesená",J163,0)</f>
        <v>0</v>
      </c>
      <c r="BI163" s="249">
        <f>IF(N163="nulová",J163,0)</f>
        <v>0</v>
      </c>
      <c r="BJ163" s="25" t="s">
        <v>25</v>
      </c>
      <c r="BK163" s="249">
        <f>ROUND(I163*H163,2)</f>
        <v>0</v>
      </c>
      <c r="BL163" s="25" t="s">
        <v>279</v>
      </c>
      <c r="BM163" s="25" t="s">
        <v>1793</v>
      </c>
    </row>
    <row r="164" s="1" customFormat="1">
      <c r="B164" s="48"/>
      <c r="C164" s="76"/>
      <c r="D164" s="252" t="s">
        <v>217</v>
      </c>
      <c r="E164" s="76"/>
      <c r="F164" s="283" t="s">
        <v>1790</v>
      </c>
      <c r="G164" s="76"/>
      <c r="H164" s="76"/>
      <c r="I164" s="206"/>
      <c r="J164" s="76"/>
      <c r="K164" s="76"/>
      <c r="L164" s="74"/>
      <c r="M164" s="284"/>
      <c r="N164" s="49"/>
      <c r="O164" s="49"/>
      <c r="P164" s="49"/>
      <c r="Q164" s="49"/>
      <c r="R164" s="49"/>
      <c r="S164" s="49"/>
      <c r="T164" s="97"/>
      <c r="AT164" s="25" t="s">
        <v>217</v>
      </c>
      <c r="AU164" s="25" t="s">
        <v>90</v>
      </c>
    </row>
    <row r="165" s="1" customFormat="1" ht="25.5" customHeight="1">
      <c r="B165" s="48"/>
      <c r="C165" s="238" t="s">
        <v>438</v>
      </c>
      <c r="D165" s="238" t="s">
        <v>185</v>
      </c>
      <c r="E165" s="239" t="s">
        <v>1794</v>
      </c>
      <c r="F165" s="240" t="s">
        <v>1795</v>
      </c>
      <c r="G165" s="241" t="s">
        <v>188</v>
      </c>
      <c r="H165" s="242">
        <v>1</v>
      </c>
      <c r="I165" s="243"/>
      <c r="J165" s="244">
        <f>ROUND(I165*H165,2)</f>
        <v>0</v>
      </c>
      <c r="K165" s="240" t="s">
        <v>189</v>
      </c>
      <c r="L165" s="74"/>
      <c r="M165" s="245" t="s">
        <v>38</v>
      </c>
      <c r="N165" s="246" t="s">
        <v>53</v>
      </c>
      <c r="O165" s="49"/>
      <c r="P165" s="247">
        <f>O165*H165</f>
        <v>0</v>
      </c>
      <c r="Q165" s="247">
        <v>4.0000000000000003E-05</v>
      </c>
      <c r="R165" s="247">
        <f>Q165*H165</f>
        <v>4.0000000000000003E-05</v>
      </c>
      <c r="S165" s="247">
        <v>0</v>
      </c>
      <c r="T165" s="248">
        <f>S165*H165</f>
        <v>0</v>
      </c>
      <c r="AR165" s="25" t="s">
        <v>279</v>
      </c>
      <c r="AT165" s="25" t="s">
        <v>185</v>
      </c>
      <c r="AU165" s="25" t="s">
        <v>90</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279</v>
      </c>
      <c r="BM165" s="25" t="s">
        <v>1796</v>
      </c>
    </row>
    <row r="166" s="1" customFormat="1">
      <c r="B166" s="48"/>
      <c r="C166" s="76"/>
      <c r="D166" s="252" t="s">
        <v>217</v>
      </c>
      <c r="E166" s="76"/>
      <c r="F166" s="283" t="s">
        <v>1790</v>
      </c>
      <c r="G166" s="76"/>
      <c r="H166" s="76"/>
      <c r="I166" s="206"/>
      <c r="J166" s="76"/>
      <c r="K166" s="76"/>
      <c r="L166" s="74"/>
      <c r="M166" s="284"/>
      <c r="N166" s="49"/>
      <c r="O166" s="49"/>
      <c r="P166" s="49"/>
      <c r="Q166" s="49"/>
      <c r="R166" s="49"/>
      <c r="S166" s="49"/>
      <c r="T166" s="97"/>
      <c r="AT166" s="25" t="s">
        <v>217</v>
      </c>
      <c r="AU166" s="25" t="s">
        <v>90</v>
      </c>
    </row>
    <row r="167" s="1" customFormat="1" ht="25.5" customHeight="1">
      <c r="B167" s="48"/>
      <c r="C167" s="238" t="s">
        <v>442</v>
      </c>
      <c r="D167" s="238" t="s">
        <v>185</v>
      </c>
      <c r="E167" s="239" t="s">
        <v>1797</v>
      </c>
      <c r="F167" s="240" t="s">
        <v>1798</v>
      </c>
      <c r="G167" s="241" t="s">
        <v>188</v>
      </c>
      <c r="H167" s="242">
        <v>4</v>
      </c>
      <c r="I167" s="243"/>
      <c r="J167" s="244">
        <f>ROUND(I167*H167,2)</f>
        <v>0</v>
      </c>
      <c r="K167" s="240" t="s">
        <v>189</v>
      </c>
      <c r="L167" s="74"/>
      <c r="M167" s="245" t="s">
        <v>38</v>
      </c>
      <c r="N167" s="246" t="s">
        <v>53</v>
      </c>
      <c r="O167" s="49"/>
      <c r="P167" s="247">
        <f>O167*H167</f>
        <v>0</v>
      </c>
      <c r="Q167" s="247">
        <v>3.0000000000000001E-05</v>
      </c>
      <c r="R167" s="247">
        <f>Q167*H167</f>
        <v>0.00012</v>
      </c>
      <c r="S167" s="247">
        <v>0</v>
      </c>
      <c r="T167" s="248">
        <f>S167*H167</f>
        <v>0</v>
      </c>
      <c r="AR167" s="25" t="s">
        <v>279</v>
      </c>
      <c r="AT167" s="25" t="s">
        <v>185</v>
      </c>
      <c r="AU167" s="25" t="s">
        <v>90</v>
      </c>
      <c r="AY167" s="25" t="s">
        <v>183</v>
      </c>
      <c r="BE167" s="249">
        <f>IF(N167="základní",J167,0)</f>
        <v>0</v>
      </c>
      <c r="BF167" s="249">
        <f>IF(N167="snížená",J167,0)</f>
        <v>0</v>
      </c>
      <c r="BG167" s="249">
        <f>IF(N167="zákl. přenesená",J167,0)</f>
        <v>0</v>
      </c>
      <c r="BH167" s="249">
        <f>IF(N167="sníž. přenesená",J167,0)</f>
        <v>0</v>
      </c>
      <c r="BI167" s="249">
        <f>IF(N167="nulová",J167,0)</f>
        <v>0</v>
      </c>
      <c r="BJ167" s="25" t="s">
        <v>25</v>
      </c>
      <c r="BK167" s="249">
        <f>ROUND(I167*H167,2)</f>
        <v>0</v>
      </c>
      <c r="BL167" s="25" t="s">
        <v>279</v>
      </c>
      <c r="BM167" s="25" t="s">
        <v>1799</v>
      </c>
    </row>
    <row r="168" s="1" customFormat="1">
      <c r="B168" s="48"/>
      <c r="C168" s="76"/>
      <c r="D168" s="252" t="s">
        <v>217</v>
      </c>
      <c r="E168" s="76"/>
      <c r="F168" s="283" t="s">
        <v>1790</v>
      </c>
      <c r="G168" s="76"/>
      <c r="H168" s="76"/>
      <c r="I168" s="206"/>
      <c r="J168" s="76"/>
      <c r="K168" s="76"/>
      <c r="L168" s="74"/>
      <c r="M168" s="284"/>
      <c r="N168" s="49"/>
      <c r="O168" s="49"/>
      <c r="P168" s="49"/>
      <c r="Q168" s="49"/>
      <c r="R168" s="49"/>
      <c r="S168" s="49"/>
      <c r="T168" s="97"/>
      <c r="AT168" s="25" t="s">
        <v>217</v>
      </c>
      <c r="AU168" s="25" t="s">
        <v>90</v>
      </c>
    </row>
    <row r="169" s="1" customFormat="1" ht="25.5" customHeight="1">
      <c r="B169" s="48"/>
      <c r="C169" s="238" t="s">
        <v>446</v>
      </c>
      <c r="D169" s="238" t="s">
        <v>185</v>
      </c>
      <c r="E169" s="239" t="s">
        <v>1800</v>
      </c>
      <c r="F169" s="240" t="s">
        <v>1801</v>
      </c>
      <c r="G169" s="241" t="s">
        <v>188</v>
      </c>
      <c r="H169" s="242">
        <v>1</v>
      </c>
      <c r="I169" s="243"/>
      <c r="J169" s="244">
        <f>ROUND(I169*H169,2)</f>
        <v>0</v>
      </c>
      <c r="K169" s="240" t="s">
        <v>189</v>
      </c>
      <c r="L169" s="74"/>
      <c r="M169" s="245" t="s">
        <v>38</v>
      </c>
      <c r="N169" s="246" t="s">
        <v>53</v>
      </c>
      <c r="O169" s="49"/>
      <c r="P169" s="247">
        <f>O169*H169</f>
        <v>0</v>
      </c>
      <c r="Q169" s="247">
        <v>5.0000000000000002E-05</v>
      </c>
      <c r="R169" s="247">
        <f>Q169*H169</f>
        <v>5.0000000000000002E-05</v>
      </c>
      <c r="S169" s="247">
        <v>0</v>
      </c>
      <c r="T169" s="248">
        <f>S169*H169</f>
        <v>0</v>
      </c>
      <c r="AR169" s="25" t="s">
        <v>279</v>
      </c>
      <c r="AT169" s="25" t="s">
        <v>185</v>
      </c>
      <c r="AU169" s="25" t="s">
        <v>90</v>
      </c>
      <c r="AY169" s="25" t="s">
        <v>183</v>
      </c>
      <c r="BE169" s="249">
        <f>IF(N169="základní",J169,0)</f>
        <v>0</v>
      </c>
      <c r="BF169" s="249">
        <f>IF(N169="snížená",J169,0)</f>
        <v>0</v>
      </c>
      <c r="BG169" s="249">
        <f>IF(N169="zákl. přenesená",J169,0)</f>
        <v>0</v>
      </c>
      <c r="BH169" s="249">
        <f>IF(N169="sníž. přenesená",J169,0)</f>
        <v>0</v>
      </c>
      <c r="BI169" s="249">
        <f>IF(N169="nulová",J169,0)</f>
        <v>0</v>
      </c>
      <c r="BJ169" s="25" t="s">
        <v>25</v>
      </c>
      <c r="BK169" s="249">
        <f>ROUND(I169*H169,2)</f>
        <v>0</v>
      </c>
      <c r="BL169" s="25" t="s">
        <v>279</v>
      </c>
      <c r="BM169" s="25" t="s">
        <v>1802</v>
      </c>
    </row>
    <row r="170" s="1" customFormat="1">
      <c r="B170" s="48"/>
      <c r="C170" s="76"/>
      <c r="D170" s="252" t="s">
        <v>217</v>
      </c>
      <c r="E170" s="76"/>
      <c r="F170" s="283" t="s">
        <v>1790</v>
      </c>
      <c r="G170" s="76"/>
      <c r="H170" s="76"/>
      <c r="I170" s="206"/>
      <c r="J170" s="76"/>
      <c r="K170" s="76"/>
      <c r="L170" s="74"/>
      <c r="M170" s="284"/>
      <c r="N170" s="49"/>
      <c r="O170" s="49"/>
      <c r="P170" s="49"/>
      <c r="Q170" s="49"/>
      <c r="R170" s="49"/>
      <c r="S170" s="49"/>
      <c r="T170" s="97"/>
      <c r="AT170" s="25" t="s">
        <v>217</v>
      </c>
      <c r="AU170" s="25" t="s">
        <v>90</v>
      </c>
    </row>
    <row r="171" s="1" customFormat="1" ht="25.5" customHeight="1">
      <c r="B171" s="48"/>
      <c r="C171" s="238" t="s">
        <v>454</v>
      </c>
      <c r="D171" s="238" t="s">
        <v>185</v>
      </c>
      <c r="E171" s="239" t="s">
        <v>1803</v>
      </c>
      <c r="F171" s="240" t="s">
        <v>1804</v>
      </c>
      <c r="G171" s="241" t="s">
        <v>313</v>
      </c>
      <c r="H171" s="242">
        <v>31</v>
      </c>
      <c r="I171" s="243"/>
      <c r="J171" s="244">
        <f>ROUND(I171*H171,2)</f>
        <v>0</v>
      </c>
      <c r="K171" s="240" t="s">
        <v>189</v>
      </c>
      <c r="L171" s="74"/>
      <c r="M171" s="245" t="s">
        <v>38</v>
      </c>
      <c r="N171" s="246" t="s">
        <v>53</v>
      </c>
      <c r="O171" s="49"/>
      <c r="P171" s="247">
        <f>O171*H171</f>
        <v>0</v>
      </c>
      <c r="Q171" s="247">
        <v>0.00066</v>
      </c>
      <c r="R171" s="247">
        <f>Q171*H171</f>
        <v>0.020459999999999999</v>
      </c>
      <c r="S171" s="247">
        <v>0</v>
      </c>
      <c r="T171" s="248">
        <f>S171*H171</f>
        <v>0</v>
      </c>
      <c r="AR171" s="25" t="s">
        <v>279</v>
      </c>
      <c r="AT171" s="25" t="s">
        <v>185</v>
      </c>
      <c r="AU171" s="25" t="s">
        <v>90</v>
      </c>
      <c r="AY171" s="25" t="s">
        <v>183</v>
      </c>
      <c r="BE171" s="249">
        <f>IF(N171="základní",J171,0)</f>
        <v>0</v>
      </c>
      <c r="BF171" s="249">
        <f>IF(N171="snížená",J171,0)</f>
        <v>0</v>
      </c>
      <c r="BG171" s="249">
        <f>IF(N171="zákl. přenesená",J171,0)</f>
        <v>0</v>
      </c>
      <c r="BH171" s="249">
        <f>IF(N171="sníž. přenesená",J171,0)</f>
        <v>0</v>
      </c>
      <c r="BI171" s="249">
        <f>IF(N171="nulová",J171,0)</f>
        <v>0</v>
      </c>
      <c r="BJ171" s="25" t="s">
        <v>25</v>
      </c>
      <c r="BK171" s="249">
        <f>ROUND(I171*H171,2)</f>
        <v>0</v>
      </c>
      <c r="BL171" s="25" t="s">
        <v>279</v>
      </c>
      <c r="BM171" s="25" t="s">
        <v>1805</v>
      </c>
    </row>
    <row r="172" s="1" customFormat="1">
      <c r="B172" s="48"/>
      <c r="C172" s="76"/>
      <c r="D172" s="252" t="s">
        <v>217</v>
      </c>
      <c r="E172" s="76"/>
      <c r="F172" s="283" t="s">
        <v>1806</v>
      </c>
      <c r="G172" s="76"/>
      <c r="H172" s="76"/>
      <c r="I172" s="206"/>
      <c r="J172" s="76"/>
      <c r="K172" s="76"/>
      <c r="L172" s="74"/>
      <c r="M172" s="284"/>
      <c r="N172" s="49"/>
      <c r="O172" s="49"/>
      <c r="P172" s="49"/>
      <c r="Q172" s="49"/>
      <c r="R172" s="49"/>
      <c r="S172" s="49"/>
      <c r="T172" s="97"/>
      <c r="AT172" s="25" t="s">
        <v>217</v>
      </c>
      <c r="AU172" s="25" t="s">
        <v>90</v>
      </c>
    </row>
    <row r="173" s="12" customFormat="1">
      <c r="B173" s="250"/>
      <c r="C173" s="251"/>
      <c r="D173" s="252" t="s">
        <v>196</v>
      </c>
      <c r="E173" s="253" t="s">
        <v>38</v>
      </c>
      <c r="F173" s="254" t="s">
        <v>1807</v>
      </c>
      <c r="G173" s="251"/>
      <c r="H173" s="255">
        <v>31</v>
      </c>
      <c r="I173" s="256"/>
      <c r="J173" s="251"/>
      <c r="K173" s="251"/>
      <c r="L173" s="257"/>
      <c r="M173" s="258"/>
      <c r="N173" s="259"/>
      <c r="O173" s="259"/>
      <c r="P173" s="259"/>
      <c r="Q173" s="259"/>
      <c r="R173" s="259"/>
      <c r="S173" s="259"/>
      <c r="T173" s="260"/>
      <c r="AT173" s="261" t="s">
        <v>196</v>
      </c>
      <c r="AU173" s="261" t="s">
        <v>90</v>
      </c>
      <c r="AV173" s="12" t="s">
        <v>90</v>
      </c>
      <c r="AW173" s="12" t="s">
        <v>45</v>
      </c>
      <c r="AX173" s="12" t="s">
        <v>82</v>
      </c>
      <c r="AY173" s="261" t="s">
        <v>183</v>
      </c>
    </row>
    <row r="174" s="13" customFormat="1">
      <c r="B174" s="262"/>
      <c r="C174" s="263"/>
      <c r="D174" s="252" t="s">
        <v>196</v>
      </c>
      <c r="E174" s="264" t="s">
        <v>38</v>
      </c>
      <c r="F174" s="265" t="s">
        <v>198</v>
      </c>
      <c r="G174" s="263"/>
      <c r="H174" s="266">
        <v>31</v>
      </c>
      <c r="I174" s="267"/>
      <c r="J174" s="263"/>
      <c r="K174" s="263"/>
      <c r="L174" s="268"/>
      <c r="M174" s="269"/>
      <c r="N174" s="270"/>
      <c r="O174" s="270"/>
      <c r="P174" s="270"/>
      <c r="Q174" s="270"/>
      <c r="R174" s="270"/>
      <c r="S174" s="270"/>
      <c r="T174" s="271"/>
      <c r="AT174" s="272" t="s">
        <v>196</v>
      </c>
      <c r="AU174" s="272" t="s">
        <v>90</v>
      </c>
      <c r="AV174" s="13" t="s">
        <v>190</v>
      </c>
      <c r="AW174" s="13" t="s">
        <v>6</v>
      </c>
      <c r="AX174" s="13" t="s">
        <v>25</v>
      </c>
      <c r="AY174" s="272" t="s">
        <v>183</v>
      </c>
    </row>
    <row r="175" s="1" customFormat="1" ht="25.5" customHeight="1">
      <c r="B175" s="48"/>
      <c r="C175" s="238" t="s">
        <v>461</v>
      </c>
      <c r="D175" s="238" t="s">
        <v>185</v>
      </c>
      <c r="E175" s="239" t="s">
        <v>1808</v>
      </c>
      <c r="F175" s="240" t="s">
        <v>1809</v>
      </c>
      <c r="G175" s="241" t="s">
        <v>313</v>
      </c>
      <c r="H175" s="242">
        <v>37.5</v>
      </c>
      <c r="I175" s="243"/>
      <c r="J175" s="244">
        <f>ROUND(I175*H175,2)</f>
        <v>0</v>
      </c>
      <c r="K175" s="240" t="s">
        <v>189</v>
      </c>
      <c r="L175" s="74"/>
      <c r="M175" s="245" t="s">
        <v>38</v>
      </c>
      <c r="N175" s="246" t="s">
        <v>53</v>
      </c>
      <c r="O175" s="49"/>
      <c r="P175" s="247">
        <f>O175*H175</f>
        <v>0</v>
      </c>
      <c r="Q175" s="247">
        <v>0.00091</v>
      </c>
      <c r="R175" s="247">
        <f>Q175*H175</f>
        <v>0.034125000000000003</v>
      </c>
      <c r="S175" s="247">
        <v>0</v>
      </c>
      <c r="T175" s="248">
        <f>S175*H175</f>
        <v>0</v>
      </c>
      <c r="AR175" s="25" t="s">
        <v>279</v>
      </c>
      <c r="AT175" s="25" t="s">
        <v>185</v>
      </c>
      <c r="AU175" s="25" t="s">
        <v>90</v>
      </c>
      <c r="AY175" s="25" t="s">
        <v>183</v>
      </c>
      <c r="BE175" s="249">
        <f>IF(N175="základní",J175,0)</f>
        <v>0</v>
      </c>
      <c r="BF175" s="249">
        <f>IF(N175="snížená",J175,0)</f>
        <v>0</v>
      </c>
      <c r="BG175" s="249">
        <f>IF(N175="zákl. přenesená",J175,0)</f>
        <v>0</v>
      </c>
      <c r="BH175" s="249">
        <f>IF(N175="sníž. přenesená",J175,0)</f>
        <v>0</v>
      </c>
      <c r="BI175" s="249">
        <f>IF(N175="nulová",J175,0)</f>
        <v>0</v>
      </c>
      <c r="BJ175" s="25" t="s">
        <v>25</v>
      </c>
      <c r="BK175" s="249">
        <f>ROUND(I175*H175,2)</f>
        <v>0</v>
      </c>
      <c r="BL175" s="25" t="s">
        <v>279</v>
      </c>
      <c r="BM175" s="25" t="s">
        <v>1810</v>
      </c>
    </row>
    <row r="176" s="1" customFormat="1">
      <c r="B176" s="48"/>
      <c r="C176" s="76"/>
      <c r="D176" s="252" t="s">
        <v>217</v>
      </c>
      <c r="E176" s="76"/>
      <c r="F176" s="283" t="s">
        <v>1806</v>
      </c>
      <c r="G176" s="76"/>
      <c r="H176" s="76"/>
      <c r="I176" s="206"/>
      <c r="J176" s="76"/>
      <c r="K176" s="76"/>
      <c r="L176" s="74"/>
      <c r="M176" s="284"/>
      <c r="N176" s="49"/>
      <c r="O176" s="49"/>
      <c r="P176" s="49"/>
      <c r="Q176" s="49"/>
      <c r="R176" s="49"/>
      <c r="S176" s="49"/>
      <c r="T176" s="97"/>
      <c r="AT176" s="25" t="s">
        <v>217</v>
      </c>
      <c r="AU176" s="25" t="s">
        <v>90</v>
      </c>
    </row>
    <row r="177" s="12" customFormat="1">
      <c r="B177" s="250"/>
      <c r="C177" s="251"/>
      <c r="D177" s="252" t="s">
        <v>196</v>
      </c>
      <c r="E177" s="253" t="s">
        <v>38</v>
      </c>
      <c r="F177" s="254" t="s">
        <v>1811</v>
      </c>
      <c r="G177" s="251"/>
      <c r="H177" s="255">
        <v>37.5</v>
      </c>
      <c r="I177" s="256"/>
      <c r="J177" s="251"/>
      <c r="K177" s="251"/>
      <c r="L177" s="257"/>
      <c r="M177" s="258"/>
      <c r="N177" s="259"/>
      <c r="O177" s="259"/>
      <c r="P177" s="259"/>
      <c r="Q177" s="259"/>
      <c r="R177" s="259"/>
      <c r="S177" s="259"/>
      <c r="T177" s="260"/>
      <c r="AT177" s="261" t="s">
        <v>196</v>
      </c>
      <c r="AU177" s="261" t="s">
        <v>90</v>
      </c>
      <c r="AV177" s="12" t="s">
        <v>90</v>
      </c>
      <c r="AW177" s="12" t="s">
        <v>45</v>
      </c>
      <c r="AX177" s="12" t="s">
        <v>82</v>
      </c>
      <c r="AY177" s="261" t="s">
        <v>183</v>
      </c>
    </row>
    <row r="178" s="13" customFormat="1">
      <c r="B178" s="262"/>
      <c r="C178" s="263"/>
      <c r="D178" s="252" t="s">
        <v>196</v>
      </c>
      <c r="E178" s="264" t="s">
        <v>38</v>
      </c>
      <c r="F178" s="265" t="s">
        <v>198</v>
      </c>
      <c r="G178" s="263"/>
      <c r="H178" s="266">
        <v>37.5</v>
      </c>
      <c r="I178" s="267"/>
      <c r="J178" s="263"/>
      <c r="K178" s="263"/>
      <c r="L178" s="268"/>
      <c r="M178" s="269"/>
      <c r="N178" s="270"/>
      <c r="O178" s="270"/>
      <c r="P178" s="270"/>
      <c r="Q178" s="270"/>
      <c r="R178" s="270"/>
      <c r="S178" s="270"/>
      <c r="T178" s="271"/>
      <c r="AT178" s="272" t="s">
        <v>196</v>
      </c>
      <c r="AU178" s="272" t="s">
        <v>90</v>
      </c>
      <c r="AV178" s="13" t="s">
        <v>190</v>
      </c>
      <c r="AW178" s="13" t="s">
        <v>6</v>
      </c>
      <c r="AX178" s="13" t="s">
        <v>25</v>
      </c>
      <c r="AY178" s="272" t="s">
        <v>183</v>
      </c>
    </row>
    <row r="179" s="1" customFormat="1" ht="25.5" customHeight="1">
      <c r="B179" s="48"/>
      <c r="C179" s="238" t="s">
        <v>467</v>
      </c>
      <c r="D179" s="238" t="s">
        <v>185</v>
      </c>
      <c r="E179" s="239" t="s">
        <v>1812</v>
      </c>
      <c r="F179" s="240" t="s">
        <v>1813</v>
      </c>
      <c r="G179" s="241" t="s">
        <v>313</v>
      </c>
      <c r="H179" s="242">
        <v>8</v>
      </c>
      <c r="I179" s="243"/>
      <c r="J179" s="244">
        <f>ROUND(I179*H179,2)</f>
        <v>0</v>
      </c>
      <c r="K179" s="240" t="s">
        <v>189</v>
      </c>
      <c r="L179" s="74"/>
      <c r="M179" s="245" t="s">
        <v>38</v>
      </c>
      <c r="N179" s="246" t="s">
        <v>53</v>
      </c>
      <c r="O179" s="49"/>
      <c r="P179" s="247">
        <f>O179*H179</f>
        <v>0</v>
      </c>
      <c r="Q179" s="247">
        <v>0.0011900000000000001</v>
      </c>
      <c r="R179" s="247">
        <f>Q179*H179</f>
        <v>0.0095200000000000007</v>
      </c>
      <c r="S179" s="247">
        <v>0</v>
      </c>
      <c r="T179" s="248">
        <f>S179*H179</f>
        <v>0</v>
      </c>
      <c r="AR179" s="25" t="s">
        <v>279</v>
      </c>
      <c r="AT179" s="25" t="s">
        <v>185</v>
      </c>
      <c r="AU179" s="25" t="s">
        <v>90</v>
      </c>
      <c r="AY179" s="25" t="s">
        <v>183</v>
      </c>
      <c r="BE179" s="249">
        <f>IF(N179="základní",J179,0)</f>
        <v>0</v>
      </c>
      <c r="BF179" s="249">
        <f>IF(N179="snížená",J179,0)</f>
        <v>0</v>
      </c>
      <c r="BG179" s="249">
        <f>IF(N179="zákl. přenesená",J179,0)</f>
        <v>0</v>
      </c>
      <c r="BH179" s="249">
        <f>IF(N179="sníž. přenesená",J179,0)</f>
        <v>0</v>
      </c>
      <c r="BI179" s="249">
        <f>IF(N179="nulová",J179,0)</f>
        <v>0</v>
      </c>
      <c r="BJ179" s="25" t="s">
        <v>25</v>
      </c>
      <c r="BK179" s="249">
        <f>ROUND(I179*H179,2)</f>
        <v>0</v>
      </c>
      <c r="BL179" s="25" t="s">
        <v>279</v>
      </c>
      <c r="BM179" s="25" t="s">
        <v>1814</v>
      </c>
    </row>
    <row r="180" s="1" customFormat="1">
      <c r="B180" s="48"/>
      <c r="C180" s="76"/>
      <c r="D180" s="252" t="s">
        <v>217</v>
      </c>
      <c r="E180" s="76"/>
      <c r="F180" s="283" t="s">
        <v>1806</v>
      </c>
      <c r="G180" s="76"/>
      <c r="H180" s="76"/>
      <c r="I180" s="206"/>
      <c r="J180" s="76"/>
      <c r="K180" s="76"/>
      <c r="L180" s="74"/>
      <c r="M180" s="284"/>
      <c r="N180" s="49"/>
      <c r="O180" s="49"/>
      <c r="P180" s="49"/>
      <c r="Q180" s="49"/>
      <c r="R180" s="49"/>
      <c r="S180" s="49"/>
      <c r="T180" s="97"/>
      <c r="AT180" s="25" t="s">
        <v>217</v>
      </c>
      <c r="AU180" s="25" t="s">
        <v>90</v>
      </c>
    </row>
    <row r="181" s="12" customFormat="1">
      <c r="B181" s="250"/>
      <c r="C181" s="251"/>
      <c r="D181" s="252" t="s">
        <v>196</v>
      </c>
      <c r="E181" s="253" t="s">
        <v>38</v>
      </c>
      <c r="F181" s="254" t="s">
        <v>1815</v>
      </c>
      <c r="G181" s="251"/>
      <c r="H181" s="255">
        <v>8</v>
      </c>
      <c r="I181" s="256"/>
      <c r="J181" s="251"/>
      <c r="K181" s="251"/>
      <c r="L181" s="257"/>
      <c r="M181" s="258"/>
      <c r="N181" s="259"/>
      <c r="O181" s="259"/>
      <c r="P181" s="259"/>
      <c r="Q181" s="259"/>
      <c r="R181" s="259"/>
      <c r="S181" s="259"/>
      <c r="T181" s="260"/>
      <c r="AT181" s="261" t="s">
        <v>196</v>
      </c>
      <c r="AU181" s="261" t="s">
        <v>90</v>
      </c>
      <c r="AV181" s="12" t="s">
        <v>90</v>
      </c>
      <c r="AW181" s="12" t="s">
        <v>45</v>
      </c>
      <c r="AX181" s="12" t="s">
        <v>82</v>
      </c>
      <c r="AY181" s="261" t="s">
        <v>183</v>
      </c>
    </row>
    <row r="182" s="13" customFormat="1">
      <c r="B182" s="262"/>
      <c r="C182" s="263"/>
      <c r="D182" s="252" t="s">
        <v>196</v>
      </c>
      <c r="E182" s="264" t="s">
        <v>38</v>
      </c>
      <c r="F182" s="265" t="s">
        <v>198</v>
      </c>
      <c r="G182" s="263"/>
      <c r="H182" s="266">
        <v>8</v>
      </c>
      <c r="I182" s="267"/>
      <c r="J182" s="263"/>
      <c r="K182" s="263"/>
      <c r="L182" s="268"/>
      <c r="M182" s="269"/>
      <c r="N182" s="270"/>
      <c r="O182" s="270"/>
      <c r="P182" s="270"/>
      <c r="Q182" s="270"/>
      <c r="R182" s="270"/>
      <c r="S182" s="270"/>
      <c r="T182" s="271"/>
      <c r="AT182" s="272" t="s">
        <v>196</v>
      </c>
      <c r="AU182" s="272" t="s">
        <v>90</v>
      </c>
      <c r="AV182" s="13" t="s">
        <v>190</v>
      </c>
      <c r="AW182" s="13" t="s">
        <v>6</v>
      </c>
      <c r="AX182" s="13" t="s">
        <v>25</v>
      </c>
      <c r="AY182" s="272" t="s">
        <v>183</v>
      </c>
    </row>
    <row r="183" s="1" customFormat="1" ht="25.5" customHeight="1">
      <c r="B183" s="48"/>
      <c r="C183" s="238" t="s">
        <v>473</v>
      </c>
      <c r="D183" s="238" t="s">
        <v>185</v>
      </c>
      <c r="E183" s="239" t="s">
        <v>1816</v>
      </c>
      <c r="F183" s="240" t="s">
        <v>1817</v>
      </c>
      <c r="G183" s="241" t="s">
        <v>313</v>
      </c>
      <c r="H183" s="242">
        <v>12</v>
      </c>
      <c r="I183" s="243"/>
      <c r="J183" s="244">
        <f>ROUND(I183*H183,2)</f>
        <v>0</v>
      </c>
      <c r="K183" s="240" t="s">
        <v>189</v>
      </c>
      <c r="L183" s="74"/>
      <c r="M183" s="245" t="s">
        <v>38</v>
      </c>
      <c r="N183" s="246" t="s">
        <v>53</v>
      </c>
      <c r="O183" s="49"/>
      <c r="P183" s="247">
        <f>O183*H183</f>
        <v>0</v>
      </c>
      <c r="Q183" s="247">
        <v>0.0058599999999999998</v>
      </c>
      <c r="R183" s="247">
        <f>Q183*H183</f>
        <v>0.070319999999999994</v>
      </c>
      <c r="S183" s="247">
        <v>0</v>
      </c>
      <c r="T183" s="248">
        <f>S183*H183</f>
        <v>0</v>
      </c>
      <c r="AR183" s="25" t="s">
        <v>279</v>
      </c>
      <c r="AT183" s="25" t="s">
        <v>185</v>
      </c>
      <c r="AU183" s="25" t="s">
        <v>90</v>
      </c>
      <c r="AY183" s="25" t="s">
        <v>183</v>
      </c>
      <c r="BE183" s="249">
        <f>IF(N183="základní",J183,0)</f>
        <v>0</v>
      </c>
      <c r="BF183" s="249">
        <f>IF(N183="snížená",J183,0)</f>
        <v>0</v>
      </c>
      <c r="BG183" s="249">
        <f>IF(N183="zákl. přenesená",J183,0)</f>
        <v>0</v>
      </c>
      <c r="BH183" s="249">
        <f>IF(N183="sníž. přenesená",J183,0)</f>
        <v>0</v>
      </c>
      <c r="BI183" s="249">
        <f>IF(N183="nulová",J183,0)</f>
        <v>0</v>
      </c>
      <c r="BJ183" s="25" t="s">
        <v>25</v>
      </c>
      <c r="BK183" s="249">
        <f>ROUND(I183*H183,2)</f>
        <v>0</v>
      </c>
      <c r="BL183" s="25" t="s">
        <v>279</v>
      </c>
      <c r="BM183" s="25" t="s">
        <v>1818</v>
      </c>
    </row>
    <row r="184" s="1" customFormat="1">
      <c r="B184" s="48"/>
      <c r="C184" s="76"/>
      <c r="D184" s="252" t="s">
        <v>217</v>
      </c>
      <c r="E184" s="76"/>
      <c r="F184" s="283" t="s">
        <v>1806</v>
      </c>
      <c r="G184" s="76"/>
      <c r="H184" s="76"/>
      <c r="I184" s="206"/>
      <c r="J184" s="76"/>
      <c r="K184" s="76"/>
      <c r="L184" s="74"/>
      <c r="M184" s="284"/>
      <c r="N184" s="49"/>
      <c r="O184" s="49"/>
      <c r="P184" s="49"/>
      <c r="Q184" s="49"/>
      <c r="R184" s="49"/>
      <c r="S184" s="49"/>
      <c r="T184" s="97"/>
      <c r="AT184" s="25" t="s">
        <v>217</v>
      </c>
      <c r="AU184" s="25" t="s">
        <v>90</v>
      </c>
    </row>
    <row r="185" s="12" customFormat="1">
      <c r="B185" s="250"/>
      <c r="C185" s="251"/>
      <c r="D185" s="252" t="s">
        <v>196</v>
      </c>
      <c r="E185" s="253" t="s">
        <v>38</v>
      </c>
      <c r="F185" s="254" t="s">
        <v>1819</v>
      </c>
      <c r="G185" s="251"/>
      <c r="H185" s="255">
        <v>12</v>
      </c>
      <c r="I185" s="256"/>
      <c r="J185" s="251"/>
      <c r="K185" s="251"/>
      <c r="L185" s="257"/>
      <c r="M185" s="258"/>
      <c r="N185" s="259"/>
      <c r="O185" s="259"/>
      <c r="P185" s="259"/>
      <c r="Q185" s="259"/>
      <c r="R185" s="259"/>
      <c r="S185" s="259"/>
      <c r="T185" s="260"/>
      <c r="AT185" s="261" t="s">
        <v>196</v>
      </c>
      <c r="AU185" s="261" t="s">
        <v>90</v>
      </c>
      <c r="AV185" s="12" t="s">
        <v>90</v>
      </c>
      <c r="AW185" s="12" t="s">
        <v>45</v>
      </c>
      <c r="AX185" s="12" t="s">
        <v>82</v>
      </c>
      <c r="AY185" s="261" t="s">
        <v>183</v>
      </c>
    </row>
    <row r="186" s="13" customFormat="1">
      <c r="B186" s="262"/>
      <c r="C186" s="263"/>
      <c r="D186" s="252" t="s">
        <v>196</v>
      </c>
      <c r="E186" s="264" t="s">
        <v>38</v>
      </c>
      <c r="F186" s="265" t="s">
        <v>198</v>
      </c>
      <c r="G186" s="263"/>
      <c r="H186" s="266">
        <v>12</v>
      </c>
      <c r="I186" s="267"/>
      <c r="J186" s="263"/>
      <c r="K186" s="263"/>
      <c r="L186" s="268"/>
      <c r="M186" s="269"/>
      <c r="N186" s="270"/>
      <c r="O186" s="270"/>
      <c r="P186" s="270"/>
      <c r="Q186" s="270"/>
      <c r="R186" s="270"/>
      <c r="S186" s="270"/>
      <c r="T186" s="271"/>
      <c r="AT186" s="272" t="s">
        <v>196</v>
      </c>
      <c r="AU186" s="272" t="s">
        <v>90</v>
      </c>
      <c r="AV186" s="13" t="s">
        <v>190</v>
      </c>
      <c r="AW186" s="13" t="s">
        <v>6</v>
      </c>
      <c r="AX186" s="13" t="s">
        <v>25</v>
      </c>
      <c r="AY186" s="272" t="s">
        <v>183</v>
      </c>
    </row>
    <row r="187" s="1" customFormat="1" ht="25.5" customHeight="1">
      <c r="B187" s="48"/>
      <c r="C187" s="238" t="s">
        <v>478</v>
      </c>
      <c r="D187" s="238" t="s">
        <v>185</v>
      </c>
      <c r="E187" s="239" t="s">
        <v>1820</v>
      </c>
      <c r="F187" s="240" t="s">
        <v>1821</v>
      </c>
      <c r="G187" s="241" t="s">
        <v>313</v>
      </c>
      <c r="H187" s="242">
        <v>32</v>
      </c>
      <c r="I187" s="243"/>
      <c r="J187" s="244">
        <f>ROUND(I187*H187,2)</f>
        <v>0</v>
      </c>
      <c r="K187" s="240" t="s">
        <v>189</v>
      </c>
      <c r="L187" s="74"/>
      <c r="M187" s="245" t="s">
        <v>38</v>
      </c>
      <c r="N187" s="246" t="s">
        <v>53</v>
      </c>
      <c r="O187" s="49"/>
      <c r="P187" s="247">
        <f>O187*H187</f>
        <v>0</v>
      </c>
      <c r="Q187" s="247">
        <v>0.00077999999999999999</v>
      </c>
      <c r="R187" s="247">
        <f>Q187*H187</f>
        <v>0.02496</v>
      </c>
      <c r="S187" s="247">
        <v>0</v>
      </c>
      <c r="T187" s="248">
        <f>S187*H187</f>
        <v>0</v>
      </c>
      <c r="AR187" s="25" t="s">
        <v>279</v>
      </c>
      <c r="AT187" s="25" t="s">
        <v>185</v>
      </c>
      <c r="AU187" s="25" t="s">
        <v>90</v>
      </c>
      <c r="AY187" s="25" t="s">
        <v>183</v>
      </c>
      <c r="BE187" s="249">
        <f>IF(N187="základní",J187,0)</f>
        <v>0</v>
      </c>
      <c r="BF187" s="249">
        <f>IF(N187="snížená",J187,0)</f>
        <v>0</v>
      </c>
      <c r="BG187" s="249">
        <f>IF(N187="zákl. přenesená",J187,0)</f>
        <v>0</v>
      </c>
      <c r="BH187" s="249">
        <f>IF(N187="sníž. přenesená",J187,0)</f>
        <v>0</v>
      </c>
      <c r="BI187" s="249">
        <f>IF(N187="nulová",J187,0)</f>
        <v>0</v>
      </c>
      <c r="BJ187" s="25" t="s">
        <v>25</v>
      </c>
      <c r="BK187" s="249">
        <f>ROUND(I187*H187,2)</f>
        <v>0</v>
      </c>
      <c r="BL187" s="25" t="s">
        <v>279</v>
      </c>
      <c r="BM187" s="25" t="s">
        <v>1822</v>
      </c>
    </row>
    <row r="188" s="1" customFormat="1">
      <c r="B188" s="48"/>
      <c r="C188" s="76"/>
      <c r="D188" s="252" t="s">
        <v>217</v>
      </c>
      <c r="E188" s="76"/>
      <c r="F188" s="283" t="s">
        <v>1806</v>
      </c>
      <c r="G188" s="76"/>
      <c r="H188" s="76"/>
      <c r="I188" s="206"/>
      <c r="J188" s="76"/>
      <c r="K188" s="76"/>
      <c r="L188" s="74"/>
      <c r="M188" s="284"/>
      <c r="N188" s="49"/>
      <c r="O188" s="49"/>
      <c r="P188" s="49"/>
      <c r="Q188" s="49"/>
      <c r="R188" s="49"/>
      <c r="S188" s="49"/>
      <c r="T188" s="97"/>
      <c r="AT188" s="25" t="s">
        <v>217</v>
      </c>
      <c r="AU188" s="25" t="s">
        <v>90</v>
      </c>
    </row>
    <row r="189" s="12" customFormat="1">
      <c r="B189" s="250"/>
      <c r="C189" s="251"/>
      <c r="D189" s="252" t="s">
        <v>196</v>
      </c>
      <c r="E189" s="253" t="s">
        <v>38</v>
      </c>
      <c r="F189" s="254" t="s">
        <v>1823</v>
      </c>
      <c r="G189" s="251"/>
      <c r="H189" s="255">
        <v>32</v>
      </c>
      <c r="I189" s="256"/>
      <c r="J189" s="251"/>
      <c r="K189" s="251"/>
      <c r="L189" s="257"/>
      <c r="M189" s="258"/>
      <c r="N189" s="259"/>
      <c r="O189" s="259"/>
      <c r="P189" s="259"/>
      <c r="Q189" s="259"/>
      <c r="R189" s="259"/>
      <c r="S189" s="259"/>
      <c r="T189" s="260"/>
      <c r="AT189" s="261" t="s">
        <v>196</v>
      </c>
      <c r="AU189" s="261" t="s">
        <v>90</v>
      </c>
      <c r="AV189" s="12" t="s">
        <v>90</v>
      </c>
      <c r="AW189" s="12" t="s">
        <v>45</v>
      </c>
      <c r="AX189" s="12" t="s">
        <v>82</v>
      </c>
      <c r="AY189" s="261" t="s">
        <v>183</v>
      </c>
    </row>
    <row r="190" s="13" customFormat="1">
      <c r="B190" s="262"/>
      <c r="C190" s="263"/>
      <c r="D190" s="252" t="s">
        <v>196</v>
      </c>
      <c r="E190" s="264" t="s">
        <v>38</v>
      </c>
      <c r="F190" s="265" t="s">
        <v>198</v>
      </c>
      <c r="G190" s="263"/>
      <c r="H190" s="266">
        <v>32</v>
      </c>
      <c r="I190" s="267"/>
      <c r="J190" s="263"/>
      <c r="K190" s="263"/>
      <c r="L190" s="268"/>
      <c r="M190" s="269"/>
      <c r="N190" s="270"/>
      <c r="O190" s="270"/>
      <c r="P190" s="270"/>
      <c r="Q190" s="270"/>
      <c r="R190" s="270"/>
      <c r="S190" s="270"/>
      <c r="T190" s="271"/>
      <c r="AT190" s="272" t="s">
        <v>196</v>
      </c>
      <c r="AU190" s="272" t="s">
        <v>90</v>
      </c>
      <c r="AV190" s="13" t="s">
        <v>190</v>
      </c>
      <c r="AW190" s="13" t="s">
        <v>6</v>
      </c>
      <c r="AX190" s="13" t="s">
        <v>25</v>
      </c>
      <c r="AY190" s="272" t="s">
        <v>183</v>
      </c>
    </row>
    <row r="191" s="1" customFormat="1" ht="25.5" customHeight="1">
      <c r="B191" s="48"/>
      <c r="C191" s="238" t="s">
        <v>483</v>
      </c>
      <c r="D191" s="238" t="s">
        <v>185</v>
      </c>
      <c r="E191" s="239" t="s">
        <v>1824</v>
      </c>
      <c r="F191" s="240" t="s">
        <v>1825</v>
      </c>
      <c r="G191" s="241" t="s">
        <v>313</v>
      </c>
      <c r="H191" s="242">
        <v>44.5</v>
      </c>
      <c r="I191" s="243"/>
      <c r="J191" s="244">
        <f>ROUND(I191*H191,2)</f>
        <v>0</v>
      </c>
      <c r="K191" s="240" t="s">
        <v>189</v>
      </c>
      <c r="L191" s="74"/>
      <c r="M191" s="245" t="s">
        <v>38</v>
      </c>
      <c r="N191" s="246" t="s">
        <v>53</v>
      </c>
      <c r="O191" s="49"/>
      <c r="P191" s="247">
        <f>O191*H191</f>
        <v>0</v>
      </c>
      <c r="Q191" s="247">
        <v>0.00096000000000000002</v>
      </c>
      <c r="R191" s="247">
        <f>Q191*H191</f>
        <v>0.042720000000000001</v>
      </c>
      <c r="S191" s="247">
        <v>0</v>
      </c>
      <c r="T191" s="248">
        <f>S191*H191</f>
        <v>0</v>
      </c>
      <c r="AR191" s="25" t="s">
        <v>279</v>
      </c>
      <c r="AT191" s="25" t="s">
        <v>185</v>
      </c>
      <c r="AU191" s="25" t="s">
        <v>90</v>
      </c>
      <c r="AY191" s="25" t="s">
        <v>183</v>
      </c>
      <c r="BE191" s="249">
        <f>IF(N191="základní",J191,0)</f>
        <v>0</v>
      </c>
      <c r="BF191" s="249">
        <f>IF(N191="snížená",J191,0)</f>
        <v>0</v>
      </c>
      <c r="BG191" s="249">
        <f>IF(N191="zákl. přenesená",J191,0)</f>
        <v>0</v>
      </c>
      <c r="BH191" s="249">
        <f>IF(N191="sníž. přenesená",J191,0)</f>
        <v>0</v>
      </c>
      <c r="BI191" s="249">
        <f>IF(N191="nulová",J191,0)</f>
        <v>0</v>
      </c>
      <c r="BJ191" s="25" t="s">
        <v>25</v>
      </c>
      <c r="BK191" s="249">
        <f>ROUND(I191*H191,2)</f>
        <v>0</v>
      </c>
      <c r="BL191" s="25" t="s">
        <v>279</v>
      </c>
      <c r="BM191" s="25" t="s">
        <v>1826</v>
      </c>
    </row>
    <row r="192" s="1" customFormat="1">
      <c r="B192" s="48"/>
      <c r="C192" s="76"/>
      <c r="D192" s="252" t="s">
        <v>217</v>
      </c>
      <c r="E192" s="76"/>
      <c r="F192" s="283" t="s">
        <v>1806</v>
      </c>
      <c r="G192" s="76"/>
      <c r="H192" s="76"/>
      <c r="I192" s="206"/>
      <c r="J192" s="76"/>
      <c r="K192" s="76"/>
      <c r="L192" s="74"/>
      <c r="M192" s="284"/>
      <c r="N192" s="49"/>
      <c r="O192" s="49"/>
      <c r="P192" s="49"/>
      <c r="Q192" s="49"/>
      <c r="R192" s="49"/>
      <c r="S192" s="49"/>
      <c r="T192" s="97"/>
      <c r="AT192" s="25" t="s">
        <v>217</v>
      </c>
      <c r="AU192" s="25" t="s">
        <v>90</v>
      </c>
    </row>
    <row r="193" s="12" customFormat="1">
      <c r="B193" s="250"/>
      <c r="C193" s="251"/>
      <c r="D193" s="252" t="s">
        <v>196</v>
      </c>
      <c r="E193" s="253" t="s">
        <v>38</v>
      </c>
      <c r="F193" s="254" t="s">
        <v>1827</v>
      </c>
      <c r="G193" s="251"/>
      <c r="H193" s="255">
        <v>44.5</v>
      </c>
      <c r="I193" s="256"/>
      <c r="J193" s="251"/>
      <c r="K193" s="251"/>
      <c r="L193" s="257"/>
      <c r="M193" s="258"/>
      <c r="N193" s="259"/>
      <c r="O193" s="259"/>
      <c r="P193" s="259"/>
      <c r="Q193" s="259"/>
      <c r="R193" s="259"/>
      <c r="S193" s="259"/>
      <c r="T193" s="260"/>
      <c r="AT193" s="261" t="s">
        <v>196</v>
      </c>
      <c r="AU193" s="261" t="s">
        <v>90</v>
      </c>
      <c r="AV193" s="12" t="s">
        <v>90</v>
      </c>
      <c r="AW193" s="12" t="s">
        <v>45</v>
      </c>
      <c r="AX193" s="12" t="s">
        <v>82</v>
      </c>
      <c r="AY193" s="261" t="s">
        <v>183</v>
      </c>
    </row>
    <row r="194" s="13" customFormat="1">
      <c r="B194" s="262"/>
      <c r="C194" s="263"/>
      <c r="D194" s="252" t="s">
        <v>196</v>
      </c>
      <c r="E194" s="264" t="s">
        <v>38</v>
      </c>
      <c r="F194" s="265" t="s">
        <v>198</v>
      </c>
      <c r="G194" s="263"/>
      <c r="H194" s="266">
        <v>44.5</v>
      </c>
      <c r="I194" s="267"/>
      <c r="J194" s="263"/>
      <c r="K194" s="263"/>
      <c r="L194" s="268"/>
      <c r="M194" s="269"/>
      <c r="N194" s="270"/>
      <c r="O194" s="270"/>
      <c r="P194" s="270"/>
      <c r="Q194" s="270"/>
      <c r="R194" s="270"/>
      <c r="S194" s="270"/>
      <c r="T194" s="271"/>
      <c r="AT194" s="272" t="s">
        <v>196</v>
      </c>
      <c r="AU194" s="272" t="s">
        <v>90</v>
      </c>
      <c r="AV194" s="13" t="s">
        <v>190</v>
      </c>
      <c r="AW194" s="13" t="s">
        <v>6</v>
      </c>
      <c r="AX194" s="13" t="s">
        <v>25</v>
      </c>
      <c r="AY194" s="272" t="s">
        <v>183</v>
      </c>
    </row>
    <row r="195" s="1" customFormat="1" ht="25.5" customHeight="1">
      <c r="B195" s="48"/>
      <c r="C195" s="238" t="s">
        <v>487</v>
      </c>
      <c r="D195" s="238" t="s">
        <v>185</v>
      </c>
      <c r="E195" s="239" t="s">
        <v>1828</v>
      </c>
      <c r="F195" s="240" t="s">
        <v>1829</v>
      </c>
      <c r="G195" s="241" t="s">
        <v>313</v>
      </c>
      <c r="H195" s="242">
        <v>17.5</v>
      </c>
      <c r="I195" s="243"/>
      <c r="J195" s="244">
        <f>ROUND(I195*H195,2)</f>
        <v>0</v>
      </c>
      <c r="K195" s="240" t="s">
        <v>189</v>
      </c>
      <c r="L195" s="74"/>
      <c r="M195" s="245" t="s">
        <v>38</v>
      </c>
      <c r="N195" s="246" t="s">
        <v>53</v>
      </c>
      <c r="O195" s="49"/>
      <c r="P195" s="247">
        <f>O195*H195</f>
        <v>0</v>
      </c>
      <c r="Q195" s="247">
        <v>0.00125</v>
      </c>
      <c r="R195" s="247">
        <f>Q195*H195</f>
        <v>0.021875000000000002</v>
      </c>
      <c r="S195" s="247">
        <v>0</v>
      </c>
      <c r="T195" s="248">
        <f>S195*H195</f>
        <v>0</v>
      </c>
      <c r="AR195" s="25" t="s">
        <v>279</v>
      </c>
      <c r="AT195" s="25" t="s">
        <v>185</v>
      </c>
      <c r="AU195" s="25" t="s">
        <v>90</v>
      </c>
      <c r="AY195" s="25" t="s">
        <v>183</v>
      </c>
      <c r="BE195" s="249">
        <f>IF(N195="základní",J195,0)</f>
        <v>0</v>
      </c>
      <c r="BF195" s="249">
        <f>IF(N195="snížená",J195,0)</f>
        <v>0</v>
      </c>
      <c r="BG195" s="249">
        <f>IF(N195="zákl. přenesená",J195,0)</f>
        <v>0</v>
      </c>
      <c r="BH195" s="249">
        <f>IF(N195="sníž. přenesená",J195,0)</f>
        <v>0</v>
      </c>
      <c r="BI195" s="249">
        <f>IF(N195="nulová",J195,0)</f>
        <v>0</v>
      </c>
      <c r="BJ195" s="25" t="s">
        <v>25</v>
      </c>
      <c r="BK195" s="249">
        <f>ROUND(I195*H195,2)</f>
        <v>0</v>
      </c>
      <c r="BL195" s="25" t="s">
        <v>279</v>
      </c>
      <c r="BM195" s="25" t="s">
        <v>1830</v>
      </c>
    </row>
    <row r="196" s="1" customFormat="1">
      <c r="B196" s="48"/>
      <c r="C196" s="76"/>
      <c r="D196" s="252" t="s">
        <v>217</v>
      </c>
      <c r="E196" s="76"/>
      <c r="F196" s="283" t="s">
        <v>1806</v>
      </c>
      <c r="G196" s="76"/>
      <c r="H196" s="76"/>
      <c r="I196" s="206"/>
      <c r="J196" s="76"/>
      <c r="K196" s="76"/>
      <c r="L196" s="74"/>
      <c r="M196" s="284"/>
      <c r="N196" s="49"/>
      <c r="O196" s="49"/>
      <c r="P196" s="49"/>
      <c r="Q196" s="49"/>
      <c r="R196" s="49"/>
      <c r="S196" s="49"/>
      <c r="T196" s="97"/>
      <c r="AT196" s="25" t="s">
        <v>217</v>
      </c>
      <c r="AU196" s="25" t="s">
        <v>90</v>
      </c>
    </row>
    <row r="197" s="12" customFormat="1">
      <c r="B197" s="250"/>
      <c r="C197" s="251"/>
      <c r="D197" s="252" t="s">
        <v>196</v>
      </c>
      <c r="E197" s="253" t="s">
        <v>38</v>
      </c>
      <c r="F197" s="254" t="s">
        <v>1831</v>
      </c>
      <c r="G197" s="251"/>
      <c r="H197" s="255">
        <v>17.5</v>
      </c>
      <c r="I197" s="256"/>
      <c r="J197" s="251"/>
      <c r="K197" s="251"/>
      <c r="L197" s="257"/>
      <c r="M197" s="258"/>
      <c r="N197" s="259"/>
      <c r="O197" s="259"/>
      <c r="P197" s="259"/>
      <c r="Q197" s="259"/>
      <c r="R197" s="259"/>
      <c r="S197" s="259"/>
      <c r="T197" s="260"/>
      <c r="AT197" s="261" t="s">
        <v>196</v>
      </c>
      <c r="AU197" s="261" t="s">
        <v>90</v>
      </c>
      <c r="AV197" s="12" t="s">
        <v>90</v>
      </c>
      <c r="AW197" s="12" t="s">
        <v>45</v>
      </c>
      <c r="AX197" s="12" t="s">
        <v>82</v>
      </c>
      <c r="AY197" s="261" t="s">
        <v>183</v>
      </c>
    </row>
    <row r="198" s="13" customFormat="1">
      <c r="B198" s="262"/>
      <c r="C198" s="263"/>
      <c r="D198" s="252" t="s">
        <v>196</v>
      </c>
      <c r="E198" s="264" t="s">
        <v>38</v>
      </c>
      <c r="F198" s="265" t="s">
        <v>198</v>
      </c>
      <c r="G198" s="263"/>
      <c r="H198" s="266">
        <v>17.5</v>
      </c>
      <c r="I198" s="267"/>
      <c r="J198" s="263"/>
      <c r="K198" s="263"/>
      <c r="L198" s="268"/>
      <c r="M198" s="269"/>
      <c r="N198" s="270"/>
      <c r="O198" s="270"/>
      <c r="P198" s="270"/>
      <c r="Q198" s="270"/>
      <c r="R198" s="270"/>
      <c r="S198" s="270"/>
      <c r="T198" s="271"/>
      <c r="AT198" s="272" t="s">
        <v>196</v>
      </c>
      <c r="AU198" s="272" t="s">
        <v>90</v>
      </c>
      <c r="AV198" s="13" t="s">
        <v>190</v>
      </c>
      <c r="AW198" s="13" t="s">
        <v>6</v>
      </c>
      <c r="AX198" s="13" t="s">
        <v>25</v>
      </c>
      <c r="AY198" s="272" t="s">
        <v>183</v>
      </c>
    </row>
    <row r="199" s="1" customFormat="1" ht="25.5" customHeight="1">
      <c r="B199" s="48"/>
      <c r="C199" s="238" t="s">
        <v>492</v>
      </c>
      <c r="D199" s="238" t="s">
        <v>185</v>
      </c>
      <c r="E199" s="239" t="s">
        <v>1832</v>
      </c>
      <c r="F199" s="240" t="s">
        <v>1833</v>
      </c>
      <c r="G199" s="241" t="s">
        <v>313</v>
      </c>
      <c r="H199" s="242">
        <v>9</v>
      </c>
      <c r="I199" s="243"/>
      <c r="J199" s="244">
        <f>ROUND(I199*H199,2)</f>
        <v>0</v>
      </c>
      <c r="K199" s="240" t="s">
        <v>189</v>
      </c>
      <c r="L199" s="74"/>
      <c r="M199" s="245" t="s">
        <v>38</v>
      </c>
      <c r="N199" s="246" t="s">
        <v>53</v>
      </c>
      <c r="O199" s="49"/>
      <c r="P199" s="247">
        <f>O199*H199</f>
        <v>0</v>
      </c>
      <c r="Q199" s="247">
        <v>0.0061000000000000004</v>
      </c>
      <c r="R199" s="247">
        <f>Q199*H199</f>
        <v>0.054900000000000004</v>
      </c>
      <c r="S199" s="247">
        <v>0</v>
      </c>
      <c r="T199" s="248">
        <f>S199*H199</f>
        <v>0</v>
      </c>
      <c r="AR199" s="25" t="s">
        <v>279</v>
      </c>
      <c r="AT199" s="25" t="s">
        <v>185</v>
      </c>
      <c r="AU199" s="25" t="s">
        <v>90</v>
      </c>
      <c r="AY199" s="25" t="s">
        <v>183</v>
      </c>
      <c r="BE199" s="249">
        <f>IF(N199="základní",J199,0)</f>
        <v>0</v>
      </c>
      <c r="BF199" s="249">
        <f>IF(N199="snížená",J199,0)</f>
        <v>0</v>
      </c>
      <c r="BG199" s="249">
        <f>IF(N199="zákl. přenesená",J199,0)</f>
        <v>0</v>
      </c>
      <c r="BH199" s="249">
        <f>IF(N199="sníž. přenesená",J199,0)</f>
        <v>0</v>
      </c>
      <c r="BI199" s="249">
        <f>IF(N199="nulová",J199,0)</f>
        <v>0</v>
      </c>
      <c r="BJ199" s="25" t="s">
        <v>25</v>
      </c>
      <c r="BK199" s="249">
        <f>ROUND(I199*H199,2)</f>
        <v>0</v>
      </c>
      <c r="BL199" s="25" t="s">
        <v>279</v>
      </c>
      <c r="BM199" s="25" t="s">
        <v>1834</v>
      </c>
    </row>
    <row r="200" s="1" customFormat="1">
      <c r="B200" s="48"/>
      <c r="C200" s="76"/>
      <c r="D200" s="252" t="s">
        <v>217</v>
      </c>
      <c r="E200" s="76"/>
      <c r="F200" s="283" t="s">
        <v>1806</v>
      </c>
      <c r="G200" s="76"/>
      <c r="H200" s="76"/>
      <c r="I200" s="206"/>
      <c r="J200" s="76"/>
      <c r="K200" s="76"/>
      <c r="L200" s="74"/>
      <c r="M200" s="284"/>
      <c r="N200" s="49"/>
      <c r="O200" s="49"/>
      <c r="P200" s="49"/>
      <c r="Q200" s="49"/>
      <c r="R200" s="49"/>
      <c r="S200" s="49"/>
      <c r="T200" s="97"/>
      <c r="AT200" s="25" t="s">
        <v>217</v>
      </c>
      <c r="AU200" s="25" t="s">
        <v>90</v>
      </c>
    </row>
    <row r="201" s="12" customFormat="1">
      <c r="B201" s="250"/>
      <c r="C201" s="251"/>
      <c r="D201" s="252" t="s">
        <v>196</v>
      </c>
      <c r="E201" s="253" t="s">
        <v>38</v>
      </c>
      <c r="F201" s="254" t="s">
        <v>1835</v>
      </c>
      <c r="G201" s="251"/>
      <c r="H201" s="255">
        <v>9</v>
      </c>
      <c r="I201" s="256"/>
      <c r="J201" s="251"/>
      <c r="K201" s="251"/>
      <c r="L201" s="257"/>
      <c r="M201" s="258"/>
      <c r="N201" s="259"/>
      <c r="O201" s="259"/>
      <c r="P201" s="259"/>
      <c r="Q201" s="259"/>
      <c r="R201" s="259"/>
      <c r="S201" s="259"/>
      <c r="T201" s="260"/>
      <c r="AT201" s="261" t="s">
        <v>196</v>
      </c>
      <c r="AU201" s="261" t="s">
        <v>90</v>
      </c>
      <c r="AV201" s="12" t="s">
        <v>90</v>
      </c>
      <c r="AW201" s="12" t="s">
        <v>45</v>
      </c>
      <c r="AX201" s="12" t="s">
        <v>82</v>
      </c>
      <c r="AY201" s="261" t="s">
        <v>183</v>
      </c>
    </row>
    <row r="202" s="13" customFormat="1">
      <c r="B202" s="262"/>
      <c r="C202" s="263"/>
      <c r="D202" s="252" t="s">
        <v>196</v>
      </c>
      <c r="E202" s="264" t="s">
        <v>38</v>
      </c>
      <c r="F202" s="265" t="s">
        <v>198</v>
      </c>
      <c r="G202" s="263"/>
      <c r="H202" s="266">
        <v>9</v>
      </c>
      <c r="I202" s="267"/>
      <c r="J202" s="263"/>
      <c r="K202" s="263"/>
      <c r="L202" s="268"/>
      <c r="M202" s="269"/>
      <c r="N202" s="270"/>
      <c r="O202" s="270"/>
      <c r="P202" s="270"/>
      <c r="Q202" s="270"/>
      <c r="R202" s="270"/>
      <c r="S202" s="270"/>
      <c r="T202" s="271"/>
      <c r="AT202" s="272" t="s">
        <v>196</v>
      </c>
      <c r="AU202" s="272" t="s">
        <v>90</v>
      </c>
      <c r="AV202" s="13" t="s">
        <v>190</v>
      </c>
      <c r="AW202" s="13" t="s">
        <v>6</v>
      </c>
      <c r="AX202" s="13" t="s">
        <v>25</v>
      </c>
      <c r="AY202" s="272" t="s">
        <v>183</v>
      </c>
    </row>
    <row r="203" s="1" customFormat="1" ht="38.25" customHeight="1">
      <c r="B203" s="48"/>
      <c r="C203" s="238" t="s">
        <v>496</v>
      </c>
      <c r="D203" s="238" t="s">
        <v>185</v>
      </c>
      <c r="E203" s="239" t="s">
        <v>1836</v>
      </c>
      <c r="F203" s="240" t="s">
        <v>1837</v>
      </c>
      <c r="G203" s="241" t="s">
        <v>313</v>
      </c>
      <c r="H203" s="242">
        <v>31</v>
      </c>
      <c r="I203" s="243"/>
      <c r="J203" s="244">
        <f>ROUND(I203*H203,2)</f>
        <v>0</v>
      </c>
      <c r="K203" s="240" t="s">
        <v>189</v>
      </c>
      <c r="L203" s="74"/>
      <c r="M203" s="245" t="s">
        <v>38</v>
      </c>
      <c r="N203" s="246" t="s">
        <v>53</v>
      </c>
      <c r="O203" s="49"/>
      <c r="P203" s="247">
        <f>O203*H203</f>
        <v>0</v>
      </c>
      <c r="Q203" s="247">
        <v>5.0000000000000002E-05</v>
      </c>
      <c r="R203" s="247">
        <f>Q203*H203</f>
        <v>0.0015500000000000002</v>
      </c>
      <c r="S203" s="247">
        <v>0</v>
      </c>
      <c r="T203" s="248">
        <f>S203*H203</f>
        <v>0</v>
      </c>
      <c r="AR203" s="25" t="s">
        <v>279</v>
      </c>
      <c r="AT203" s="25" t="s">
        <v>185</v>
      </c>
      <c r="AU203" s="25" t="s">
        <v>90</v>
      </c>
      <c r="AY203" s="25" t="s">
        <v>183</v>
      </c>
      <c r="BE203" s="249">
        <f>IF(N203="základní",J203,0)</f>
        <v>0</v>
      </c>
      <c r="BF203" s="249">
        <f>IF(N203="snížená",J203,0)</f>
        <v>0</v>
      </c>
      <c r="BG203" s="249">
        <f>IF(N203="zákl. přenesená",J203,0)</f>
        <v>0</v>
      </c>
      <c r="BH203" s="249">
        <f>IF(N203="sníž. přenesená",J203,0)</f>
        <v>0</v>
      </c>
      <c r="BI203" s="249">
        <f>IF(N203="nulová",J203,0)</f>
        <v>0</v>
      </c>
      <c r="BJ203" s="25" t="s">
        <v>25</v>
      </c>
      <c r="BK203" s="249">
        <f>ROUND(I203*H203,2)</f>
        <v>0</v>
      </c>
      <c r="BL203" s="25" t="s">
        <v>279</v>
      </c>
      <c r="BM203" s="25" t="s">
        <v>1838</v>
      </c>
    </row>
    <row r="204" s="1" customFormat="1">
      <c r="B204" s="48"/>
      <c r="C204" s="76"/>
      <c r="D204" s="252" t="s">
        <v>217</v>
      </c>
      <c r="E204" s="76"/>
      <c r="F204" s="283" t="s">
        <v>1839</v>
      </c>
      <c r="G204" s="76"/>
      <c r="H204" s="76"/>
      <c r="I204" s="206"/>
      <c r="J204" s="76"/>
      <c r="K204" s="76"/>
      <c r="L204" s="74"/>
      <c r="M204" s="284"/>
      <c r="N204" s="49"/>
      <c r="O204" s="49"/>
      <c r="P204" s="49"/>
      <c r="Q204" s="49"/>
      <c r="R204" s="49"/>
      <c r="S204" s="49"/>
      <c r="T204" s="97"/>
      <c r="AT204" s="25" t="s">
        <v>217</v>
      </c>
      <c r="AU204" s="25" t="s">
        <v>90</v>
      </c>
    </row>
    <row r="205" s="1" customFormat="1" ht="38.25" customHeight="1">
      <c r="B205" s="48"/>
      <c r="C205" s="238" t="s">
        <v>502</v>
      </c>
      <c r="D205" s="238" t="s">
        <v>185</v>
      </c>
      <c r="E205" s="239" t="s">
        <v>1840</v>
      </c>
      <c r="F205" s="240" t="s">
        <v>1841</v>
      </c>
      <c r="G205" s="241" t="s">
        <v>313</v>
      </c>
      <c r="H205" s="242">
        <v>45.5</v>
      </c>
      <c r="I205" s="243"/>
      <c r="J205" s="244">
        <f>ROUND(I205*H205,2)</f>
        <v>0</v>
      </c>
      <c r="K205" s="240" t="s">
        <v>189</v>
      </c>
      <c r="L205" s="74"/>
      <c r="M205" s="245" t="s">
        <v>38</v>
      </c>
      <c r="N205" s="246" t="s">
        <v>53</v>
      </c>
      <c r="O205" s="49"/>
      <c r="P205" s="247">
        <f>O205*H205</f>
        <v>0</v>
      </c>
      <c r="Q205" s="247">
        <v>6.9999999999999994E-05</v>
      </c>
      <c r="R205" s="247">
        <f>Q205*H205</f>
        <v>0.0031849999999999999</v>
      </c>
      <c r="S205" s="247">
        <v>0</v>
      </c>
      <c r="T205" s="248">
        <f>S205*H205</f>
        <v>0</v>
      </c>
      <c r="AR205" s="25" t="s">
        <v>279</v>
      </c>
      <c r="AT205" s="25" t="s">
        <v>185</v>
      </c>
      <c r="AU205" s="25" t="s">
        <v>90</v>
      </c>
      <c r="AY205" s="25" t="s">
        <v>183</v>
      </c>
      <c r="BE205" s="249">
        <f>IF(N205="základní",J205,0)</f>
        <v>0</v>
      </c>
      <c r="BF205" s="249">
        <f>IF(N205="snížená",J205,0)</f>
        <v>0</v>
      </c>
      <c r="BG205" s="249">
        <f>IF(N205="zákl. přenesená",J205,0)</f>
        <v>0</v>
      </c>
      <c r="BH205" s="249">
        <f>IF(N205="sníž. přenesená",J205,0)</f>
        <v>0</v>
      </c>
      <c r="BI205" s="249">
        <f>IF(N205="nulová",J205,0)</f>
        <v>0</v>
      </c>
      <c r="BJ205" s="25" t="s">
        <v>25</v>
      </c>
      <c r="BK205" s="249">
        <f>ROUND(I205*H205,2)</f>
        <v>0</v>
      </c>
      <c r="BL205" s="25" t="s">
        <v>279</v>
      </c>
      <c r="BM205" s="25" t="s">
        <v>1842</v>
      </c>
    </row>
    <row r="206" s="1" customFormat="1">
      <c r="B206" s="48"/>
      <c r="C206" s="76"/>
      <c r="D206" s="252" t="s">
        <v>217</v>
      </c>
      <c r="E206" s="76"/>
      <c r="F206" s="283" t="s">
        <v>1839</v>
      </c>
      <c r="G206" s="76"/>
      <c r="H206" s="76"/>
      <c r="I206" s="206"/>
      <c r="J206" s="76"/>
      <c r="K206" s="76"/>
      <c r="L206" s="74"/>
      <c r="M206" s="284"/>
      <c r="N206" s="49"/>
      <c r="O206" s="49"/>
      <c r="P206" s="49"/>
      <c r="Q206" s="49"/>
      <c r="R206" s="49"/>
      <c r="S206" s="49"/>
      <c r="T206" s="97"/>
      <c r="AT206" s="25" t="s">
        <v>217</v>
      </c>
      <c r="AU206" s="25" t="s">
        <v>90</v>
      </c>
    </row>
    <row r="207" s="1" customFormat="1" ht="38.25" customHeight="1">
      <c r="B207" s="48"/>
      <c r="C207" s="238" t="s">
        <v>506</v>
      </c>
      <c r="D207" s="238" t="s">
        <v>185</v>
      </c>
      <c r="E207" s="239" t="s">
        <v>1843</v>
      </c>
      <c r="F207" s="240" t="s">
        <v>1844</v>
      </c>
      <c r="G207" s="241" t="s">
        <v>313</v>
      </c>
      <c r="H207" s="242">
        <v>12</v>
      </c>
      <c r="I207" s="243"/>
      <c r="J207" s="244">
        <f>ROUND(I207*H207,2)</f>
        <v>0</v>
      </c>
      <c r="K207" s="240" t="s">
        <v>189</v>
      </c>
      <c r="L207" s="74"/>
      <c r="M207" s="245" t="s">
        <v>38</v>
      </c>
      <c r="N207" s="246" t="s">
        <v>53</v>
      </c>
      <c r="O207" s="49"/>
      <c r="P207" s="247">
        <f>O207*H207</f>
        <v>0</v>
      </c>
      <c r="Q207" s="247">
        <v>8.0000000000000007E-05</v>
      </c>
      <c r="R207" s="247">
        <f>Q207*H207</f>
        <v>0.00096000000000000013</v>
      </c>
      <c r="S207" s="247">
        <v>0</v>
      </c>
      <c r="T207" s="248">
        <f>S207*H207</f>
        <v>0</v>
      </c>
      <c r="AR207" s="25" t="s">
        <v>279</v>
      </c>
      <c r="AT207" s="25" t="s">
        <v>185</v>
      </c>
      <c r="AU207" s="25" t="s">
        <v>90</v>
      </c>
      <c r="AY207" s="25" t="s">
        <v>183</v>
      </c>
      <c r="BE207" s="249">
        <f>IF(N207="základní",J207,0)</f>
        <v>0</v>
      </c>
      <c r="BF207" s="249">
        <f>IF(N207="snížená",J207,0)</f>
        <v>0</v>
      </c>
      <c r="BG207" s="249">
        <f>IF(N207="zákl. přenesená",J207,0)</f>
        <v>0</v>
      </c>
      <c r="BH207" s="249">
        <f>IF(N207="sníž. přenesená",J207,0)</f>
        <v>0</v>
      </c>
      <c r="BI207" s="249">
        <f>IF(N207="nulová",J207,0)</f>
        <v>0</v>
      </c>
      <c r="BJ207" s="25" t="s">
        <v>25</v>
      </c>
      <c r="BK207" s="249">
        <f>ROUND(I207*H207,2)</f>
        <v>0</v>
      </c>
      <c r="BL207" s="25" t="s">
        <v>279</v>
      </c>
      <c r="BM207" s="25" t="s">
        <v>1845</v>
      </c>
    </row>
    <row r="208" s="1" customFormat="1">
      <c r="B208" s="48"/>
      <c r="C208" s="76"/>
      <c r="D208" s="252" t="s">
        <v>217</v>
      </c>
      <c r="E208" s="76"/>
      <c r="F208" s="283" t="s">
        <v>1839</v>
      </c>
      <c r="G208" s="76"/>
      <c r="H208" s="76"/>
      <c r="I208" s="206"/>
      <c r="J208" s="76"/>
      <c r="K208" s="76"/>
      <c r="L208" s="74"/>
      <c r="M208" s="284"/>
      <c r="N208" s="49"/>
      <c r="O208" s="49"/>
      <c r="P208" s="49"/>
      <c r="Q208" s="49"/>
      <c r="R208" s="49"/>
      <c r="S208" s="49"/>
      <c r="T208" s="97"/>
      <c r="AT208" s="25" t="s">
        <v>217</v>
      </c>
      <c r="AU208" s="25" t="s">
        <v>90</v>
      </c>
    </row>
    <row r="209" s="1" customFormat="1" ht="25.5" customHeight="1">
      <c r="B209" s="48"/>
      <c r="C209" s="238" t="s">
        <v>510</v>
      </c>
      <c r="D209" s="238" t="s">
        <v>185</v>
      </c>
      <c r="E209" s="239" t="s">
        <v>1846</v>
      </c>
      <c r="F209" s="240" t="s">
        <v>1847</v>
      </c>
      <c r="G209" s="241" t="s">
        <v>313</v>
      </c>
      <c r="H209" s="242">
        <v>76</v>
      </c>
      <c r="I209" s="243"/>
      <c r="J209" s="244">
        <f>ROUND(I209*H209,2)</f>
        <v>0</v>
      </c>
      <c r="K209" s="240" t="s">
        <v>38</v>
      </c>
      <c r="L209" s="74"/>
      <c r="M209" s="245" t="s">
        <v>38</v>
      </c>
      <c r="N209" s="246" t="s">
        <v>53</v>
      </c>
      <c r="O209" s="49"/>
      <c r="P209" s="247">
        <f>O209*H209</f>
        <v>0</v>
      </c>
      <c r="Q209" s="247">
        <v>0.00027</v>
      </c>
      <c r="R209" s="247">
        <f>Q209*H209</f>
        <v>0.02052</v>
      </c>
      <c r="S209" s="247">
        <v>0</v>
      </c>
      <c r="T209" s="248">
        <f>S209*H209</f>
        <v>0</v>
      </c>
      <c r="AR209" s="25" t="s">
        <v>279</v>
      </c>
      <c r="AT209" s="25" t="s">
        <v>185</v>
      </c>
      <c r="AU209" s="25" t="s">
        <v>90</v>
      </c>
      <c r="AY209" s="25" t="s">
        <v>183</v>
      </c>
      <c r="BE209" s="249">
        <f>IF(N209="základní",J209,0)</f>
        <v>0</v>
      </c>
      <c r="BF209" s="249">
        <f>IF(N209="snížená",J209,0)</f>
        <v>0</v>
      </c>
      <c r="BG209" s="249">
        <f>IF(N209="zákl. přenesená",J209,0)</f>
        <v>0</v>
      </c>
      <c r="BH209" s="249">
        <f>IF(N209="sníž. přenesená",J209,0)</f>
        <v>0</v>
      </c>
      <c r="BI209" s="249">
        <f>IF(N209="nulová",J209,0)</f>
        <v>0</v>
      </c>
      <c r="BJ209" s="25" t="s">
        <v>25</v>
      </c>
      <c r="BK209" s="249">
        <f>ROUND(I209*H209,2)</f>
        <v>0</v>
      </c>
      <c r="BL209" s="25" t="s">
        <v>279</v>
      </c>
      <c r="BM209" s="25" t="s">
        <v>1848</v>
      </c>
    </row>
    <row r="210" s="12" customFormat="1">
      <c r="B210" s="250"/>
      <c r="C210" s="251"/>
      <c r="D210" s="252" t="s">
        <v>196</v>
      </c>
      <c r="E210" s="253" t="s">
        <v>38</v>
      </c>
      <c r="F210" s="254" t="s">
        <v>1849</v>
      </c>
      <c r="G210" s="251"/>
      <c r="H210" s="255">
        <v>76</v>
      </c>
      <c r="I210" s="256"/>
      <c r="J210" s="251"/>
      <c r="K210" s="251"/>
      <c r="L210" s="257"/>
      <c r="M210" s="258"/>
      <c r="N210" s="259"/>
      <c r="O210" s="259"/>
      <c r="P210" s="259"/>
      <c r="Q210" s="259"/>
      <c r="R210" s="259"/>
      <c r="S210" s="259"/>
      <c r="T210" s="260"/>
      <c r="AT210" s="261" t="s">
        <v>196</v>
      </c>
      <c r="AU210" s="261" t="s">
        <v>90</v>
      </c>
      <c r="AV210" s="12" t="s">
        <v>90</v>
      </c>
      <c r="AW210" s="12" t="s">
        <v>45</v>
      </c>
      <c r="AX210" s="12" t="s">
        <v>82</v>
      </c>
      <c r="AY210" s="261" t="s">
        <v>183</v>
      </c>
    </row>
    <row r="211" s="13" customFormat="1">
      <c r="B211" s="262"/>
      <c r="C211" s="263"/>
      <c r="D211" s="252" t="s">
        <v>196</v>
      </c>
      <c r="E211" s="264" t="s">
        <v>38</v>
      </c>
      <c r="F211" s="265" t="s">
        <v>198</v>
      </c>
      <c r="G211" s="263"/>
      <c r="H211" s="266">
        <v>76</v>
      </c>
      <c r="I211" s="267"/>
      <c r="J211" s="263"/>
      <c r="K211" s="263"/>
      <c r="L211" s="268"/>
      <c r="M211" s="269"/>
      <c r="N211" s="270"/>
      <c r="O211" s="270"/>
      <c r="P211" s="270"/>
      <c r="Q211" s="270"/>
      <c r="R211" s="270"/>
      <c r="S211" s="270"/>
      <c r="T211" s="271"/>
      <c r="AT211" s="272" t="s">
        <v>196</v>
      </c>
      <c r="AU211" s="272" t="s">
        <v>90</v>
      </c>
      <c r="AV211" s="13" t="s">
        <v>190</v>
      </c>
      <c r="AW211" s="13" t="s">
        <v>6</v>
      </c>
      <c r="AX211" s="13" t="s">
        <v>25</v>
      </c>
      <c r="AY211" s="272" t="s">
        <v>183</v>
      </c>
    </row>
    <row r="212" s="1" customFormat="1" ht="25.5" customHeight="1">
      <c r="B212" s="48"/>
      <c r="C212" s="238" t="s">
        <v>514</v>
      </c>
      <c r="D212" s="238" t="s">
        <v>185</v>
      </c>
      <c r="E212" s="239" t="s">
        <v>1850</v>
      </c>
      <c r="F212" s="240" t="s">
        <v>1851</v>
      </c>
      <c r="G212" s="241" t="s">
        <v>313</v>
      </c>
      <c r="H212" s="242">
        <v>17.5</v>
      </c>
      <c r="I212" s="243"/>
      <c r="J212" s="244">
        <f>ROUND(I212*H212,2)</f>
        <v>0</v>
      </c>
      <c r="K212" s="240" t="s">
        <v>38</v>
      </c>
      <c r="L212" s="74"/>
      <c r="M212" s="245" t="s">
        <v>38</v>
      </c>
      <c r="N212" s="246" t="s">
        <v>53</v>
      </c>
      <c r="O212" s="49"/>
      <c r="P212" s="247">
        <f>O212*H212</f>
        <v>0</v>
      </c>
      <c r="Q212" s="247">
        <v>0.00034000000000000002</v>
      </c>
      <c r="R212" s="247">
        <f>Q212*H212</f>
        <v>0.0059500000000000004</v>
      </c>
      <c r="S212" s="247">
        <v>0</v>
      </c>
      <c r="T212" s="248">
        <f>S212*H212</f>
        <v>0</v>
      </c>
      <c r="AR212" s="25" t="s">
        <v>279</v>
      </c>
      <c r="AT212" s="25" t="s">
        <v>185</v>
      </c>
      <c r="AU212" s="25" t="s">
        <v>90</v>
      </c>
      <c r="AY212" s="25" t="s">
        <v>183</v>
      </c>
      <c r="BE212" s="249">
        <f>IF(N212="základní",J212,0)</f>
        <v>0</v>
      </c>
      <c r="BF212" s="249">
        <f>IF(N212="snížená",J212,0)</f>
        <v>0</v>
      </c>
      <c r="BG212" s="249">
        <f>IF(N212="zákl. přenesená",J212,0)</f>
        <v>0</v>
      </c>
      <c r="BH212" s="249">
        <f>IF(N212="sníž. přenesená",J212,0)</f>
        <v>0</v>
      </c>
      <c r="BI212" s="249">
        <f>IF(N212="nulová",J212,0)</f>
        <v>0</v>
      </c>
      <c r="BJ212" s="25" t="s">
        <v>25</v>
      </c>
      <c r="BK212" s="249">
        <f>ROUND(I212*H212,2)</f>
        <v>0</v>
      </c>
      <c r="BL212" s="25" t="s">
        <v>279</v>
      </c>
      <c r="BM212" s="25" t="s">
        <v>1852</v>
      </c>
    </row>
    <row r="213" s="12" customFormat="1">
      <c r="B213" s="250"/>
      <c r="C213" s="251"/>
      <c r="D213" s="252" t="s">
        <v>196</v>
      </c>
      <c r="E213" s="253" t="s">
        <v>38</v>
      </c>
      <c r="F213" s="254" t="s">
        <v>1853</v>
      </c>
      <c r="G213" s="251"/>
      <c r="H213" s="255">
        <v>17.5</v>
      </c>
      <c r="I213" s="256"/>
      <c r="J213" s="251"/>
      <c r="K213" s="251"/>
      <c r="L213" s="257"/>
      <c r="M213" s="258"/>
      <c r="N213" s="259"/>
      <c r="O213" s="259"/>
      <c r="P213" s="259"/>
      <c r="Q213" s="259"/>
      <c r="R213" s="259"/>
      <c r="S213" s="259"/>
      <c r="T213" s="260"/>
      <c r="AT213" s="261" t="s">
        <v>196</v>
      </c>
      <c r="AU213" s="261" t="s">
        <v>90</v>
      </c>
      <c r="AV213" s="12" t="s">
        <v>90</v>
      </c>
      <c r="AW213" s="12" t="s">
        <v>45</v>
      </c>
      <c r="AX213" s="12" t="s">
        <v>82</v>
      </c>
      <c r="AY213" s="261" t="s">
        <v>183</v>
      </c>
    </row>
    <row r="214" s="13" customFormat="1">
      <c r="B214" s="262"/>
      <c r="C214" s="263"/>
      <c r="D214" s="252" t="s">
        <v>196</v>
      </c>
      <c r="E214" s="264" t="s">
        <v>38</v>
      </c>
      <c r="F214" s="265" t="s">
        <v>198</v>
      </c>
      <c r="G214" s="263"/>
      <c r="H214" s="266">
        <v>17.5</v>
      </c>
      <c r="I214" s="267"/>
      <c r="J214" s="263"/>
      <c r="K214" s="263"/>
      <c r="L214" s="268"/>
      <c r="M214" s="269"/>
      <c r="N214" s="270"/>
      <c r="O214" s="270"/>
      <c r="P214" s="270"/>
      <c r="Q214" s="270"/>
      <c r="R214" s="270"/>
      <c r="S214" s="270"/>
      <c r="T214" s="271"/>
      <c r="AT214" s="272" t="s">
        <v>196</v>
      </c>
      <c r="AU214" s="272" t="s">
        <v>90</v>
      </c>
      <c r="AV214" s="13" t="s">
        <v>190</v>
      </c>
      <c r="AW214" s="13" t="s">
        <v>6</v>
      </c>
      <c r="AX214" s="13" t="s">
        <v>25</v>
      </c>
      <c r="AY214" s="272" t="s">
        <v>183</v>
      </c>
    </row>
    <row r="215" s="1" customFormat="1" ht="25.5" customHeight="1">
      <c r="B215" s="48"/>
      <c r="C215" s="238" t="s">
        <v>520</v>
      </c>
      <c r="D215" s="238" t="s">
        <v>185</v>
      </c>
      <c r="E215" s="239" t="s">
        <v>1854</v>
      </c>
      <c r="F215" s="240" t="s">
        <v>1855</v>
      </c>
      <c r="G215" s="241" t="s">
        <v>313</v>
      </c>
      <c r="H215" s="242">
        <v>9</v>
      </c>
      <c r="I215" s="243"/>
      <c r="J215" s="244">
        <f>ROUND(I215*H215,2)</f>
        <v>0</v>
      </c>
      <c r="K215" s="240" t="s">
        <v>38</v>
      </c>
      <c r="L215" s="74"/>
      <c r="M215" s="245" t="s">
        <v>38</v>
      </c>
      <c r="N215" s="246" t="s">
        <v>53</v>
      </c>
      <c r="O215" s="49"/>
      <c r="P215" s="247">
        <f>O215*H215</f>
        <v>0</v>
      </c>
      <c r="Q215" s="247">
        <v>0.00044000000000000002</v>
      </c>
      <c r="R215" s="247">
        <f>Q215*H215</f>
        <v>0.00396</v>
      </c>
      <c r="S215" s="247">
        <v>0</v>
      </c>
      <c r="T215" s="248">
        <f>S215*H215</f>
        <v>0</v>
      </c>
      <c r="AR215" s="25" t="s">
        <v>279</v>
      </c>
      <c r="AT215" s="25" t="s">
        <v>185</v>
      </c>
      <c r="AU215" s="25" t="s">
        <v>90</v>
      </c>
      <c r="AY215" s="25" t="s">
        <v>183</v>
      </c>
      <c r="BE215" s="249">
        <f>IF(N215="základní",J215,0)</f>
        <v>0</v>
      </c>
      <c r="BF215" s="249">
        <f>IF(N215="snížená",J215,0)</f>
        <v>0</v>
      </c>
      <c r="BG215" s="249">
        <f>IF(N215="zákl. přenesená",J215,0)</f>
        <v>0</v>
      </c>
      <c r="BH215" s="249">
        <f>IF(N215="sníž. přenesená",J215,0)</f>
        <v>0</v>
      </c>
      <c r="BI215" s="249">
        <f>IF(N215="nulová",J215,0)</f>
        <v>0</v>
      </c>
      <c r="BJ215" s="25" t="s">
        <v>25</v>
      </c>
      <c r="BK215" s="249">
        <f>ROUND(I215*H215,2)</f>
        <v>0</v>
      </c>
      <c r="BL215" s="25" t="s">
        <v>279</v>
      </c>
      <c r="BM215" s="25" t="s">
        <v>1856</v>
      </c>
    </row>
    <row r="216" s="12" customFormat="1">
      <c r="B216" s="250"/>
      <c r="C216" s="251"/>
      <c r="D216" s="252" t="s">
        <v>196</v>
      </c>
      <c r="E216" s="253" t="s">
        <v>38</v>
      </c>
      <c r="F216" s="254" t="s">
        <v>1857</v>
      </c>
      <c r="G216" s="251"/>
      <c r="H216" s="255">
        <v>9</v>
      </c>
      <c r="I216" s="256"/>
      <c r="J216" s="251"/>
      <c r="K216" s="251"/>
      <c r="L216" s="257"/>
      <c r="M216" s="258"/>
      <c r="N216" s="259"/>
      <c r="O216" s="259"/>
      <c r="P216" s="259"/>
      <c r="Q216" s="259"/>
      <c r="R216" s="259"/>
      <c r="S216" s="259"/>
      <c r="T216" s="260"/>
      <c r="AT216" s="261" t="s">
        <v>196</v>
      </c>
      <c r="AU216" s="261" t="s">
        <v>90</v>
      </c>
      <c r="AV216" s="12" t="s">
        <v>90</v>
      </c>
      <c r="AW216" s="12" t="s">
        <v>45</v>
      </c>
      <c r="AX216" s="12" t="s">
        <v>82</v>
      </c>
      <c r="AY216" s="261" t="s">
        <v>183</v>
      </c>
    </row>
    <row r="217" s="13" customFormat="1">
      <c r="B217" s="262"/>
      <c r="C217" s="263"/>
      <c r="D217" s="252" t="s">
        <v>196</v>
      </c>
      <c r="E217" s="264" t="s">
        <v>38</v>
      </c>
      <c r="F217" s="265" t="s">
        <v>198</v>
      </c>
      <c r="G217" s="263"/>
      <c r="H217" s="266">
        <v>9</v>
      </c>
      <c r="I217" s="267"/>
      <c r="J217" s="263"/>
      <c r="K217" s="263"/>
      <c r="L217" s="268"/>
      <c r="M217" s="269"/>
      <c r="N217" s="270"/>
      <c r="O217" s="270"/>
      <c r="P217" s="270"/>
      <c r="Q217" s="270"/>
      <c r="R217" s="270"/>
      <c r="S217" s="270"/>
      <c r="T217" s="271"/>
      <c r="AT217" s="272" t="s">
        <v>196</v>
      </c>
      <c r="AU217" s="272" t="s">
        <v>90</v>
      </c>
      <c r="AV217" s="13" t="s">
        <v>190</v>
      </c>
      <c r="AW217" s="13" t="s">
        <v>6</v>
      </c>
      <c r="AX217" s="13" t="s">
        <v>25</v>
      </c>
      <c r="AY217" s="272" t="s">
        <v>183</v>
      </c>
    </row>
    <row r="218" s="1" customFormat="1" ht="16.5" customHeight="1">
      <c r="B218" s="48"/>
      <c r="C218" s="238" t="s">
        <v>524</v>
      </c>
      <c r="D218" s="238" t="s">
        <v>185</v>
      </c>
      <c r="E218" s="239" t="s">
        <v>1858</v>
      </c>
      <c r="F218" s="240" t="s">
        <v>1859</v>
      </c>
      <c r="G218" s="241" t="s">
        <v>188</v>
      </c>
      <c r="H218" s="242">
        <v>25</v>
      </c>
      <c r="I218" s="243"/>
      <c r="J218" s="244">
        <f>ROUND(I218*H218,2)</f>
        <v>0</v>
      </c>
      <c r="K218" s="240" t="s">
        <v>189</v>
      </c>
      <c r="L218" s="74"/>
      <c r="M218" s="245" t="s">
        <v>38</v>
      </c>
      <c r="N218" s="246" t="s">
        <v>53</v>
      </c>
      <c r="O218" s="49"/>
      <c r="P218" s="247">
        <f>O218*H218</f>
        <v>0</v>
      </c>
      <c r="Q218" s="247">
        <v>0</v>
      </c>
      <c r="R218" s="247">
        <f>Q218*H218</f>
        <v>0</v>
      </c>
      <c r="S218" s="247">
        <v>0</v>
      </c>
      <c r="T218" s="248">
        <f>S218*H218</f>
        <v>0</v>
      </c>
      <c r="AR218" s="25" t="s">
        <v>279</v>
      </c>
      <c r="AT218" s="25" t="s">
        <v>185</v>
      </c>
      <c r="AU218" s="25" t="s">
        <v>90</v>
      </c>
      <c r="AY218" s="25" t="s">
        <v>183</v>
      </c>
      <c r="BE218" s="249">
        <f>IF(N218="základní",J218,0)</f>
        <v>0</v>
      </c>
      <c r="BF218" s="249">
        <f>IF(N218="snížená",J218,0)</f>
        <v>0</v>
      </c>
      <c r="BG218" s="249">
        <f>IF(N218="zákl. přenesená",J218,0)</f>
        <v>0</v>
      </c>
      <c r="BH218" s="249">
        <f>IF(N218="sníž. přenesená",J218,0)</f>
        <v>0</v>
      </c>
      <c r="BI218" s="249">
        <f>IF(N218="nulová",J218,0)</f>
        <v>0</v>
      </c>
      <c r="BJ218" s="25" t="s">
        <v>25</v>
      </c>
      <c r="BK218" s="249">
        <f>ROUND(I218*H218,2)</f>
        <v>0</v>
      </c>
      <c r="BL218" s="25" t="s">
        <v>279</v>
      </c>
      <c r="BM218" s="25" t="s">
        <v>1860</v>
      </c>
    </row>
    <row r="219" s="1" customFormat="1">
      <c r="B219" s="48"/>
      <c r="C219" s="76"/>
      <c r="D219" s="252" t="s">
        <v>217</v>
      </c>
      <c r="E219" s="76"/>
      <c r="F219" s="283" t="s">
        <v>1861</v>
      </c>
      <c r="G219" s="76"/>
      <c r="H219" s="76"/>
      <c r="I219" s="206"/>
      <c r="J219" s="76"/>
      <c r="K219" s="76"/>
      <c r="L219" s="74"/>
      <c r="M219" s="284"/>
      <c r="N219" s="49"/>
      <c r="O219" s="49"/>
      <c r="P219" s="49"/>
      <c r="Q219" s="49"/>
      <c r="R219" s="49"/>
      <c r="S219" s="49"/>
      <c r="T219" s="97"/>
      <c r="AT219" s="25" t="s">
        <v>217</v>
      </c>
      <c r="AU219" s="25" t="s">
        <v>90</v>
      </c>
    </row>
    <row r="220" s="1" customFormat="1" ht="16.5" customHeight="1">
      <c r="B220" s="48"/>
      <c r="C220" s="238" t="s">
        <v>529</v>
      </c>
      <c r="D220" s="238" t="s">
        <v>185</v>
      </c>
      <c r="E220" s="239" t="s">
        <v>1862</v>
      </c>
      <c r="F220" s="240" t="s">
        <v>1863</v>
      </c>
      <c r="G220" s="241" t="s">
        <v>188</v>
      </c>
      <c r="H220" s="242">
        <v>27</v>
      </c>
      <c r="I220" s="243"/>
      <c r="J220" s="244">
        <f>ROUND(I220*H220,2)</f>
        <v>0</v>
      </c>
      <c r="K220" s="240" t="s">
        <v>189</v>
      </c>
      <c r="L220" s="74"/>
      <c r="M220" s="245" t="s">
        <v>38</v>
      </c>
      <c r="N220" s="246" t="s">
        <v>53</v>
      </c>
      <c r="O220" s="49"/>
      <c r="P220" s="247">
        <f>O220*H220</f>
        <v>0</v>
      </c>
      <c r="Q220" s="247">
        <v>0.00017000000000000001</v>
      </c>
      <c r="R220" s="247">
        <f>Q220*H220</f>
        <v>0.0045900000000000003</v>
      </c>
      <c r="S220" s="247">
        <v>0</v>
      </c>
      <c r="T220" s="248">
        <f>S220*H220</f>
        <v>0</v>
      </c>
      <c r="AR220" s="25" t="s">
        <v>279</v>
      </c>
      <c r="AT220" s="25" t="s">
        <v>185</v>
      </c>
      <c r="AU220" s="25" t="s">
        <v>90</v>
      </c>
      <c r="AY220" s="25" t="s">
        <v>183</v>
      </c>
      <c r="BE220" s="249">
        <f>IF(N220="základní",J220,0)</f>
        <v>0</v>
      </c>
      <c r="BF220" s="249">
        <f>IF(N220="snížená",J220,0)</f>
        <v>0</v>
      </c>
      <c r="BG220" s="249">
        <f>IF(N220="zákl. přenesená",J220,0)</f>
        <v>0</v>
      </c>
      <c r="BH220" s="249">
        <f>IF(N220="sníž. přenesená",J220,0)</f>
        <v>0</v>
      </c>
      <c r="BI220" s="249">
        <f>IF(N220="nulová",J220,0)</f>
        <v>0</v>
      </c>
      <c r="BJ220" s="25" t="s">
        <v>25</v>
      </c>
      <c r="BK220" s="249">
        <f>ROUND(I220*H220,2)</f>
        <v>0</v>
      </c>
      <c r="BL220" s="25" t="s">
        <v>279</v>
      </c>
      <c r="BM220" s="25" t="s">
        <v>1864</v>
      </c>
    </row>
    <row r="221" s="1" customFormat="1">
      <c r="B221" s="48"/>
      <c r="C221" s="76"/>
      <c r="D221" s="252" t="s">
        <v>217</v>
      </c>
      <c r="E221" s="76"/>
      <c r="F221" s="283" t="s">
        <v>1865</v>
      </c>
      <c r="G221" s="76"/>
      <c r="H221" s="76"/>
      <c r="I221" s="206"/>
      <c r="J221" s="76"/>
      <c r="K221" s="76"/>
      <c r="L221" s="74"/>
      <c r="M221" s="284"/>
      <c r="N221" s="49"/>
      <c r="O221" s="49"/>
      <c r="P221" s="49"/>
      <c r="Q221" s="49"/>
      <c r="R221" s="49"/>
      <c r="S221" s="49"/>
      <c r="T221" s="97"/>
      <c r="AT221" s="25" t="s">
        <v>217</v>
      </c>
      <c r="AU221" s="25" t="s">
        <v>90</v>
      </c>
    </row>
    <row r="222" s="1" customFormat="1" ht="25.5" customHeight="1">
      <c r="B222" s="48"/>
      <c r="C222" s="238" t="s">
        <v>534</v>
      </c>
      <c r="D222" s="238" t="s">
        <v>185</v>
      </c>
      <c r="E222" s="239" t="s">
        <v>1866</v>
      </c>
      <c r="F222" s="240" t="s">
        <v>1867</v>
      </c>
      <c r="G222" s="241" t="s">
        <v>936</v>
      </c>
      <c r="H222" s="242">
        <v>1</v>
      </c>
      <c r="I222" s="243"/>
      <c r="J222" s="244">
        <f>ROUND(I222*H222,2)</f>
        <v>0</v>
      </c>
      <c r="K222" s="240" t="s">
        <v>189</v>
      </c>
      <c r="L222" s="74"/>
      <c r="M222" s="245" t="s">
        <v>38</v>
      </c>
      <c r="N222" s="246" t="s">
        <v>53</v>
      </c>
      <c r="O222" s="49"/>
      <c r="P222" s="247">
        <f>O222*H222</f>
        <v>0</v>
      </c>
      <c r="Q222" s="247">
        <v>0.00021000000000000001</v>
      </c>
      <c r="R222" s="247">
        <f>Q222*H222</f>
        <v>0.00021000000000000001</v>
      </c>
      <c r="S222" s="247">
        <v>0</v>
      </c>
      <c r="T222" s="248">
        <f>S222*H222</f>
        <v>0</v>
      </c>
      <c r="AR222" s="25" t="s">
        <v>279</v>
      </c>
      <c r="AT222" s="25" t="s">
        <v>185</v>
      </c>
      <c r="AU222" s="25" t="s">
        <v>90</v>
      </c>
      <c r="AY222" s="25" t="s">
        <v>183</v>
      </c>
      <c r="BE222" s="249">
        <f>IF(N222="základní",J222,0)</f>
        <v>0</v>
      </c>
      <c r="BF222" s="249">
        <f>IF(N222="snížená",J222,0)</f>
        <v>0</v>
      </c>
      <c r="BG222" s="249">
        <f>IF(N222="zákl. přenesená",J222,0)</f>
        <v>0</v>
      </c>
      <c r="BH222" s="249">
        <f>IF(N222="sníž. přenesená",J222,0)</f>
        <v>0</v>
      </c>
      <c r="BI222" s="249">
        <f>IF(N222="nulová",J222,0)</f>
        <v>0</v>
      </c>
      <c r="BJ222" s="25" t="s">
        <v>25</v>
      </c>
      <c r="BK222" s="249">
        <f>ROUND(I222*H222,2)</f>
        <v>0</v>
      </c>
      <c r="BL222" s="25" t="s">
        <v>279</v>
      </c>
      <c r="BM222" s="25" t="s">
        <v>1868</v>
      </c>
    </row>
    <row r="223" s="1" customFormat="1">
      <c r="B223" s="48"/>
      <c r="C223" s="76"/>
      <c r="D223" s="252" t="s">
        <v>217</v>
      </c>
      <c r="E223" s="76"/>
      <c r="F223" s="283" t="s">
        <v>1865</v>
      </c>
      <c r="G223" s="76"/>
      <c r="H223" s="76"/>
      <c r="I223" s="206"/>
      <c r="J223" s="76"/>
      <c r="K223" s="76"/>
      <c r="L223" s="74"/>
      <c r="M223" s="284"/>
      <c r="N223" s="49"/>
      <c r="O223" s="49"/>
      <c r="P223" s="49"/>
      <c r="Q223" s="49"/>
      <c r="R223" s="49"/>
      <c r="S223" s="49"/>
      <c r="T223" s="97"/>
      <c r="AT223" s="25" t="s">
        <v>217</v>
      </c>
      <c r="AU223" s="25" t="s">
        <v>90</v>
      </c>
    </row>
    <row r="224" s="1" customFormat="1" ht="16.5" customHeight="1">
      <c r="B224" s="48"/>
      <c r="C224" s="238" t="s">
        <v>538</v>
      </c>
      <c r="D224" s="238" t="s">
        <v>185</v>
      </c>
      <c r="E224" s="239" t="s">
        <v>1869</v>
      </c>
      <c r="F224" s="240" t="s">
        <v>1870</v>
      </c>
      <c r="G224" s="241" t="s">
        <v>936</v>
      </c>
      <c r="H224" s="242">
        <v>1</v>
      </c>
      <c r="I224" s="243"/>
      <c r="J224" s="244">
        <f>ROUND(I224*H224,2)</f>
        <v>0</v>
      </c>
      <c r="K224" s="240" t="s">
        <v>189</v>
      </c>
      <c r="L224" s="74"/>
      <c r="M224" s="245" t="s">
        <v>38</v>
      </c>
      <c r="N224" s="246" t="s">
        <v>53</v>
      </c>
      <c r="O224" s="49"/>
      <c r="P224" s="247">
        <f>O224*H224</f>
        <v>0</v>
      </c>
      <c r="Q224" s="247">
        <v>0.00056999999999999998</v>
      </c>
      <c r="R224" s="247">
        <f>Q224*H224</f>
        <v>0.00056999999999999998</v>
      </c>
      <c r="S224" s="247">
        <v>0</v>
      </c>
      <c r="T224" s="248">
        <f>S224*H224</f>
        <v>0</v>
      </c>
      <c r="AR224" s="25" t="s">
        <v>279</v>
      </c>
      <c r="AT224" s="25" t="s">
        <v>185</v>
      </c>
      <c r="AU224" s="25" t="s">
        <v>90</v>
      </c>
      <c r="AY224" s="25" t="s">
        <v>183</v>
      </c>
      <c r="BE224" s="249">
        <f>IF(N224="základní",J224,0)</f>
        <v>0</v>
      </c>
      <c r="BF224" s="249">
        <f>IF(N224="snížená",J224,0)</f>
        <v>0</v>
      </c>
      <c r="BG224" s="249">
        <f>IF(N224="zákl. přenesená",J224,0)</f>
        <v>0</v>
      </c>
      <c r="BH224" s="249">
        <f>IF(N224="sníž. přenesená",J224,0)</f>
        <v>0</v>
      </c>
      <c r="BI224" s="249">
        <f>IF(N224="nulová",J224,0)</f>
        <v>0</v>
      </c>
      <c r="BJ224" s="25" t="s">
        <v>25</v>
      </c>
      <c r="BK224" s="249">
        <f>ROUND(I224*H224,2)</f>
        <v>0</v>
      </c>
      <c r="BL224" s="25" t="s">
        <v>279</v>
      </c>
      <c r="BM224" s="25" t="s">
        <v>1871</v>
      </c>
    </row>
    <row r="225" s="1" customFormat="1">
      <c r="B225" s="48"/>
      <c r="C225" s="76"/>
      <c r="D225" s="252" t="s">
        <v>217</v>
      </c>
      <c r="E225" s="76"/>
      <c r="F225" s="283" t="s">
        <v>1865</v>
      </c>
      <c r="G225" s="76"/>
      <c r="H225" s="76"/>
      <c r="I225" s="206"/>
      <c r="J225" s="76"/>
      <c r="K225" s="76"/>
      <c r="L225" s="74"/>
      <c r="M225" s="284"/>
      <c r="N225" s="49"/>
      <c r="O225" s="49"/>
      <c r="P225" s="49"/>
      <c r="Q225" s="49"/>
      <c r="R225" s="49"/>
      <c r="S225" s="49"/>
      <c r="T225" s="97"/>
      <c r="AT225" s="25" t="s">
        <v>217</v>
      </c>
      <c r="AU225" s="25" t="s">
        <v>90</v>
      </c>
    </row>
    <row r="226" s="1" customFormat="1" ht="25.5" customHeight="1">
      <c r="B226" s="48"/>
      <c r="C226" s="238" t="s">
        <v>543</v>
      </c>
      <c r="D226" s="238" t="s">
        <v>185</v>
      </c>
      <c r="E226" s="239" t="s">
        <v>1872</v>
      </c>
      <c r="F226" s="240" t="s">
        <v>1873</v>
      </c>
      <c r="G226" s="241" t="s">
        <v>188</v>
      </c>
      <c r="H226" s="242">
        <v>1</v>
      </c>
      <c r="I226" s="243"/>
      <c r="J226" s="244">
        <f>ROUND(I226*H226,2)</f>
        <v>0</v>
      </c>
      <c r="K226" s="240" t="s">
        <v>189</v>
      </c>
      <c r="L226" s="74"/>
      <c r="M226" s="245" t="s">
        <v>38</v>
      </c>
      <c r="N226" s="246" t="s">
        <v>53</v>
      </c>
      <c r="O226" s="49"/>
      <c r="P226" s="247">
        <f>O226*H226</f>
        <v>0</v>
      </c>
      <c r="Q226" s="247">
        <v>0.00021000000000000001</v>
      </c>
      <c r="R226" s="247">
        <f>Q226*H226</f>
        <v>0.00021000000000000001</v>
      </c>
      <c r="S226" s="247">
        <v>0</v>
      </c>
      <c r="T226" s="248">
        <f>S226*H226</f>
        <v>0</v>
      </c>
      <c r="AR226" s="25" t="s">
        <v>279</v>
      </c>
      <c r="AT226" s="25" t="s">
        <v>185</v>
      </c>
      <c r="AU226" s="25" t="s">
        <v>90</v>
      </c>
      <c r="AY226" s="25" t="s">
        <v>183</v>
      </c>
      <c r="BE226" s="249">
        <f>IF(N226="základní",J226,0)</f>
        <v>0</v>
      </c>
      <c r="BF226" s="249">
        <f>IF(N226="snížená",J226,0)</f>
        <v>0</v>
      </c>
      <c r="BG226" s="249">
        <f>IF(N226="zákl. přenesená",J226,0)</f>
        <v>0</v>
      </c>
      <c r="BH226" s="249">
        <f>IF(N226="sníž. přenesená",J226,0)</f>
        <v>0</v>
      </c>
      <c r="BI226" s="249">
        <f>IF(N226="nulová",J226,0)</f>
        <v>0</v>
      </c>
      <c r="BJ226" s="25" t="s">
        <v>25</v>
      </c>
      <c r="BK226" s="249">
        <f>ROUND(I226*H226,2)</f>
        <v>0</v>
      </c>
      <c r="BL226" s="25" t="s">
        <v>279</v>
      </c>
      <c r="BM226" s="25" t="s">
        <v>1874</v>
      </c>
    </row>
    <row r="227" s="1" customFormat="1" ht="25.5" customHeight="1">
      <c r="B227" s="48"/>
      <c r="C227" s="238" t="s">
        <v>547</v>
      </c>
      <c r="D227" s="238" t="s">
        <v>185</v>
      </c>
      <c r="E227" s="239" t="s">
        <v>1875</v>
      </c>
      <c r="F227" s="240" t="s">
        <v>1876</v>
      </c>
      <c r="G227" s="241" t="s">
        <v>188</v>
      </c>
      <c r="H227" s="242">
        <v>1</v>
      </c>
      <c r="I227" s="243"/>
      <c r="J227" s="244">
        <f>ROUND(I227*H227,2)</f>
        <v>0</v>
      </c>
      <c r="K227" s="240" t="s">
        <v>189</v>
      </c>
      <c r="L227" s="74"/>
      <c r="M227" s="245" t="s">
        <v>38</v>
      </c>
      <c r="N227" s="246" t="s">
        <v>53</v>
      </c>
      <c r="O227" s="49"/>
      <c r="P227" s="247">
        <f>O227*H227</f>
        <v>0</v>
      </c>
      <c r="Q227" s="247">
        <v>0.0016800000000000001</v>
      </c>
      <c r="R227" s="247">
        <f>Q227*H227</f>
        <v>0.0016800000000000001</v>
      </c>
      <c r="S227" s="247">
        <v>0</v>
      </c>
      <c r="T227" s="248">
        <f>S227*H227</f>
        <v>0</v>
      </c>
      <c r="AR227" s="25" t="s">
        <v>279</v>
      </c>
      <c r="AT227" s="25" t="s">
        <v>185</v>
      </c>
      <c r="AU227" s="25" t="s">
        <v>90</v>
      </c>
      <c r="AY227" s="25" t="s">
        <v>183</v>
      </c>
      <c r="BE227" s="249">
        <f>IF(N227="základní",J227,0)</f>
        <v>0</v>
      </c>
      <c r="BF227" s="249">
        <f>IF(N227="snížená",J227,0)</f>
        <v>0</v>
      </c>
      <c r="BG227" s="249">
        <f>IF(N227="zákl. přenesená",J227,0)</f>
        <v>0</v>
      </c>
      <c r="BH227" s="249">
        <f>IF(N227="sníž. přenesená",J227,0)</f>
        <v>0</v>
      </c>
      <c r="BI227" s="249">
        <f>IF(N227="nulová",J227,0)</f>
        <v>0</v>
      </c>
      <c r="BJ227" s="25" t="s">
        <v>25</v>
      </c>
      <c r="BK227" s="249">
        <f>ROUND(I227*H227,2)</f>
        <v>0</v>
      </c>
      <c r="BL227" s="25" t="s">
        <v>279</v>
      </c>
      <c r="BM227" s="25" t="s">
        <v>1877</v>
      </c>
    </row>
    <row r="228" s="1" customFormat="1" ht="25.5" customHeight="1">
      <c r="B228" s="48"/>
      <c r="C228" s="238" t="s">
        <v>553</v>
      </c>
      <c r="D228" s="238" t="s">
        <v>185</v>
      </c>
      <c r="E228" s="239" t="s">
        <v>1878</v>
      </c>
      <c r="F228" s="240" t="s">
        <v>1879</v>
      </c>
      <c r="G228" s="241" t="s">
        <v>188</v>
      </c>
      <c r="H228" s="242">
        <v>2</v>
      </c>
      <c r="I228" s="243"/>
      <c r="J228" s="244">
        <f>ROUND(I228*H228,2)</f>
        <v>0</v>
      </c>
      <c r="K228" s="240" t="s">
        <v>189</v>
      </c>
      <c r="L228" s="74"/>
      <c r="M228" s="245" t="s">
        <v>38</v>
      </c>
      <c r="N228" s="246" t="s">
        <v>53</v>
      </c>
      <c r="O228" s="49"/>
      <c r="P228" s="247">
        <f>O228*H228</f>
        <v>0</v>
      </c>
      <c r="Q228" s="247">
        <v>0.00040000000000000002</v>
      </c>
      <c r="R228" s="247">
        <f>Q228*H228</f>
        <v>0.00080000000000000004</v>
      </c>
      <c r="S228" s="247">
        <v>0</v>
      </c>
      <c r="T228" s="248">
        <f>S228*H228</f>
        <v>0</v>
      </c>
      <c r="AR228" s="25" t="s">
        <v>279</v>
      </c>
      <c r="AT228" s="25" t="s">
        <v>185</v>
      </c>
      <c r="AU228" s="25" t="s">
        <v>90</v>
      </c>
      <c r="AY228" s="25" t="s">
        <v>183</v>
      </c>
      <c r="BE228" s="249">
        <f>IF(N228="základní",J228,0)</f>
        <v>0</v>
      </c>
      <c r="BF228" s="249">
        <f>IF(N228="snížená",J228,0)</f>
        <v>0</v>
      </c>
      <c r="BG228" s="249">
        <f>IF(N228="zákl. přenesená",J228,0)</f>
        <v>0</v>
      </c>
      <c r="BH228" s="249">
        <f>IF(N228="sníž. přenesená",J228,0)</f>
        <v>0</v>
      </c>
      <c r="BI228" s="249">
        <f>IF(N228="nulová",J228,0)</f>
        <v>0</v>
      </c>
      <c r="BJ228" s="25" t="s">
        <v>25</v>
      </c>
      <c r="BK228" s="249">
        <f>ROUND(I228*H228,2)</f>
        <v>0</v>
      </c>
      <c r="BL228" s="25" t="s">
        <v>279</v>
      </c>
      <c r="BM228" s="25" t="s">
        <v>1880</v>
      </c>
    </row>
    <row r="229" s="1" customFormat="1" ht="25.5" customHeight="1">
      <c r="B229" s="48"/>
      <c r="C229" s="238" t="s">
        <v>557</v>
      </c>
      <c r="D229" s="238" t="s">
        <v>185</v>
      </c>
      <c r="E229" s="239" t="s">
        <v>1881</v>
      </c>
      <c r="F229" s="240" t="s">
        <v>1882</v>
      </c>
      <c r="G229" s="241" t="s">
        <v>188</v>
      </c>
      <c r="H229" s="242">
        <v>2</v>
      </c>
      <c r="I229" s="243"/>
      <c r="J229" s="244">
        <f>ROUND(I229*H229,2)</f>
        <v>0</v>
      </c>
      <c r="K229" s="240" t="s">
        <v>189</v>
      </c>
      <c r="L229" s="74"/>
      <c r="M229" s="245" t="s">
        <v>38</v>
      </c>
      <c r="N229" s="246" t="s">
        <v>53</v>
      </c>
      <c r="O229" s="49"/>
      <c r="P229" s="247">
        <f>O229*H229</f>
        <v>0</v>
      </c>
      <c r="Q229" s="247">
        <v>0.00056999999999999998</v>
      </c>
      <c r="R229" s="247">
        <f>Q229*H229</f>
        <v>0.00114</v>
      </c>
      <c r="S229" s="247">
        <v>0</v>
      </c>
      <c r="T229" s="248">
        <f>S229*H229</f>
        <v>0</v>
      </c>
      <c r="AR229" s="25" t="s">
        <v>279</v>
      </c>
      <c r="AT229" s="25" t="s">
        <v>185</v>
      </c>
      <c r="AU229" s="25" t="s">
        <v>90</v>
      </c>
      <c r="AY229" s="25" t="s">
        <v>183</v>
      </c>
      <c r="BE229" s="249">
        <f>IF(N229="základní",J229,0)</f>
        <v>0</v>
      </c>
      <c r="BF229" s="249">
        <f>IF(N229="snížená",J229,0)</f>
        <v>0</v>
      </c>
      <c r="BG229" s="249">
        <f>IF(N229="zákl. přenesená",J229,0)</f>
        <v>0</v>
      </c>
      <c r="BH229" s="249">
        <f>IF(N229="sníž. přenesená",J229,0)</f>
        <v>0</v>
      </c>
      <c r="BI229" s="249">
        <f>IF(N229="nulová",J229,0)</f>
        <v>0</v>
      </c>
      <c r="BJ229" s="25" t="s">
        <v>25</v>
      </c>
      <c r="BK229" s="249">
        <f>ROUND(I229*H229,2)</f>
        <v>0</v>
      </c>
      <c r="BL229" s="25" t="s">
        <v>279</v>
      </c>
      <c r="BM229" s="25" t="s">
        <v>1883</v>
      </c>
    </row>
    <row r="230" s="1" customFormat="1" ht="16.5" customHeight="1">
      <c r="B230" s="48"/>
      <c r="C230" s="238" t="s">
        <v>561</v>
      </c>
      <c r="D230" s="238" t="s">
        <v>185</v>
      </c>
      <c r="E230" s="239" t="s">
        <v>1884</v>
      </c>
      <c r="F230" s="240" t="s">
        <v>1885</v>
      </c>
      <c r="G230" s="241" t="s">
        <v>1886</v>
      </c>
      <c r="H230" s="242">
        <v>1</v>
      </c>
      <c r="I230" s="243"/>
      <c r="J230" s="244">
        <f>ROUND(I230*H230,2)</f>
        <v>0</v>
      </c>
      <c r="K230" s="240" t="s">
        <v>38</v>
      </c>
      <c r="L230" s="74"/>
      <c r="M230" s="245" t="s">
        <v>38</v>
      </c>
      <c r="N230" s="246" t="s">
        <v>53</v>
      </c>
      <c r="O230" s="49"/>
      <c r="P230" s="247">
        <f>O230*H230</f>
        <v>0</v>
      </c>
      <c r="Q230" s="247">
        <v>0</v>
      </c>
      <c r="R230" s="247">
        <f>Q230*H230</f>
        <v>0</v>
      </c>
      <c r="S230" s="247">
        <v>0</v>
      </c>
      <c r="T230" s="248">
        <f>S230*H230</f>
        <v>0</v>
      </c>
      <c r="AR230" s="25" t="s">
        <v>279</v>
      </c>
      <c r="AT230" s="25" t="s">
        <v>185</v>
      </c>
      <c r="AU230" s="25" t="s">
        <v>90</v>
      </c>
      <c r="AY230" s="25" t="s">
        <v>183</v>
      </c>
      <c r="BE230" s="249">
        <f>IF(N230="základní",J230,0)</f>
        <v>0</v>
      </c>
      <c r="BF230" s="249">
        <f>IF(N230="snížená",J230,0)</f>
        <v>0</v>
      </c>
      <c r="BG230" s="249">
        <f>IF(N230="zákl. přenesená",J230,0)</f>
        <v>0</v>
      </c>
      <c r="BH230" s="249">
        <f>IF(N230="sníž. přenesená",J230,0)</f>
        <v>0</v>
      </c>
      <c r="BI230" s="249">
        <f>IF(N230="nulová",J230,0)</f>
        <v>0</v>
      </c>
      <c r="BJ230" s="25" t="s">
        <v>25</v>
      </c>
      <c r="BK230" s="249">
        <f>ROUND(I230*H230,2)</f>
        <v>0</v>
      </c>
      <c r="BL230" s="25" t="s">
        <v>279</v>
      </c>
      <c r="BM230" s="25" t="s">
        <v>1887</v>
      </c>
    </row>
    <row r="231" s="1" customFormat="1" ht="25.5" customHeight="1">
      <c r="B231" s="48"/>
      <c r="C231" s="238" t="s">
        <v>566</v>
      </c>
      <c r="D231" s="238" t="s">
        <v>185</v>
      </c>
      <c r="E231" s="239" t="s">
        <v>1888</v>
      </c>
      <c r="F231" s="240" t="s">
        <v>1889</v>
      </c>
      <c r="G231" s="241" t="s">
        <v>313</v>
      </c>
      <c r="H231" s="242">
        <v>224.5</v>
      </c>
      <c r="I231" s="243"/>
      <c r="J231" s="244">
        <f>ROUND(I231*H231,2)</f>
        <v>0</v>
      </c>
      <c r="K231" s="240" t="s">
        <v>189</v>
      </c>
      <c r="L231" s="74"/>
      <c r="M231" s="245" t="s">
        <v>38</v>
      </c>
      <c r="N231" s="246" t="s">
        <v>53</v>
      </c>
      <c r="O231" s="49"/>
      <c r="P231" s="247">
        <f>O231*H231</f>
        <v>0</v>
      </c>
      <c r="Q231" s="247">
        <v>0.00019000000000000001</v>
      </c>
      <c r="R231" s="247">
        <f>Q231*H231</f>
        <v>0.042655000000000005</v>
      </c>
      <c r="S231" s="247">
        <v>0</v>
      </c>
      <c r="T231" s="248">
        <f>S231*H231</f>
        <v>0</v>
      </c>
      <c r="AR231" s="25" t="s">
        <v>279</v>
      </c>
      <c r="AT231" s="25" t="s">
        <v>185</v>
      </c>
      <c r="AU231" s="25" t="s">
        <v>90</v>
      </c>
      <c r="AY231" s="25" t="s">
        <v>183</v>
      </c>
      <c r="BE231" s="249">
        <f>IF(N231="základní",J231,0)</f>
        <v>0</v>
      </c>
      <c r="BF231" s="249">
        <f>IF(N231="snížená",J231,0)</f>
        <v>0</v>
      </c>
      <c r="BG231" s="249">
        <f>IF(N231="zákl. přenesená",J231,0)</f>
        <v>0</v>
      </c>
      <c r="BH231" s="249">
        <f>IF(N231="sníž. přenesená",J231,0)</f>
        <v>0</v>
      </c>
      <c r="BI231" s="249">
        <f>IF(N231="nulová",J231,0)</f>
        <v>0</v>
      </c>
      <c r="BJ231" s="25" t="s">
        <v>25</v>
      </c>
      <c r="BK231" s="249">
        <f>ROUND(I231*H231,2)</f>
        <v>0</v>
      </c>
      <c r="BL231" s="25" t="s">
        <v>279</v>
      </c>
      <c r="BM231" s="25" t="s">
        <v>1890</v>
      </c>
    </row>
    <row r="232" s="1" customFormat="1">
      <c r="B232" s="48"/>
      <c r="C232" s="76"/>
      <c r="D232" s="252" t="s">
        <v>217</v>
      </c>
      <c r="E232" s="76"/>
      <c r="F232" s="283" t="s">
        <v>1891</v>
      </c>
      <c r="G232" s="76"/>
      <c r="H232" s="76"/>
      <c r="I232" s="206"/>
      <c r="J232" s="76"/>
      <c r="K232" s="76"/>
      <c r="L232" s="74"/>
      <c r="M232" s="284"/>
      <c r="N232" s="49"/>
      <c r="O232" s="49"/>
      <c r="P232" s="49"/>
      <c r="Q232" s="49"/>
      <c r="R232" s="49"/>
      <c r="S232" s="49"/>
      <c r="T232" s="97"/>
      <c r="AT232" s="25" t="s">
        <v>217</v>
      </c>
      <c r="AU232" s="25" t="s">
        <v>90</v>
      </c>
    </row>
    <row r="233" s="12" customFormat="1">
      <c r="B233" s="250"/>
      <c r="C233" s="251"/>
      <c r="D233" s="252" t="s">
        <v>196</v>
      </c>
      <c r="E233" s="253" t="s">
        <v>38</v>
      </c>
      <c r="F233" s="254" t="s">
        <v>1892</v>
      </c>
      <c r="G233" s="251"/>
      <c r="H233" s="255">
        <v>224.5</v>
      </c>
      <c r="I233" s="256"/>
      <c r="J233" s="251"/>
      <c r="K233" s="251"/>
      <c r="L233" s="257"/>
      <c r="M233" s="258"/>
      <c r="N233" s="259"/>
      <c r="O233" s="259"/>
      <c r="P233" s="259"/>
      <c r="Q233" s="259"/>
      <c r="R233" s="259"/>
      <c r="S233" s="259"/>
      <c r="T233" s="260"/>
      <c r="AT233" s="261" t="s">
        <v>196</v>
      </c>
      <c r="AU233" s="261" t="s">
        <v>90</v>
      </c>
      <c r="AV233" s="12" t="s">
        <v>90</v>
      </c>
      <c r="AW233" s="12" t="s">
        <v>45</v>
      </c>
      <c r="AX233" s="12" t="s">
        <v>82</v>
      </c>
      <c r="AY233" s="261" t="s">
        <v>183</v>
      </c>
    </row>
    <row r="234" s="13" customFormat="1">
      <c r="B234" s="262"/>
      <c r="C234" s="263"/>
      <c r="D234" s="252" t="s">
        <v>196</v>
      </c>
      <c r="E234" s="264" t="s">
        <v>38</v>
      </c>
      <c r="F234" s="265" t="s">
        <v>198</v>
      </c>
      <c r="G234" s="263"/>
      <c r="H234" s="266">
        <v>224.5</v>
      </c>
      <c r="I234" s="267"/>
      <c r="J234" s="263"/>
      <c r="K234" s="263"/>
      <c r="L234" s="268"/>
      <c r="M234" s="269"/>
      <c r="N234" s="270"/>
      <c r="O234" s="270"/>
      <c r="P234" s="270"/>
      <c r="Q234" s="270"/>
      <c r="R234" s="270"/>
      <c r="S234" s="270"/>
      <c r="T234" s="271"/>
      <c r="AT234" s="272" t="s">
        <v>196</v>
      </c>
      <c r="AU234" s="272" t="s">
        <v>90</v>
      </c>
      <c r="AV234" s="13" t="s">
        <v>190</v>
      </c>
      <c r="AW234" s="13" t="s">
        <v>6</v>
      </c>
      <c r="AX234" s="13" t="s">
        <v>25</v>
      </c>
      <c r="AY234" s="272" t="s">
        <v>183</v>
      </c>
    </row>
    <row r="235" s="1" customFormat="1" ht="25.5" customHeight="1">
      <c r="B235" s="48"/>
      <c r="C235" s="238" t="s">
        <v>572</v>
      </c>
      <c r="D235" s="238" t="s">
        <v>185</v>
      </c>
      <c r="E235" s="239" t="s">
        <v>1893</v>
      </c>
      <c r="F235" s="240" t="s">
        <v>1894</v>
      </c>
      <c r="G235" s="241" t="s">
        <v>313</v>
      </c>
      <c r="H235" s="242">
        <v>224.5</v>
      </c>
      <c r="I235" s="243"/>
      <c r="J235" s="244">
        <f>ROUND(I235*H235,2)</f>
        <v>0</v>
      </c>
      <c r="K235" s="240" t="s">
        <v>189</v>
      </c>
      <c r="L235" s="74"/>
      <c r="M235" s="245" t="s">
        <v>38</v>
      </c>
      <c r="N235" s="246" t="s">
        <v>53</v>
      </c>
      <c r="O235" s="49"/>
      <c r="P235" s="247">
        <f>O235*H235</f>
        <v>0</v>
      </c>
      <c r="Q235" s="247">
        <v>1.0000000000000001E-05</v>
      </c>
      <c r="R235" s="247">
        <f>Q235*H235</f>
        <v>0.002245</v>
      </c>
      <c r="S235" s="247">
        <v>0</v>
      </c>
      <c r="T235" s="248">
        <f>S235*H235</f>
        <v>0</v>
      </c>
      <c r="AR235" s="25" t="s">
        <v>279</v>
      </c>
      <c r="AT235" s="25" t="s">
        <v>185</v>
      </c>
      <c r="AU235" s="25" t="s">
        <v>90</v>
      </c>
      <c r="AY235" s="25" t="s">
        <v>183</v>
      </c>
      <c r="BE235" s="249">
        <f>IF(N235="základní",J235,0)</f>
        <v>0</v>
      </c>
      <c r="BF235" s="249">
        <f>IF(N235="snížená",J235,0)</f>
        <v>0</v>
      </c>
      <c r="BG235" s="249">
        <f>IF(N235="zákl. přenesená",J235,0)</f>
        <v>0</v>
      </c>
      <c r="BH235" s="249">
        <f>IF(N235="sníž. přenesená",J235,0)</f>
        <v>0</v>
      </c>
      <c r="BI235" s="249">
        <f>IF(N235="nulová",J235,0)</f>
        <v>0</v>
      </c>
      <c r="BJ235" s="25" t="s">
        <v>25</v>
      </c>
      <c r="BK235" s="249">
        <f>ROUND(I235*H235,2)</f>
        <v>0</v>
      </c>
      <c r="BL235" s="25" t="s">
        <v>279</v>
      </c>
      <c r="BM235" s="25" t="s">
        <v>1895</v>
      </c>
    </row>
    <row r="236" s="1" customFormat="1">
      <c r="B236" s="48"/>
      <c r="C236" s="76"/>
      <c r="D236" s="252" t="s">
        <v>217</v>
      </c>
      <c r="E236" s="76"/>
      <c r="F236" s="283" t="s">
        <v>1891</v>
      </c>
      <c r="G236" s="76"/>
      <c r="H236" s="76"/>
      <c r="I236" s="206"/>
      <c r="J236" s="76"/>
      <c r="K236" s="76"/>
      <c r="L236" s="74"/>
      <c r="M236" s="284"/>
      <c r="N236" s="49"/>
      <c r="O236" s="49"/>
      <c r="P236" s="49"/>
      <c r="Q236" s="49"/>
      <c r="R236" s="49"/>
      <c r="S236" s="49"/>
      <c r="T236" s="97"/>
      <c r="AT236" s="25" t="s">
        <v>217</v>
      </c>
      <c r="AU236" s="25" t="s">
        <v>90</v>
      </c>
    </row>
    <row r="237" s="1" customFormat="1" ht="16.5" customHeight="1">
      <c r="B237" s="48"/>
      <c r="C237" s="238" t="s">
        <v>578</v>
      </c>
      <c r="D237" s="238" t="s">
        <v>185</v>
      </c>
      <c r="E237" s="239" t="s">
        <v>1896</v>
      </c>
      <c r="F237" s="240" t="s">
        <v>1897</v>
      </c>
      <c r="G237" s="241" t="s">
        <v>1898</v>
      </c>
      <c r="H237" s="242">
        <v>1</v>
      </c>
      <c r="I237" s="243"/>
      <c r="J237" s="244">
        <f>ROUND(I237*H237,2)</f>
        <v>0</v>
      </c>
      <c r="K237" s="240" t="s">
        <v>38</v>
      </c>
      <c r="L237" s="74"/>
      <c r="M237" s="245" t="s">
        <v>38</v>
      </c>
      <c r="N237" s="246" t="s">
        <v>53</v>
      </c>
      <c r="O237" s="49"/>
      <c r="P237" s="247">
        <f>O237*H237</f>
        <v>0</v>
      </c>
      <c r="Q237" s="247">
        <v>0</v>
      </c>
      <c r="R237" s="247">
        <f>Q237*H237</f>
        <v>0</v>
      </c>
      <c r="S237" s="247">
        <v>0</v>
      </c>
      <c r="T237" s="248">
        <f>S237*H237</f>
        <v>0</v>
      </c>
      <c r="AR237" s="25" t="s">
        <v>279</v>
      </c>
      <c r="AT237" s="25" t="s">
        <v>185</v>
      </c>
      <c r="AU237" s="25" t="s">
        <v>90</v>
      </c>
      <c r="AY237" s="25" t="s">
        <v>183</v>
      </c>
      <c r="BE237" s="249">
        <f>IF(N237="základní",J237,0)</f>
        <v>0</v>
      </c>
      <c r="BF237" s="249">
        <f>IF(N237="snížená",J237,0)</f>
        <v>0</v>
      </c>
      <c r="BG237" s="249">
        <f>IF(N237="zákl. přenesená",J237,0)</f>
        <v>0</v>
      </c>
      <c r="BH237" s="249">
        <f>IF(N237="sníž. přenesená",J237,0)</f>
        <v>0</v>
      </c>
      <c r="BI237" s="249">
        <f>IF(N237="nulová",J237,0)</f>
        <v>0</v>
      </c>
      <c r="BJ237" s="25" t="s">
        <v>25</v>
      </c>
      <c r="BK237" s="249">
        <f>ROUND(I237*H237,2)</f>
        <v>0</v>
      </c>
      <c r="BL237" s="25" t="s">
        <v>279</v>
      </c>
      <c r="BM237" s="25" t="s">
        <v>1899</v>
      </c>
    </row>
    <row r="238" s="1" customFormat="1" ht="25.5" customHeight="1">
      <c r="B238" s="48"/>
      <c r="C238" s="238" t="s">
        <v>584</v>
      </c>
      <c r="D238" s="238" t="s">
        <v>185</v>
      </c>
      <c r="E238" s="239" t="s">
        <v>1900</v>
      </c>
      <c r="F238" s="240" t="s">
        <v>1901</v>
      </c>
      <c r="G238" s="241" t="s">
        <v>313</v>
      </c>
      <c r="H238" s="242">
        <v>30</v>
      </c>
      <c r="I238" s="243"/>
      <c r="J238" s="244">
        <f>ROUND(I238*H238,2)</f>
        <v>0</v>
      </c>
      <c r="K238" s="240" t="s">
        <v>38</v>
      </c>
      <c r="L238" s="74"/>
      <c r="M238" s="245" t="s">
        <v>38</v>
      </c>
      <c r="N238" s="246" t="s">
        <v>53</v>
      </c>
      <c r="O238" s="49"/>
      <c r="P238" s="247">
        <f>O238*H238</f>
        <v>0</v>
      </c>
      <c r="Q238" s="247">
        <v>0</v>
      </c>
      <c r="R238" s="247">
        <f>Q238*H238</f>
        <v>0</v>
      </c>
      <c r="S238" s="247">
        <v>0</v>
      </c>
      <c r="T238" s="248">
        <f>S238*H238</f>
        <v>0</v>
      </c>
      <c r="AR238" s="25" t="s">
        <v>279</v>
      </c>
      <c r="AT238" s="25" t="s">
        <v>185</v>
      </c>
      <c r="AU238" s="25" t="s">
        <v>90</v>
      </c>
      <c r="AY238" s="25" t="s">
        <v>183</v>
      </c>
      <c r="BE238" s="249">
        <f>IF(N238="základní",J238,0)</f>
        <v>0</v>
      </c>
      <c r="BF238" s="249">
        <f>IF(N238="snížená",J238,0)</f>
        <v>0</v>
      </c>
      <c r="BG238" s="249">
        <f>IF(N238="zákl. přenesená",J238,0)</f>
        <v>0</v>
      </c>
      <c r="BH238" s="249">
        <f>IF(N238="sníž. přenesená",J238,0)</f>
        <v>0</v>
      </c>
      <c r="BI238" s="249">
        <f>IF(N238="nulová",J238,0)</f>
        <v>0</v>
      </c>
      <c r="BJ238" s="25" t="s">
        <v>25</v>
      </c>
      <c r="BK238" s="249">
        <f>ROUND(I238*H238,2)</f>
        <v>0</v>
      </c>
      <c r="BL238" s="25" t="s">
        <v>279</v>
      </c>
      <c r="BM238" s="25" t="s">
        <v>1902</v>
      </c>
    </row>
    <row r="239" s="1" customFormat="1" ht="25.5" customHeight="1">
      <c r="B239" s="48"/>
      <c r="C239" s="238" t="s">
        <v>589</v>
      </c>
      <c r="D239" s="238" t="s">
        <v>185</v>
      </c>
      <c r="E239" s="239" t="s">
        <v>1903</v>
      </c>
      <c r="F239" s="240" t="s">
        <v>1904</v>
      </c>
      <c r="G239" s="241" t="s">
        <v>268</v>
      </c>
      <c r="H239" s="242">
        <v>1.091</v>
      </c>
      <c r="I239" s="243"/>
      <c r="J239" s="244">
        <f>ROUND(I239*H239,2)</f>
        <v>0</v>
      </c>
      <c r="K239" s="240" t="s">
        <v>189</v>
      </c>
      <c r="L239" s="74"/>
      <c r="M239" s="245" t="s">
        <v>38</v>
      </c>
      <c r="N239" s="246" t="s">
        <v>53</v>
      </c>
      <c r="O239" s="49"/>
      <c r="P239" s="247">
        <f>O239*H239</f>
        <v>0</v>
      </c>
      <c r="Q239" s="247">
        <v>0</v>
      </c>
      <c r="R239" s="247">
        <f>Q239*H239</f>
        <v>0</v>
      </c>
      <c r="S239" s="247">
        <v>0</v>
      </c>
      <c r="T239" s="248">
        <f>S239*H239</f>
        <v>0</v>
      </c>
      <c r="AR239" s="25" t="s">
        <v>279</v>
      </c>
      <c r="AT239" s="25" t="s">
        <v>185</v>
      </c>
      <c r="AU239" s="25" t="s">
        <v>90</v>
      </c>
      <c r="AY239" s="25" t="s">
        <v>183</v>
      </c>
      <c r="BE239" s="249">
        <f>IF(N239="základní",J239,0)</f>
        <v>0</v>
      </c>
      <c r="BF239" s="249">
        <f>IF(N239="snížená",J239,0)</f>
        <v>0</v>
      </c>
      <c r="BG239" s="249">
        <f>IF(N239="zákl. přenesená",J239,0)</f>
        <v>0</v>
      </c>
      <c r="BH239" s="249">
        <f>IF(N239="sníž. přenesená",J239,0)</f>
        <v>0</v>
      </c>
      <c r="BI239" s="249">
        <f>IF(N239="nulová",J239,0)</f>
        <v>0</v>
      </c>
      <c r="BJ239" s="25" t="s">
        <v>25</v>
      </c>
      <c r="BK239" s="249">
        <f>ROUND(I239*H239,2)</f>
        <v>0</v>
      </c>
      <c r="BL239" s="25" t="s">
        <v>279</v>
      </c>
      <c r="BM239" s="25" t="s">
        <v>1905</v>
      </c>
    </row>
    <row r="240" s="1" customFormat="1" ht="38.25" customHeight="1">
      <c r="B240" s="48"/>
      <c r="C240" s="238" t="s">
        <v>595</v>
      </c>
      <c r="D240" s="238" t="s">
        <v>185</v>
      </c>
      <c r="E240" s="239" t="s">
        <v>1906</v>
      </c>
      <c r="F240" s="240" t="s">
        <v>1907</v>
      </c>
      <c r="G240" s="241" t="s">
        <v>911</v>
      </c>
      <c r="H240" s="306"/>
      <c r="I240" s="243"/>
      <c r="J240" s="244">
        <f>ROUND(I240*H240,2)</f>
        <v>0</v>
      </c>
      <c r="K240" s="240" t="s">
        <v>189</v>
      </c>
      <c r="L240" s="74"/>
      <c r="M240" s="245" t="s">
        <v>38</v>
      </c>
      <c r="N240" s="246" t="s">
        <v>53</v>
      </c>
      <c r="O240" s="49"/>
      <c r="P240" s="247">
        <f>O240*H240</f>
        <v>0</v>
      </c>
      <c r="Q240" s="247">
        <v>0</v>
      </c>
      <c r="R240" s="247">
        <f>Q240*H240</f>
        <v>0</v>
      </c>
      <c r="S240" s="247">
        <v>0</v>
      </c>
      <c r="T240" s="248">
        <f>S240*H240</f>
        <v>0</v>
      </c>
      <c r="AR240" s="25" t="s">
        <v>279</v>
      </c>
      <c r="AT240" s="25" t="s">
        <v>185</v>
      </c>
      <c r="AU240" s="25" t="s">
        <v>90</v>
      </c>
      <c r="AY240" s="25" t="s">
        <v>183</v>
      </c>
      <c r="BE240" s="249">
        <f>IF(N240="základní",J240,0)</f>
        <v>0</v>
      </c>
      <c r="BF240" s="249">
        <f>IF(N240="snížená",J240,0)</f>
        <v>0</v>
      </c>
      <c r="BG240" s="249">
        <f>IF(N240="zákl. přenesená",J240,0)</f>
        <v>0</v>
      </c>
      <c r="BH240" s="249">
        <f>IF(N240="sníž. přenesená",J240,0)</f>
        <v>0</v>
      </c>
      <c r="BI240" s="249">
        <f>IF(N240="nulová",J240,0)</f>
        <v>0</v>
      </c>
      <c r="BJ240" s="25" t="s">
        <v>25</v>
      </c>
      <c r="BK240" s="249">
        <f>ROUND(I240*H240,2)</f>
        <v>0</v>
      </c>
      <c r="BL240" s="25" t="s">
        <v>279</v>
      </c>
      <c r="BM240" s="25" t="s">
        <v>1908</v>
      </c>
    </row>
    <row r="241" s="1" customFormat="1">
      <c r="B241" s="48"/>
      <c r="C241" s="76"/>
      <c r="D241" s="252" t="s">
        <v>217</v>
      </c>
      <c r="E241" s="76"/>
      <c r="F241" s="283" t="s">
        <v>1909</v>
      </c>
      <c r="G241" s="76"/>
      <c r="H241" s="76"/>
      <c r="I241" s="206"/>
      <c r="J241" s="76"/>
      <c r="K241" s="76"/>
      <c r="L241" s="74"/>
      <c r="M241" s="284"/>
      <c r="N241" s="49"/>
      <c r="O241" s="49"/>
      <c r="P241" s="49"/>
      <c r="Q241" s="49"/>
      <c r="R241" s="49"/>
      <c r="S241" s="49"/>
      <c r="T241" s="97"/>
      <c r="AT241" s="25" t="s">
        <v>217</v>
      </c>
      <c r="AU241" s="25" t="s">
        <v>90</v>
      </c>
    </row>
    <row r="242" s="11" customFormat="1" ht="29.88" customHeight="1">
      <c r="B242" s="222"/>
      <c r="C242" s="223"/>
      <c r="D242" s="224" t="s">
        <v>81</v>
      </c>
      <c r="E242" s="236" t="s">
        <v>1910</v>
      </c>
      <c r="F242" s="236" t="s">
        <v>1666</v>
      </c>
      <c r="G242" s="223"/>
      <c r="H242" s="223"/>
      <c r="I242" s="226"/>
      <c r="J242" s="237">
        <f>BK242</f>
        <v>0</v>
      </c>
      <c r="K242" s="223"/>
      <c r="L242" s="228"/>
      <c r="M242" s="229"/>
      <c r="N242" s="230"/>
      <c r="O242" s="230"/>
      <c r="P242" s="231">
        <f>SUM(P243:P246)</f>
        <v>0</v>
      </c>
      <c r="Q242" s="230"/>
      <c r="R242" s="231">
        <f>SUM(R243:R246)</f>
        <v>0.052170000000000001</v>
      </c>
      <c r="S242" s="230"/>
      <c r="T242" s="232">
        <f>SUM(T243:T246)</f>
        <v>0.45299999999999996</v>
      </c>
      <c r="AR242" s="233" t="s">
        <v>90</v>
      </c>
      <c r="AT242" s="234" t="s">
        <v>81</v>
      </c>
      <c r="AU242" s="234" t="s">
        <v>25</v>
      </c>
      <c r="AY242" s="233" t="s">
        <v>183</v>
      </c>
      <c r="BK242" s="235">
        <f>SUM(BK243:BK246)</f>
        <v>0</v>
      </c>
    </row>
    <row r="243" s="1" customFormat="1" ht="16.5" customHeight="1">
      <c r="B243" s="48"/>
      <c r="C243" s="238" t="s">
        <v>599</v>
      </c>
      <c r="D243" s="238" t="s">
        <v>185</v>
      </c>
      <c r="E243" s="239" t="s">
        <v>1911</v>
      </c>
      <c r="F243" s="240" t="s">
        <v>1912</v>
      </c>
      <c r="G243" s="241" t="s">
        <v>313</v>
      </c>
      <c r="H243" s="242">
        <v>20</v>
      </c>
      <c r="I243" s="243"/>
      <c r="J243" s="244">
        <f>ROUND(I243*H243,2)</f>
        <v>0</v>
      </c>
      <c r="K243" s="240" t="s">
        <v>189</v>
      </c>
      <c r="L243" s="74"/>
      <c r="M243" s="245" t="s">
        <v>38</v>
      </c>
      <c r="N243" s="246" t="s">
        <v>53</v>
      </c>
      <c r="O243" s="49"/>
      <c r="P243" s="247">
        <f>O243*H243</f>
        <v>0</v>
      </c>
      <c r="Q243" s="247">
        <v>0.00011</v>
      </c>
      <c r="R243" s="247">
        <f>Q243*H243</f>
        <v>0.0022000000000000001</v>
      </c>
      <c r="S243" s="247">
        <v>0.00215</v>
      </c>
      <c r="T243" s="248">
        <f>S243*H243</f>
        <v>0.042999999999999997</v>
      </c>
      <c r="AR243" s="25" t="s">
        <v>279</v>
      </c>
      <c r="AT243" s="25" t="s">
        <v>185</v>
      </c>
      <c r="AU243" s="25" t="s">
        <v>90</v>
      </c>
      <c r="AY243" s="25" t="s">
        <v>183</v>
      </c>
      <c r="BE243" s="249">
        <f>IF(N243="základní",J243,0)</f>
        <v>0</v>
      </c>
      <c r="BF243" s="249">
        <f>IF(N243="snížená",J243,0)</f>
        <v>0</v>
      </c>
      <c r="BG243" s="249">
        <f>IF(N243="zákl. přenesená",J243,0)</f>
        <v>0</v>
      </c>
      <c r="BH243" s="249">
        <f>IF(N243="sníž. přenesená",J243,0)</f>
        <v>0</v>
      </c>
      <c r="BI243" s="249">
        <f>IF(N243="nulová",J243,0)</f>
        <v>0</v>
      </c>
      <c r="BJ243" s="25" t="s">
        <v>25</v>
      </c>
      <c r="BK243" s="249">
        <f>ROUND(I243*H243,2)</f>
        <v>0</v>
      </c>
      <c r="BL243" s="25" t="s">
        <v>279</v>
      </c>
      <c r="BM243" s="25" t="s">
        <v>1913</v>
      </c>
    </row>
    <row r="244" s="1" customFormat="1" ht="25.5" customHeight="1">
      <c r="B244" s="48"/>
      <c r="C244" s="238" t="s">
        <v>605</v>
      </c>
      <c r="D244" s="238" t="s">
        <v>185</v>
      </c>
      <c r="E244" s="239" t="s">
        <v>1914</v>
      </c>
      <c r="F244" s="240" t="s">
        <v>1915</v>
      </c>
      <c r="G244" s="241" t="s">
        <v>313</v>
      </c>
      <c r="H244" s="242">
        <v>100</v>
      </c>
      <c r="I244" s="243"/>
      <c r="J244" s="244">
        <f>ROUND(I244*H244,2)</f>
        <v>0</v>
      </c>
      <c r="K244" s="240" t="s">
        <v>189</v>
      </c>
      <c r="L244" s="74"/>
      <c r="M244" s="245" t="s">
        <v>38</v>
      </c>
      <c r="N244" s="246" t="s">
        <v>53</v>
      </c>
      <c r="O244" s="49"/>
      <c r="P244" s="247">
        <f>O244*H244</f>
        <v>0</v>
      </c>
      <c r="Q244" s="247">
        <v>0.00038999999999999999</v>
      </c>
      <c r="R244" s="247">
        <f>Q244*H244</f>
        <v>0.039</v>
      </c>
      <c r="S244" s="247">
        <v>0.0034199999999999999</v>
      </c>
      <c r="T244" s="248">
        <f>S244*H244</f>
        <v>0.34199999999999997</v>
      </c>
      <c r="AR244" s="25" t="s">
        <v>279</v>
      </c>
      <c r="AT244" s="25" t="s">
        <v>185</v>
      </c>
      <c r="AU244" s="25" t="s">
        <v>90</v>
      </c>
      <c r="AY244" s="25" t="s">
        <v>183</v>
      </c>
      <c r="BE244" s="249">
        <f>IF(N244="základní",J244,0)</f>
        <v>0</v>
      </c>
      <c r="BF244" s="249">
        <f>IF(N244="snížená",J244,0)</f>
        <v>0</v>
      </c>
      <c r="BG244" s="249">
        <f>IF(N244="zákl. přenesená",J244,0)</f>
        <v>0</v>
      </c>
      <c r="BH244" s="249">
        <f>IF(N244="sníž. přenesená",J244,0)</f>
        <v>0</v>
      </c>
      <c r="BI244" s="249">
        <f>IF(N244="nulová",J244,0)</f>
        <v>0</v>
      </c>
      <c r="BJ244" s="25" t="s">
        <v>25</v>
      </c>
      <c r="BK244" s="249">
        <f>ROUND(I244*H244,2)</f>
        <v>0</v>
      </c>
      <c r="BL244" s="25" t="s">
        <v>279</v>
      </c>
      <c r="BM244" s="25" t="s">
        <v>1916</v>
      </c>
    </row>
    <row r="245" s="1" customFormat="1" ht="16.5" customHeight="1">
      <c r="B245" s="48"/>
      <c r="C245" s="238" t="s">
        <v>610</v>
      </c>
      <c r="D245" s="238" t="s">
        <v>185</v>
      </c>
      <c r="E245" s="239" t="s">
        <v>1917</v>
      </c>
      <c r="F245" s="240" t="s">
        <v>1918</v>
      </c>
      <c r="G245" s="241" t="s">
        <v>188</v>
      </c>
      <c r="H245" s="242">
        <v>1</v>
      </c>
      <c r="I245" s="243"/>
      <c r="J245" s="244">
        <f>ROUND(I245*H245,2)</f>
        <v>0</v>
      </c>
      <c r="K245" s="240" t="s">
        <v>189</v>
      </c>
      <c r="L245" s="74"/>
      <c r="M245" s="245" t="s">
        <v>38</v>
      </c>
      <c r="N245" s="246" t="s">
        <v>53</v>
      </c>
      <c r="O245" s="49"/>
      <c r="P245" s="247">
        <f>O245*H245</f>
        <v>0</v>
      </c>
      <c r="Q245" s="247">
        <v>0.010970000000000001</v>
      </c>
      <c r="R245" s="247">
        <f>Q245*H245</f>
        <v>0.010970000000000001</v>
      </c>
      <c r="S245" s="247">
        <v>0.068000000000000005</v>
      </c>
      <c r="T245" s="248">
        <f>S245*H245</f>
        <v>0.068000000000000005</v>
      </c>
      <c r="AR245" s="25" t="s">
        <v>279</v>
      </c>
      <c r="AT245" s="25" t="s">
        <v>185</v>
      </c>
      <c r="AU245" s="25" t="s">
        <v>90</v>
      </c>
      <c r="AY245" s="25" t="s">
        <v>183</v>
      </c>
      <c r="BE245" s="249">
        <f>IF(N245="základní",J245,0)</f>
        <v>0</v>
      </c>
      <c r="BF245" s="249">
        <f>IF(N245="snížená",J245,0)</f>
        <v>0</v>
      </c>
      <c r="BG245" s="249">
        <f>IF(N245="zákl. přenesená",J245,0)</f>
        <v>0</v>
      </c>
      <c r="BH245" s="249">
        <f>IF(N245="sníž. přenesená",J245,0)</f>
        <v>0</v>
      </c>
      <c r="BI245" s="249">
        <f>IF(N245="nulová",J245,0)</f>
        <v>0</v>
      </c>
      <c r="BJ245" s="25" t="s">
        <v>25</v>
      </c>
      <c r="BK245" s="249">
        <f>ROUND(I245*H245,2)</f>
        <v>0</v>
      </c>
      <c r="BL245" s="25" t="s">
        <v>279</v>
      </c>
      <c r="BM245" s="25" t="s">
        <v>1919</v>
      </c>
    </row>
    <row r="246" s="1" customFormat="1" ht="25.5" customHeight="1">
      <c r="B246" s="48"/>
      <c r="C246" s="238" t="s">
        <v>629</v>
      </c>
      <c r="D246" s="238" t="s">
        <v>185</v>
      </c>
      <c r="E246" s="239" t="s">
        <v>1920</v>
      </c>
      <c r="F246" s="240" t="s">
        <v>1921</v>
      </c>
      <c r="G246" s="241" t="s">
        <v>268</v>
      </c>
      <c r="H246" s="242">
        <v>1.091</v>
      </c>
      <c r="I246" s="243"/>
      <c r="J246" s="244">
        <f>ROUND(I246*H246,2)</f>
        <v>0</v>
      </c>
      <c r="K246" s="240" t="s">
        <v>189</v>
      </c>
      <c r="L246" s="74"/>
      <c r="M246" s="245" t="s">
        <v>38</v>
      </c>
      <c r="N246" s="246" t="s">
        <v>53</v>
      </c>
      <c r="O246" s="49"/>
      <c r="P246" s="247">
        <f>O246*H246</f>
        <v>0</v>
      </c>
      <c r="Q246" s="247">
        <v>0</v>
      </c>
      <c r="R246" s="247">
        <f>Q246*H246</f>
        <v>0</v>
      </c>
      <c r="S246" s="247">
        <v>0</v>
      </c>
      <c r="T246" s="248">
        <f>S246*H246</f>
        <v>0</v>
      </c>
      <c r="AR246" s="25" t="s">
        <v>279</v>
      </c>
      <c r="AT246" s="25" t="s">
        <v>185</v>
      </c>
      <c r="AU246" s="25" t="s">
        <v>90</v>
      </c>
      <c r="AY246" s="25" t="s">
        <v>183</v>
      </c>
      <c r="BE246" s="249">
        <f>IF(N246="základní",J246,0)</f>
        <v>0</v>
      </c>
      <c r="BF246" s="249">
        <f>IF(N246="snížená",J246,0)</f>
        <v>0</v>
      </c>
      <c r="BG246" s="249">
        <f>IF(N246="zákl. přenesená",J246,0)</f>
        <v>0</v>
      </c>
      <c r="BH246" s="249">
        <f>IF(N246="sníž. přenesená",J246,0)</f>
        <v>0</v>
      </c>
      <c r="BI246" s="249">
        <f>IF(N246="nulová",J246,0)</f>
        <v>0</v>
      </c>
      <c r="BJ246" s="25" t="s">
        <v>25</v>
      </c>
      <c r="BK246" s="249">
        <f>ROUND(I246*H246,2)</f>
        <v>0</v>
      </c>
      <c r="BL246" s="25" t="s">
        <v>279</v>
      </c>
      <c r="BM246" s="25" t="s">
        <v>1922</v>
      </c>
    </row>
    <row r="247" s="11" customFormat="1" ht="29.88" customHeight="1">
      <c r="B247" s="222"/>
      <c r="C247" s="223"/>
      <c r="D247" s="224" t="s">
        <v>81</v>
      </c>
      <c r="E247" s="236" t="s">
        <v>931</v>
      </c>
      <c r="F247" s="236" t="s">
        <v>1666</v>
      </c>
      <c r="G247" s="223"/>
      <c r="H247" s="223"/>
      <c r="I247" s="226"/>
      <c r="J247" s="237">
        <f>BK247</f>
        <v>0</v>
      </c>
      <c r="K247" s="223"/>
      <c r="L247" s="228"/>
      <c r="M247" s="229"/>
      <c r="N247" s="230"/>
      <c r="O247" s="230"/>
      <c r="P247" s="231">
        <f>SUM(P248:P284)</f>
        <v>0</v>
      </c>
      <c r="Q247" s="230"/>
      <c r="R247" s="231">
        <f>SUM(R248:R284)</f>
        <v>0.12614</v>
      </c>
      <c r="S247" s="230"/>
      <c r="T247" s="232">
        <f>SUM(T248:T284)</f>
        <v>1.3292300000000001</v>
      </c>
      <c r="AR247" s="233" t="s">
        <v>90</v>
      </c>
      <c r="AT247" s="234" t="s">
        <v>81</v>
      </c>
      <c r="AU247" s="234" t="s">
        <v>25</v>
      </c>
      <c r="AY247" s="233" t="s">
        <v>183</v>
      </c>
      <c r="BK247" s="235">
        <f>SUM(BK248:BK284)</f>
        <v>0</v>
      </c>
    </row>
    <row r="248" s="1" customFormat="1" ht="16.5" customHeight="1">
      <c r="B248" s="48"/>
      <c r="C248" s="238" t="s">
        <v>635</v>
      </c>
      <c r="D248" s="238" t="s">
        <v>185</v>
      </c>
      <c r="E248" s="239" t="s">
        <v>1923</v>
      </c>
      <c r="F248" s="240" t="s">
        <v>1924</v>
      </c>
      <c r="G248" s="241" t="s">
        <v>936</v>
      </c>
      <c r="H248" s="242">
        <v>2</v>
      </c>
      <c r="I248" s="243"/>
      <c r="J248" s="244">
        <f>ROUND(I248*H248,2)</f>
        <v>0</v>
      </c>
      <c r="K248" s="240" t="s">
        <v>189</v>
      </c>
      <c r="L248" s="74"/>
      <c r="M248" s="245" t="s">
        <v>38</v>
      </c>
      <c r="N248" s="246" t="s">
        <v>53</v>
      </c>
      <c r="O248" s="49"/>
      <c r="P248" s="247">
        <f>O248*H248</f>
        <v>0</v>
      </c>
      <c r="Q248" s="247">
        <v>0</v>
      </c>
      <c r="R248" s="247">
        <f>Q248*H248</f>
        <v>0</v>
      </c>
      <c r="S248" s="247">
        <v>0.01933</v>
      </c>
      <c r="T248" s="248">
        <f>S248*H248</f>
        <v>0.03866</v>
      </c>
      <c r="AR248" s="25" t="s">
        <v>279</v>
      </c>
      <c r="AT248" s="25" t="s">
        <v>185</v>
      </c>
      <c r="AU248" s="25" t="s">
        <v>90</v>
      </c>
      <c r="AY248" s="25" t="s">
        <v>183</v>
      </c>
      <c r="BE248" s="249">
        <f>IF(N248="základní",J248,0)</f>
        <v>0</v>
      </c>
      <c r="BF248" s="249">
        <f>IF(N248="snížená",J248,0)</f>
        <v>0</v>
      </c>
      <c r="BG248" s="249">
        <f>IF(N248="zákl. přenesená",J248,0)</f>
        <v>0</v>
      </c>
      <c r="BH248" s="249">
        <f>IF(N248="sníž. přenesená",J248,0)</f>
        <v>0</v>
      </c>
      <c r="BI248" s="249">
        <f>IF(N248="nulová",J248,0)</f>
        <v>0</v>
      </c>
      <c r="BJ248" s="25" t="s">
        <v>25</v>
      </c>
      <c r="BK248" s="249">
        <f>ROUND(I248*H248,2)</f>
        <v>0</v>
      </c>
      <c r="BL248" s="25" t="s">
        <v>279</v>
      </c>
      <c r="BM248" s="25" t="s">
        <v>1925</v>
      </c>
    </row>
    <row r="249" s="1" customFormat="1" ht="16.5" customHeight="1">
      <c r="B249" s="48"/>
      <c r="C249" s="238" t="s">
        <v>639</v>
      </c>
      <c r="D249" s="238" t="s">
        <v>185</v>
      </c>
      <c r="E249" s="239" t="s">
        <v>1926</v>
      </c>
      <c r="F249" s="240" t="s">
        <v>1927</v>
      </c>
      <c r="G249" s="241" t="s">
        <v>188</v>
      </c>
      <c r="H249" s="242">
        <v>1</v>
      </c>
      <c r="I249" s="243"/>
      <c r="J249" s="244">
        <f>ROUND(I249*H249,2)</f>
        <v>0</v>
      </c>
      <c r="K249" s="240" t="s">
        <v>38</v>
      </c>
      <c r="L249" s="74"/>
      <c r="M249" s="245" t="s">
        <v>38</v>
      </c>
      <c r="N249" s="246" t="s">
        <v>53</v>
      </c>
      <c r="O249" s="49"/>
      <c r="P249" s="247">
        <f>O249*H249</f>
        <v>0</v>
      </c>
      <c r="Q249" s="247">
        <v>0</v>
      </c>
      <c r="R249" s="247">
        <f>Q249*H249</f>
        <v>0</v>
      </c>
      <c r="S249" s="247">
        <v>0</v>
      </c>
      <c r="T249" s="248">
        <f>S249*H249</f>
        <v>0</v>
      </c>
      <c r="AR249" s="25" t="s">
        <v>279</v>
      </c>
      <c r="AT249" s="25" t="s">
        <v>185</v>
      </c>
      <c r="AU249" s="25" t="s">
        <v>90</v>
      </c>
      <c r="AY249" s="25" t="s">
        <v>183</v>
      </c>
      <c r="BE249" s="249">
        <f>IF(N249="základní",J249,0)</f>
        <v>0</v>
      </c>
      <c r="BF249" s="249">
        <f>IF(N249="snížená",J249,0)</f>
        <v>0</v>
      </c>
      <c r="BG249" s="249">
        <f>IF(N249="zákl. přenesená",J249,0)</f>
        <v>0</v>
      </c>
      <c r="BH249" s="249">
        <f>IF(N249="sníž. přenesená",J249,0)</f>
        <v>0</v>
      </c>
      <c r="BI249" s="249">
        <f>IF(N249="nulová",J249,0)</f>
        <v>0</v>
      </c>
      <c r="BJ249" s="25" t="s">
        <v>25</v>
      </c>
      <c r="BK249" s="249">
        <f>ROUND(I249*H249,2)</f>
        <v>0</v>
      </c>
      <c r="BL249" s="25" t="s">
        <v>279</v>
      </c>
      <c r="BM249" s="25" t="s">
        <v>1928</v>
      </c>
    </row>
    <row r="250" s="1" customFormat="1" ht="16.5" customHeight="1">
      <c r="B250" s="48"/>
      <c r="C250" s="238" t="s">
        <v>650</v>
      </c>
      <c r="D250" s="238" t="s">
        <v>185</v>
      </c>
      <c r="E250" s="239" t="s">
        <v>1929</v>
      </c>
      <c r="F250" s="240" t="s">
        <v>1930</v>
      </c>
      <c r="G250" s="241" t="s">
        <v>936</v>
      </c>
      <c r="H250" s="242">
        <v>1</v>
      </c>
      <c r="I250" s="243"/>
      <c r="J250" s="244">
        <f>ROUND(I250*H250,2)</f>
        <v>0</v>
      </c>
      <c r="K250" s="240" t="s">
        <v>189</v>
      </c>
      <c r="L250" s="74"/>
      <c r="M250" s="245" t="s">
        <v>38</v>
      </c>
      <c r="N250" s="246" t="s">
        <v>53</v>
      </c>
      <c r="O250" s="49"/>
      <c r="P250" s="247">
        <f>O250*H250</f>
        <v>0</v>
      </c>
      <c r="Q250" s="247">
        <v>0.023199999999999998</v>
      </c>
      <c r="R250" s="247">
        <f>Q250*H250</f>
        <v>0.023199999999999998</v>
      </c>
      <c r="S250" s="247">
        <v>0</v>
      </c>
      <c r="T250" s="248">
        <f>S250*H250</f>
        <v>0</v>
      </c>
      <c r="AR250" s="25" t="s">
        <v>279</v>
      </c>
      <c r="AT250" s="25" t="s">
        <v>185</v>
      </c>
      <c r="AU250" s="25" t="s">
        <v>90</v>
      </c>
      <c r="AY250" s="25" t="s">
        <v>183</v>
      </c>
      <c r="BE250" s="249">
        <f>IF(N250="základní",J250,0)</f>
        <v>0</v>
      </c>
      <c r="BF250" s="249">
        <f>IF(N250="snížená",J250,0)</f>
        <v>0</v>
      </c>
      <c r="BG250" s="249">
        <f>IF(N250="zákl. přenesená",J250,0)</f>
        <v>0</v>
      </c>
      <c r="BH250" s="249">
        <f>IF(N250="sníž. přenesená",J250,0)</f>
        <v>0</v>
      </c>
      <c r="BI250" s="249">
        <f>IF(N250="nulová",J250,0)</f>
        <v>0</v>
      </c>
      <c r="BJ250" s="25" t="s">
        <v>25</v>
      </c>
      <c r="BK250" s="249">
        <f>ROUND(I250*H250,2)</f>
        <v>0</v>
      </c>
      <c r="BL250" s="25" t="s">
        <v>279</v>
      </c>
      <c r="BM250" s="25" t="s">
        <v>1931</v>
      </c>
    </row>
    <row r="251" s="1" customFormat="1">
      <c r="B251" s="48"/>
      <c r="C251" s="76"/>
      <c r="D251" s="252" t="s">
        <v>217</v>
      </c>
      <c r="E251" s="76"/>
      <c r="F251" s="283" t="s">
        <v>1932</v>
      </c>
      <c r="G251" s="76"/>
      <c r="H251" s="76"/>
      <c r="I251" s="206"/>
      <c r="J251" s="76"/>
      <c r="K251" s="76"/>
      <c r="L251" s="74"/>
      <c r="M251" s="284"/>
      <c r="N251" s="49"/>
      <c r="O251" s="49"/>
      <c r="P251" s="49"/>
      <c r="Q251" s="49"/>
      <c r="R251" s="49"/>
      <c r="S251" s="49"/>
      <c r="T251" s="97"/>
      <c r="AT251" s="25" t="s">
        <v>217</v>
      </c>
      <c r="AU251" s="25" t="s">
        <v>90</v>
      </c>
    </row>
    <row r="252" s="1" customFormat="1" ht="25.5" customHeight="1">
      <c r="B252" s="48"/>
      <c r="C252" s="238" t="s">
        <v>656</v>
      </c>
      <c r="D252" s="238" t="s">
        <v>185</v>
      </c>
      <c r="E252" s="239" t="s">
        <v>1933</v>
      </c>
      <c r="F252" s="240" t="s">
        <v>1934</v>
      </c>
      <c r="G252" s="241" t="s">
        <v>936</v>
      </c>
      <c r="H252" s="242">
        <v>1</v>
      </c>
      <c r="I252" s="243"/>
      <c r="J252" s="244">
        <f>ROUND(I252*H252,2)</f>
        <v>0</v>
      </c>
      <c r="K252" s="240" t="s">
        <v>189</v>
      </c>
      <c r="L252" s="74"/>
      <c r="M252" s="245" t="s">
        <v>38</v>
      </c>
      <c r="N252" s="246" t="s">
        <v>53</v>
      </c>
      <c r="O252" s="49"/>
      <c r="P252" s="247">
        <f>O252*H252</f>
        <v>0</v>
      </c>
      <c r="Q252" s="247">
        <v>0.024119999999999999</v>
      </c>
      <c r="R252" s="247">
        <f>Q252*H252</f>
        <v>0.024119999999999999</v>
      </c>
      <c r="S252" s="247">
        <v>0</v>
      </c>
      <c r="T252" s="248">
        <f>S252*H252</f>
        <v>0</v>
      </c>
      <c r="AR252" s="25" t="s">
        <v>279</v>
      </c>
      <c r="AT252" s="25" t="s">
        <v>185</v>
      </c>
      <c r="AU252" s="25" t="s">
        <v>90</v>
      </c>
      <c r="AY252" s="25" t="s">
        <v>183</v>
      </c>
      <c r="BE252" s="249">
        <f>IF(N252="základní",J252,0)</f>
        <v>0</v>
      </c>
      <c r="BF252" s="249">
        <f>IF(N252="snížená",J252,0)</f>
        <v>0</v>
      </c>
      <c r="BG252" s="249">
        <f>IF(N252="zákl. přenesená",J252,0)</f>
        <v>0</v>
      </c>
      <c r="BH252" s="249">
        <f>IF(N252="sníž. přenesená",J252,0)</f>
        <v>0</v>
      </c>
      <c r="BI252" s="249">
        <f>IF(N252="nulová",J252,0)</f>
        <v>0</v>
      </c>
      <c r="BJ252" s="25" t="s">
        <v>25</v>
      </c>
      <c r="BK252" s="249">
        <f>ROUND(I252*H252,2)</f>
        <v>0</v>
      </c>
      <c r="BL252" s="25" t="s">
        <v>279</v>
      </c>
      <c r="BM252" s="25" t="s">
        <v>1935</v>
      </c>
    </row>
    <row r="253" s="1" customFormat="1">
      <c r="B253" s="48"/>
      <c r="C253" s="76"/>
      <c r="D253" s="252" t="s">
        <v>217</v>
      </c>
      <c r="E253" s="76"/>
      <c r="F253" s="283" t="s">
        <v>1932</v>
      </c>
      <c r="G253" s="76"/>
      <c r="H253" s="76"/>
      <c r="I253" s="206"/>
      <c r="J253" s="76"/>
      <c r="K253" s="76"/>
      <c r="L253" s="74"/>
      <c r="M253" s="284"/>
      <c r="N253" s="49"/>
      <c r="O253" s="49"/>
      <c r="P253" s="49"/>
      <c r="Q253" s="49"/>
      <c r="R253" s="49"/>
      <c r="S253" s="49"/>
      <c r="T253" s="97"/>
      <c r="AT253" s="25" t="s">
        <v>217</v>
      </c>
      <c r="AU253" s="25" t="s">
        <v>90</v>
      </c>
    </row>
    <row r="254" s="1" customFormat="1" ht="16.5" customHeight="1">
      <c r="B254" s="48"/>
      <c r="C254" s="238" t="s">
        <v>660</v>
      </c>
      <c r="D254" s="238" t="s">
        <v>185</v>
      </c>
      <c r="E254" s="239" t="s">
        <v>1936</v>
      </c>
      <c r="F254" s="240" t="s">
        <v>1937</v>
      </c>
      <c r="G254" s="241" t="s">
        <v>936</v>
      </c>
      <c r="H254" s="242">
        <v>4</v>
      </c>
      <c r="I254" s="243"/>
      <c r="J254" s="244">
        <f>ROUND(I254*H254,2)</f>
        <v>0</v>
      </c>
      <c r="K254" s="240" t="s">
        <v>189</v>
      </c>
      <c r="L254" s="74"/>
      <c r="M254" s="245" t="s">
        <v>38</v>
      </c>
      <c r="N254" s="246" t="s">
        <v>53</v>
      </c>
      <c r="O254" s="49"/>
      <c r="P254" s="247">
        <f>O254*H254</f>
        <v>0</v>
      </c>
      <c r="Q254" s="247">
        <v>0</v>
      </c>
      <c r="R254" s="247">
        <f>Q254*H254</f>
        <v>0</v>
      </c>
      <c r="S254" s="247">
        <v>0.019460000000000002</v>
      </c>
      <c r="T254" s="248">
        <f>S254*H254</f>
        <v>0.077840000000000006</v>
      </c>
      <c r="AR254" s="25" t="s">
        <v>279</v>
      </c>
      <c r="AT254" s="25" t="s">
        <v>185</v>
      </c>
      <c r="AU254" s="25" t="s">
        <v>90</v>
      </c>
      <c r="AY254" s="25" t="s">
        <v>183</v>
      </c>
      <c r="BE254" s="249">
        <f>IF(N254="základní",J254,0)</f>
        <v>0</v>
      </c>
      <c r="BF254" s="249">
        <f>IF(N254="snížená",J254,0)</f>
        <v>0</v>
      </c>
      <c r="BG254" s="249">
        <f>IF(N254="zákl. přenesená",J254,0)</f>
        <v>0</v>
      </c>
      <c r="BH254" s="249">
        <f>IF(N254="sníž. přenesená",J254,0)</f>
        <v>0</v>
      </c>
      <c r="BI254" s="249">
        <f>IF(N254="nulová",J254,0)</f>
        <v>0</v>
      </c>
      <c r="BJ254" s="25" t="s">
        <v>25</v>
      </c>
      <c r="BK254" s="249">
        <f>ROUND(I254*H254,2)</f>
        <v>0</v>
      </c>
      <c r="BL254" s="25" t="s">
        <v>279</v>
      </c>
      <c r="BM254" s="25" t="s">
        <v>1938</v>
      </c>
    </row>
    <row r="255" s="1" customFormat="1" ht="16.5" customHeight="1">
      <c r="B255" s="48"/>
      <c r="C255" s="238" t="s">
        <v>664</v>
      </c>
      <c r="D255" s="238" t="s">
        <v>185</v>
      </c>
      <c r="E255" s="239" t="s">
        <v>1939</v>
      </c>
      <c r="F255" s="240" t="s">
        <v>1940</v>
      </c>
      <c r="G255" s="241" t="s">
        <v>936</v>
      </c>
      <c r="H255" s="242">
        <v>4</v>
      </c>
      <c r="I255" s="243"/>
      <c r="J255" s="244">
        <f>ROUND(I255*H255,2)</f>
        <v>0</v>
      </c>
      <c r="K255" s="240" t="s">
        <v>189</v>
      </c>
      <c r="L255" s="74"/>
      <c r="M255" s="245" t="s">
        <v>38</v>
      </c>
      <c r="N255" s="246" t="s">
        <v>53</v>
      </c>
      <c r="O255" s="49"/>
      <c r="P255" s="247">
        <f>O255*H255</f>
        <v>0</v>
      </c>
      <c r="Q255" s="247">
        <v>0.0018600000000000001</v>
      </c>
      <c r="R255" s="247">
        <f>Q255*H255</f>
        <v>0.0074400000000000004</v>
      </c>
      <c r="S255" s="247">
        <v>0</v>
      </c>
      <c r="T255" s="248">
        <f>S255*H255</f>
        <v>0</v>
      </c>
      <c r="AR255" s="25" t="s">
        <v>279</v>
      </c>
      <c r="AT255" s="25" t="s">
        <v>185</v>
      </c>
      <c r="AU255" s="25" t="s">
        <v>90</v>
      </c>
      <c r="AY255" s="25" t="s">
        <v>183</v>
      </c>
      <c r="BE255" s="249">
        <f>IF(N255="základní",J255,0)</f>
        <v>0</v>
      </c>
      <c r="BF255" s="249">
        <f>IF(N255="snížená",J255,0)</f>
        <v>0</v>
      </c>
      <c r="BG255" s="249">
        <f>IF(N255="zákl. přenesená",J255,0)</f>
        <v>0</v>
      </c>
      <c r="BH255" s="249">
        <f>IF(N255="sníž. přenesená",J255,0)</f>
        <v>0</v>
      </c>
      <c r="BI255" s="249">
        <f>IF(N255="nulová",J255,0)</f>
        <v>0</v>
      </c>
      <c r="BJ255" s="25" t="s">
        <v>25</v>
      </c>
      <c r="BK255" s="249">
        <f>ROUND(I255*H255,2)</f>
        <v>0</v>
      </c>
      <c r="BL255" s="25" t="s">
        <v>279</v>
      </c>
      <c r="BM255" s="25" t="s">
        <v>1941</v>
      </c>
    </row>
    <row r="256" s="1" customFormat="1">
      <c r="B256" s="48"/>
      <c r="C256" s="76"/>
      <c r="D256" s="252" t="s">
        <v>217</v>
      </c>
      <c r="E256" s="76"/>
      <c r="F256" s="283" t="s">
        <v>1942</v>
      </c>
      <c r="G256" s="76"/>
      <c r="H256" s="76"/>
      <c r="I256" s="206"/>
      <c r="J256" s="76"/>
      <c r="K256" s="76"/>
      <c r="L256" s="74"/>
      <c r="M256" s="284"/>
      <c r="N256" s="49"/>
      <c r="O256" s="49"/>
      <c r="P256" s="49"/>
      <c r="Q256" s="49"/>
      <c r="R256" s="49"/>
      <c r="S256" s="49"/>
      <c r="T256" s="97"/>
      <c r="AT256" s="25" t="s">
        <v>217</v>
      </c>
      <c r="AU256" s="25" t="s">
        <v>90</v>
      </c>
    </row>
    <row r="257" s="1" customFormat="1" ht="16.5" customHeight="1">
      <c r="B257" s="48"/>
      <c r="C257" s="285" t="s">
        <v>668</v>
      </c>
      <c r="D257" s="285" t="s">
        <v>272</v>
      </c>
      <c r="E257" s="286" t="s">
        <v>1943</v>
      </c>
      <c r="F257" s="287" t="s">
        <v>1944</v>
      </c>
      <c r="G257" s="288" t="s">
        <v>188</v>
      </c>
      <c r="H257" s="289">
        <v>4</v>
      </c>
      <c r="I257" s="290"/>
      <c r="J257" s="291">
        <f>ROUND(I257*H257,2)</f>
        <v>0</v>
      </c>
      <c r="K257" s="287" t="s">
        <v>1945</v>
      </c>
      <c r="L257" s="292"/>
      <c r="M257" s="293" t="s">
        <v>38</v>
      </c>
      <c r="N257" s="294" t="s">
        <v>53</v>
      </c>
      <c r="O257" s="49"/>
      <c r="P257" s="247">
        <f>O257*H257</f>
        <v>0</v>
      </c>
      <c r="Q257" s="247">
        <v>0.0060000000000000001</v>
      </c>
      <c r="R257" s="247">
        <f>Q257*H257</f>
        <v>0.024</v>
      </c>
      <c r="S257" s="247">
        <v>0</v>
      </c>
      <c r="T257" s="248">
        <f>S257*H257</f>
        <v>0</v>
      </c>
      <c r="AR257" s="25" t="s">
        <v>385</v>
      </c>
      <c r="AT257" s="25" t="s">
        <v>272</v>
      </c>
      <c r="AU257" s="25" t="s">
        <v>90</v>
      </c>
      <c r="AY257" s="25" t="s">
        <v>183</v>
      </c>
      <c r="BE257" s="249">
        <f>IF(N257="základní",J257,0)</f>
        <v>0</v>
      </c>
      <c r="BF257" s="249">
        <f>IF(N257="snížená",J257,0)</f>
        <v>0</v>
      </c>
      <c r="BG257" s="249">
        <f>IF(N257="zákl. přenesená",J257,0)</f>
        <v>0</v>
      </c>
      <c r="BH257" s="249">
        <f>IF(N257="sníž. přenesená",J257,0)</f>
        <v>0</v>
      </c>
      <c r="BI257" s="249">
        <f>IF(N257="nulová",J257,0)</f>
        <v>0</v>
      </c>
      <c r="BJ257" s="25" t="s">
        <v>25</v>
      </c>
      <c r="BK257" s="249">
        <f>ROUND(I257*H257,2)</f>
        <v>0</v>
      </c>
      <c r="BL257" s="25" t="s">
        <v>279</v>
      </c>
      <c r="BM257" s="25" t="s">
        <v>1946</v>
      </c>
    </row>
    <row r="258" s="1" customFormat="1" ht="25.5" customHeight="1">
      <c r="B258" s="48"/>
      <c r="C258" s="238" t="s">
        <v>672</v>
      </c>
      <c r="D258" s="238" t="s">
        <v>185</v>
      </c>
      <c r="E258" s="239" t="s">
        <v>1947</v>
      </c>
      <c r="F258" s="240" t="s">
        <v>1948</v>
      </c>
      <c r="G258" s="241" t="s">
        <v>936</v>
      </c>
      <c r="H258" s="242">
        <v>2</v>
      </c>
      <c r="I258" s="243"/>
      <c r="J258" s="244">
        <f>ROUND(I258*H258,2)</f>
        <v>0</v>
      </c>
      <c r="K258" s="240" t="s">
        <v>189</v>
      </c>
      <c r="L258" s="74"/>
      <c r="M258" s="245" t="s">
        <v>38</v>
      </c>
      <c r="N258" s="246" t="s">
        <v>53</v>
      </c>
      <c r="O258" s="49"/>
      <c r="P258" s="247">
        <f>O258*H258</f>
        <v>0</v>
      </c>
      <c r="Q258" s="247">
        <v>0</v>
      </c>
      <c r="R258" s="247">
        <f>Q258*H258</f>
        <v>0</v>
      </c>
      <c r="S258" s="247">
        <v>0.0091999999999999998</v>
      </c>
      <c r="T258" s="248">
        <f>S258*H258</f>
        <v>0.0184</v>
      </c>
      <c r="AR258" s="25" t="s">
        <v>279</v>
      </c>
      <c r="AT258" s="25" t="s">
        <v>185</v>
      </c>
      <c r="AU258" s="25" t="s">
        <v>90</v>
      </c>
      <c r="AY258" s="25" t="s">
        <v>183</v>
      </c>
      <c r="BE258" s="249">
        <f>IF(N258="základní",J258,0)</f>
        <v>0</v>
      </c>
      <c r="BF258" s="249">
        <f>IF(N258="snížená",J258,0)</f>
        <v>0</v>
      </c>
      <c r="BG258" s="249">
        <f>IF(N258="zákl. přenesená",J258,0)</f>
        <v>0</v>
      </c>
      <c r="BH258" s="249">
        <f>IF(N258="sníž. přenesená",J258,0)</f>
        <v>0</v>
      </c>
      <c r="BI258" s="249">
        <f>IF(N258="nulová",J258,0)</f>
        <v>0</v>
      </c>
      <c r="BJ258" s="25" t="s">
        <v>25</v>
      </c>
      <c r="BK258" s="249">
        <f>ROUND(I258*H258,2)</f>
        <v>0</v>
      </c>
      <c r="BL258" s="25" t="s">
        <v>279</v>
      </c>
      <c r="BM258" s="25" t="s">
        <v>1949</v>
      </c>
    </row>
    <row r="259" s="1" customFormat="1" ht="16.5" customHeight="1">
      <c r="B259" s="48"/>
      <c r="C259" s="238" t="s">
        <v>679</v>
      </c>
      <c r="D259" s="238" t="s">
        <v>185</v>
      </c>
      <c r="E259" s="239" t="s">
        <v>1950</v>
      </c>
      <c r="F259" s="240" t="s">
        <v>1951</v>
      </c>
      <c r="G259" s="241" t="s">
        <v>936</v>
      </c>
      <c r="H259" s="242">
        <v>1</v>
      </c>
      <c r="I259" s="243"/>
      <c r="J259" s="244">
        <f>ROUND(I259*H259,2)</f>
        <v>0</v>
      </c>
      <c r="K259" s="240" t="s">
        <v>189</v>
      </c>
      <c r="L259" s="74"/>
      <c r="M259" s="245" t="s">
        <v>38</v>
      </c>
      <c r="N259" s="246" t="s">
        <v>53</v>
      </c>
      <c r="O259" s="49"/>
      <c r="P259" s="247">
        <f>O259*H259</f>
        <v>0</v>
      </c>
      <c r="Q259" s="247">
        <v>0</v>
      </c>
      <c r="R259" s="247">
        <f>Q259*H259</f>
        <v>0</v>
      </c>
      <c r="S259" s="247">
        <v>0.040500000000000001</v>
      </c>
      <c r="T259" s="248">
        <f>S259*H259</f>
        <v>0.040500000000000001</v>
      </c>
      <c r="AR259" s="25" t="s">
        <v>279</v>
      </c>
      <c r="AT259" s="25" t="s">
        <v>185</v>
      </c>
      <c r="AU259" s="25" t="s">
        <v>90</v>
      </c>
      <c r="AY259" s="25" t="s">
        <v>183</v>
      </c>
      <c r="BE259" s="249">
        <f>IF(N259="základní",J259,0)</f>
        <v>0</v>
      </c>
      <c r="BF259" s="249">
        <f>IF(N259="snížená",J259,0)</f>
        <v>0</v>
      </c>
      <c r="BG259" s="249">
        <f>IF(N259="zákl. přenesená",J259,0)</f>
        <v>0</v>
      </c>
      <c r="BH259" s="249">
        <f>IF(N259="sníž. přenesená",J259,0)</f>
        <v>0</v>
      </c>
      <c r="BI259" s="249">
        <f>IF(N259="nulová",J259,0)</f>
        <v>0</v>
      </c>
      <c r="BJ259" s="25" t="s">
        <v>25</v>
      </c>
      <c r="BK259" s="249">
        <f>ROUND(I259*H259,2)</f>
        <v>0</v>
      </c>
      <c r="BL259" s="25" t="s">
        <v>279</v>
      </c>
      <c r="BM259" s="25" t="s">
        <v>1952</v>
      </c>
    </row>
    <row r="260" s="1" customFormat="1" ht="16.5" customHeight="1">
      <c r="B260" s="48"/>
      <c r="C260" s="238" t="s">
        <v>683</v>
      </c>
      <c r="D260" s="238" t="s">
        <v>185</v>
      </c>
      <c r="E260" s="239" t="s">
        <v>1953</v>
      </c>
      <c r="F260" s="240" t="s">
        <v>1954</v>
      </c>
      <c r="G260" s="241" t="s">
        <v>936</v>
      </c>
      <c r="H260" s="242">
        <v>2</v>
      </c>
      <c r="I260" s="243"/>
      <c r="J260" s="244">
        <f>ROUND(I260*H260,2)</f>
        <v>0</v>
      </c>
      <c r="K260" s="240" t="s">
        <v>189</v>
      </c>
      <c r="L260" s="74"/>
      <c r="M260" s="245" t="s">
        <v>38</v>
      </c>
      <c r="N260" s="246" t="s">
        <v>53</v>
      </c>
      <c r="O260" s="49"/>
      <c r="P260" s="247">
        <f>O260*H260</f>
        <v>0</v>
      </c>
      <c r="Q260" s="247">
        <v>0.00044000000000000002</v>
      </c>
      <c r="R260" s="247">
        <f>Q260*H260</f>
        <v>0.00088000000000000003</v>
      </c>
      <c r="S260" s="247">
        <v>0</v>
      </c>
      <c r="T260" s="248">
        <f>S260*H260</f>
        <v>0</v>
      </c>
      <c r="AR260" s="25" t="s">
        <v>279</v>
      </c>
      <c r="AT260" s="25" t="s">
        <v>185</v>
      </c>
      <c r="AU260" s="25" t="s">
        <v>90</v>
      </c>
      <c r="AY260" s="25" t="s">
        <v>183</v>
      </c>
      <c r="BE260" s="249">
        <f>IF(N260="základní",J260,0)</f>
        <v>0</v>
      </c>
      <c r="BF260" s="249">
        <f>IF(N260="snížená",J260,0)</f>
        <v>0</v>
      </c>
      <c r="BG260" s="249">
        <f>IF(N260="zákl. přenesená",J260,0)</f>
        <v>0</v>
      </c>
      <c r="BH260" s="249">
        <f>IF(N260="sníž. přenesená",J260,0)</f>
        <v>0</v>
      </c>
      <c r="BI260" s="249">
        <f>IF(N260="nulová",J260,0)</f>
        <v>0</v>
      </c>
      <c r="BJ260" s="25" t="s">
        <v>25</v>
      </c>
      <c r="BK260" s="249">
        <f>ROUND(I260*H260,2)</f>
        <v>0</v>
      </c>
      <c r="BL260" s="25" t="s">
        <v>279</v>
      </c>
      <c r="BM260" s="25" t="s">
        <v>1955</v>
      </c>
    </row>
    <row r="261" s="1" customFormat="1">
      <c r="B261" s="48"/>
      <c r="C261" s="76"/>
      <c r="D261" s="252" t="s">
        <v>217</v>
      </c>
      <c r="E261" s="76"/>
      <c r="F261" s="283" t="s">
        <v>1956</v>
      </c>
      <c r="G261" s="76"/>
      <c r="H261" s="76"/>
      <c r="I261" s="206"/>
      <c r="J261" s="76"/>
      <c r="K261" s="76"/>
      <c r="L261" s="74"/>
      <c r="M261" s="284"/>
      <c r="N261" s="49"/>
      <c r="O261" s="49"/>
      <c r="P261" s="49"/>
      <c r="Q261" s="49"/>
      <c r="R261" s="49"/>
      <c r="S261" s="49"/>
      <c r="T261" s="97"/>
      <c r="AT261" s="25" t="s">
        <v>217</v>
      </c>
      <c r="AU261" s="25" t="s">
        <v>90</v>
      </c>
    </row>
    <row r="262" s="1" customFormat="1" ht="25.5" customHeight="1">
      <c r="B262" s="48"/>
      <c r="C262" s="238" t="s">
        <v>687</v>
      </c>
      <c r="D262" s="238" t="s">
        <v>185</v>
      </c>
      <c r="E262" s="239" t="s">
        <v>1957</v>
      </c>
      <c r="F262" s="240" t="s">
        <v>1958</v>
      </c>
      <c r="G262" s="241" t="s">
        <v>936</v>
      </c>
      <c r="H262" s="242">
        <v>1</v>
      </c>
      <c r="I262" s="243"/>
      <c r="J262" s="244">
        <f>ROUND(I262*H262,2)</f>
        <v>0</v>
      </c>
      <c r="K262" s="240" t="s">
        <v>189</v>
      </c>
      <c r="L262" s="74"/>
      <c r="M262" s="245" t="s">
        <v>38</v>
      </c>
      <c r="N262" s="246" t="s">
        <v>53</v>
      </c>
      <c r="O262" s="49"/>
      <c r="P262" s="247">
        <f>O262*H262</f>
        <v>0</v>
      </c>
      <c r="Q262" s="247">
        <v>0.024160000000000001</v>
      </c>
      <c r="R262" s="247">
        <f>Q262*H262</f>
        <v>0.024160000000000001</v>
      </c>
      <c r="S262" s="247">
        <v>0</v>
      </c>
      <c r="T262" s="248">
        <f>S262*H262</f>
        <v>0</v>
      </c>
      <c r="AR262" s="25" t="s">
        <v>279</v>
      </c>
      <c r="AT262" s="25" t="s">
        <v>185</v>
      </c>
      <c r="AU262" s="25" t="s">
        <v>90</v>
      </c>
      <c r="AY262" s="25" t="s">
        <v>183</v>
      </c>
      <c r="BE262" s="249">
        <f>IF(N262="základní",J262,0)</f>
        <v>0</v>
      </c>
      <c r="BF262" s="249">
        <f>IF(N262="snížená",J262,0)</f>
        <v>0</v>
      </c>
      <c r="BG262" s="249">
        <f>IF(N262="zákl. přenesená",J262,0)</f>
        <v>0</v>
      </c>
      <c r="BH262" s="249">
        <f>IF(N262="sníž. přenesená",J262,0)</f>
        <v>0</v>
      </c>
      <c r="BI262" s="249">
        <f>IF(N262="nulová",J262,0)</f>
        <v>0</v>
      </c>
      <c r="BJ262" s="25" t="s">
        <v>25</v>
      </c>
      <c r="BK262" s="249">
        <f>ROUND(I262*H262,2)</f>
        <v>0</v>
      </c>
      <c r="BL262" s="25" t="s">
        <v>279</v>
      </c>
      <c r="BM262" s="25" t="s">
        <v>1959</v>
      </c>
    </row>
    <row r="263" s="1" customFormat="1" ht="16.5" customHeight="1">
      <c r="B263" s="48"/>
      <c r="C263" s="238" t="s">
        <v>691</v>
      </c>
      <c r="D263" s="238" t="s">
        <v>185</v>
      </c>
      <c r="E263" s="239" t="s">
        <v>1960</v>
      </c>
      <c r="F263" s="240" t="s">
        <v>1961</v>
      </c>
      <c r="G263" s="241" t="s">
        <v>936</v>
      </c>
      <c r="H263" s="242">
        <v>1</v>
      </c>
      <c r="I263" s="243"/>
      <c r="J263" s="244">
        <f>ROUND(I263*H263,2)</f>
        <v>0</v>
      </c>
      <c r="K263" s="240" t="s">
        <v>189</v>
      </c>
      <c r="L263" s="74"/>
      <c r="M263" s="245" t="s">
        <v>38</v>
      </c>
      <c r="N263" s="246" t="s">
        <v>53</v>
      </c>
      <c r="O263" s="49"/>
      <c r="P263" s="247">
        <f>O263*H263</f>
        <v>0</v>
      </c>
      <c r="Q263" s="247">
        <v>0.00059000000000000003</v>
      </c>
      <c r="R263" s="247">
        <f>Q263*H263</f>
        <v>0.00059000000000000003</v>
      </c>
      <c r="S263" s="247">
        <v>0</v>
      </c>
      <c r="T263" s="248">
        <f>S263*H263</f>
        <v>0</v>
      </c>
      <c r="AR263" s="25" t="s">
        <v>279</v>
      </c>
      <c r="AT263" s="25" t="s">
        <v>185</v>
      </c>
      <c r="AU263" s="25" t="s">
        <v>90</v>
      </c>
      <c r="AY263" s="25" t="s">
        <v>183</v>
      </c>
      <c r="BE263" s="249">
        <f>IF(N263="základní",J263,0)</f>
        <v>0</v>
      </c>
      <c r="BF263" s="249">
        <f>IF(N263="snížená",J263,0)</f>
        <v>0</v>
      </c>
      <c r="BG263" s="249">
        <f>IF(N263="zákl. přenesená",J263,0)</f>
        <v>0</v>
      </c>
      <c r="BH263" s="249">
        <f>IF(N263="sníž. přenesená",J263,0)</f>
        <v>0</v>
      </c>
      <c r="BI263" s="249">
        <f>IF(N263="nulová",J263,0)</f>
        <v>0</v>
      </c>
      <c r="BJ263" s="25" t="s">
        <v>25</v>
      </c>
      <c r="BK263" s="249">
        <f>ROUND(I263*H263,2)</f>
        <v>0</v>
      </c>
      <c r="BL263" s="25" t="s">
        <v>279</v>
      </c>
      <c r="BM263" s="25" t="s">
        <v>1962</v>
      </c>
    </row>
    <row r="264" s="1" customFormat="1" ht="25.5" customHeight="1">
      <c r="B264" s="48"/>
      <c r="C264" s="238" t="s">
        <v>697</v>
      </c>
      <c r="D264" s="238" t="s">
        <v>185</v>
      </c>
      <c r="E264" s="239" t="s">
        <v>1963</v>
      </c>
      <c r="F264" s="240" t="s">
        <v>1964</v>
      </c>
      <c r="G264" s="241" t="s">
        <v>936</v>
      </c>
      <c r="H264" s="242">
        <v>2</v>
      </c>
      <c r="I264" s="243"/>
      <c r="J264" s="244">
        <f>ROUND(I264*H264,2)</f>
        <v>0</v>
      </c>
      <c r="K264" s="240" t="s">
        <v>189</v>
      </c>
      <c r="L264" s="74"/>
      <c r="M264" s="245" t="s">
        <v>38</v>
      </c>
      <c r="N264" s="246" t="s">
        <v>53</v>
      </c>
      <c r="O264" s="49"/>
      <c r="P264" s="247">
        <f>O264*H264</f>
        <v>0</v>
      </c>
      <c r="Q264" s="247">
        <v>0</v>
      </c>
      <c r="R264" s="247">
        <f>Q264*H264</f>
        <v>0</v>
      </c>
      <c r="S264" s="247">
        <v>0.52905000000000002</v>
      </c>
      <c r="T264" s="248">
        <f>S264*H264</f>
        <v>1.0581</v>
      </c>
      <c r="AR264" s="25" t="s">
        <v>279</v>
      </c>
      <c r="AT264" s="25" t="s">
        <v>185</v>
      </c>
      <c r="AU264" s="25" t="s">
        <v>90</v>
      </c>
      <c r="AY264" s="25" t="s">
        <v>183</v>
      </c>
      <c r="BE264" s="249">
        <f>IF(N264="základní",J264,0)</f>
        <v>0</v>
      </c>
      <c r="BF264" s="249">
        <f>IF(N264="snížená",J264,0)</f>
        <v>0</v>
      </c>
      <c r="BG264" s="249">
        <f>IF(N264="zákl. přenesená",J264,0)</f>
        <v>0</v>
      </c>
      <c r="BH264" s="249">
        <f>IF(N264="sníž. přenesená",J264,0)</f>
        <v>0</v>
      </c>
      <c r="BI264" s="249">
        <f>IF(N264="nulová",J264,0)</f>
        <v>0</v>
      </c>
      <c r="BJ264" s="25" t="s">
        <v>25</v>
      </c>
      <c r="BK264" s="249">
        <f>ROUND(I264*H264,2)</f>
        <v>0</v>
      </c>
      <c r="BL264" s="25" t="s">
        <v>279</v>
      </c>
      <c r="BM264" s="25" t="s">
        <v>1965</v>
      </c>
    </row>
    <row r="265" s="1" customFormat="1" ht="16.5" customHeight="1">
      <c r="B265" s="48"/>
      <c r="C265" s="238" t="s">
        <v>702</v>
      </c>
      <c r="D265" s="238" t="s">
        <v>185</v>
      </c>
      <c r="E265" s="239" t="s">
        <v>1966</v>
      </c>
      <c r="F265" s="240" t="s">
        <v>1967</v>
      </c>
      <c r="G265" s="241" t="s">
        <v>936</v>
      </c>
      <c r="H265" s="242">
        <v>1</v>
      </c>
      <c r="I265" s="243"/>
      <c r="J265" s="244">
        <f>ROUND(I265*H265,2)</f>
        <v>0</v>
      </c>
      <c r="K265" s="240" t="s">
        <v>189</v>
      </c>
      <c r="L265" s="74"/>
      <c r="M265" s="245" t="s">
        <v>38</v>
      </c>
      <c r="N265" s="246" t="s">
        <v>53</v>
      </c>
      <c r="O265" s="49"/>
      <c r="P265" s="247">
        <f>O265*H265</f>
        <v>0</v>
      </c>
      <c r="Q265" s="247">
        <v>0</v>
      </c>
      <c r="R265" s="247">
        <f>Q265*H265</f>
        <v>0</v>
      </c>
      <c r="S265" s="247">
        <v>0.014</v>
      </c>
      <c r="T265" s="248">
        <f>S265*H265</f>
        <v>0.014</v>
      </c>
      <c r="AR265" s="25" t="s">
        <v>279</v>
      </c>
      <c r="AT265" s="25" t="s">
        <v>185</v>
      </c>
      <c r="AU265" s="25" t="s">
        <v>90</v>
      </c>
      <c r="AY265" s="25" t="s">
        <v>183</v>
      </c>
      <c r="BE265" s="249">
        <f>IF(N265="základní",J265,0)</f>
        <v>0</v>
      </c>
      <c r="BF265" s="249">
        <f>IF(N265="snížená",J265,0)</f>
        <v>0</v>
      </c>
      <c r="BG265" s="249">
        <f>IF(N265="zákl. přenesená",J265,0)</f>
        <v>0</v>
      </c>
      <c r="BH265" s="249">
        <f>IF(N265="sníž. přenesená",J265,0)</f>
        <v>0</v>
      </c>
      <c r="BI265" s="249">
        <f>IF(N265="nulová",J265,0)</f>
        <v>0</v>
      </c>
      <c r="BJ265" s="25" t="s">
        <v>25</v>
      </c>
      <c r="BK265" s="249">
        <f>ROUND(I265*H265,2)</f>
        <v>0</v>
      </c>
      <c r="BL265" s="25" t="s">
        <v>279</v>
      </c>
      <c r="BM265" s="25" t="s">
        <v>1968</v>
      </c>
    </row>
    <row r="266" s="1" customFormat="1" ht="16.5" customHeight="1">
      <c r="B266" s="48"/>
      <c r="C266" s="238" t="s">
        <v>707</v>
      </c>
      <c r="D266" s="238" t="s">
        <v>185</v>
      </c>
      <c r="E266" s="239" t="s">
        <v>1969</v>
      </c>
      <c r="F266" s="240" t="s">
        <v>1970</v>
      </c>
      <c r="G266" s="241" t="s">
        <v>188</v>
      </c>
      <c r="H266" s="242">
        <v>1</v>
      </c>
      <c r="I266" s="243"/>
      <c r="J266" s="244">
        <f>ROUND(I266*H266,2)</f>
        <v>0</v>
      </c>
      <c r="K266" s="240" t="s">
        <v>189</v>
      </c>
      <c r="L266" s="74"/>
      <c r="M266" s="245" t="s">
        <v>38</v>
      </c>
      <c r="N266" s="246" t="s">
        <v>53</v>
      </c>
      <c r="O266" s="49"/>
      <c r="P266" s="247">
        <f>O266*H266</f>
        <v>0</v>
      </c>
      <c r="Q266" s="247">
        <v>0.00021000000000000001</v>
      </c>
      <c r="R266" s="247">
        <f>Q266*H266</f>
        <v>0.00021000000000000001</v>
      </c>
      <c r="S266" s="247">
        <v>0</v>
      </c>
      <c r="T266" s="248">
        <f>S266*H266</f>
        <v>0</v>
      </c>
      <c r="AR266" s="25" t="s">
        <v>279</v>
      </c>
      <c r="AT266" s="25" t="s">
        <v>185</v>
      </c>
      <c r="AU266" s="25" t="s">
        <v>90</v>
      </c>
      <c r="AY266" s="25" t="s">
        <v>183</v>
      </c>
      <c r="BE266" s="249">
        <f>IF(N266="základní",J266,0)</f>
        <v>0</v>
      </c>
      <c r="BF266" s="249">
        <f>IF(N266="snížená",J266,0)</f>
        <v>0</v>
      </c>
      <c r="BG266" s="249">
        <f>IF(N266="zákl. přenesená",J266,0)</f>
        <v>0</v>
      </c>
      <c r="BH266" s="249">
        <f>IF(N266="sníž. přenesená",J266,0)</f>
        <v>0</v>
      </c>
      <c r="BI266" s="249">
        <f>IF(N266="nulová",J266,0)</f>
        <v>0</v>
      </c>
      <c r="BJ266" s="25" t="s">
        <v>25</v>
      </c>
      <c r="BK266" s="249">
        <f>ROUND(I266*H266,2)</f>
        <v>0</v>
      </c>
      <c r="BL266" s="25" t="s">
        <v>279</v>
      </c>
      <c r="BM266" s="25" t="s">
        <v>1971</v>
      </c>
    </row>
    <row r="267" s="1" customFormat="1">
      <c r="B267" s="48"/>
      <c r="C267" s="76"/>
      <c r="D267" s="252" t="s">
        <v>217</v>
      </c>
      <c r="E267" s="76"/>
      <c r="F267" s="283" t="s">
        <v>1972</v>
      </c>
      <c r="G267" s="76"/>
      <c r="H267" s="76"/>
      <c r="I267" s="206"/>
      <c r="J267" s="76"/>
      <c r="K267" s="76"/>
      <c r="L267" s="74"/>
      <c r="M267" s="284"/>
      <c r="N267" s="49"/>
      <c r="O267" s="49"/>
      <c r="P267" s="49"/>
      <c r="Q267" s="49"/>
      <c r="R267" s="49"/>
      <c r="S267" s="49"/>
      <c r="T267" s="97"/>
      <c r="AT267" s="25" t="s">
        <v>217</v>
      </c>
      <c r="AU267" s="25" t="s">
        <v>90</v>
      </c>
    </row>
    <row r="268" s="1" customFormat="1" ht="25.5" customHeight="1">
      <c r="B268" s="48"/>
      <c r="C268" s="238" t="s">
        <v>712</v>
      </c>
      <c r="D268" s="238" t="s">
        <v>185</v>
      </c>
      <c r="E268" s="239" t="s">
        <v>1973</v>
      </c>
      <c r="F268" s="240" t="s">
        <v>1974</v>
      </c>
      <c r="G268" s="241" t="s">
        <v>268</v>
      </c>
      <c r="H268" s="242">
        <v>1.091</v>
      </c>
      <c r="I268" s="243"/>
      <c r="J268" s="244">
        <f>ROUND(I268*H268,2)</f>
        <v>0</v>
      </c>
      <c r="K268" s="240" t="s">
        <v>189</v>
      </c>
      <c r="L268" s="74"/>
      <c r="M268" s="245" t="s">
        <v>38</v>
      </c>
      <c r="N268" s="246" t="s">
        <v>53</v>
      </c>
      <c r="O268" s="49"/>
      <c r="P268" s="247">
        <f>O268*H268</f>
        <v>0</v>
      </c>
      <c r="Q268" s="247">
        <v>0</v>
      </c>
      <c r="R268" s="247">
        <f>Q268*H268</f>
        <v>0</v>
      </c>
      <c r="S268" s="247">
        <v>0</v>
      </c>
      <c r="T268" s="248">
        <f>S268*H268</f>
        <v>0</v>
      </c>
      <c r="AR268" s="25" t="s">
        <v>279</v>
      </c>
      <c r="AT268" s="25" t="s">
        <v>185</v>
      </c>
      <c r="AU268" s="25" t="s">
        <v>90</v>
      </c>
      <c r="AY268" s="25" t="s">
        <v>183</v>
      </c>
      <c r="BE268" s="249">
        <f>IF(N268="základní",J268,0)</f>
        <v>0</v>
      </c>
      <c r="BF268" s="249">
        <f>IF(N268="snížená",J268,0)</f>
        <v>0</v>
      </c>
      <c r="BG268" s="249">
        <f>IF(N268="zákl. přenesená",J268,0)</f>
        <v>0</v>
      </c>
      <c r="BH268" s="249">
        <f>IF(N268="sníž. přenesená",J268,0)</f>
        <v>0</v>
      </c>
      <c r="BI268" s="249">
        <f>IF(N268="nulová",J268,0)</f>
        <v>0</v>
      </c>
      <c r="BJ268" s="25" t="s">
        <v>25</v>
      </c>
      <c r="BK268" s="249">
        <f>ROUND(I268*H268,2)</f>
        <v>0</v>
      </c>
      <c r="BL268" s="25" t="s">
        <v>279</v>
      </c>
      <c r="BM268" s="25" t="s">
        <v>1975</v>
      </c>
    </row>
    <row r="269" s="1" customFormat="1" ht="16.5" customHeight="1">
      <c r="B269" s="48"/>
      <c r="C269" s="238" t="s">
        <v>718</v>
      </c>
      <c r="D269" s="238" t="s">
        <v>185</v>
      </c>
      <c r="E269" s="239" t="s">
        <v>1976</v>
      </c>
      <c r="F269" s="240" t="s">
        <v>1977</v>
      </c>
      <c r="G269" s="241" t="s">
        <v>936</v>
      </c>
      <c r="H269" s="242">
        <v>1</v>
      </c>
      <c r="I269" s="243"/>
      <c r="J269" s="244">
        <f>ROUND(I269*H269,2)</f>
        <v>0</v>
      </c>
      <c r="K269" s="240" t="s">
        <v>189</v>
      </c>
      <c r="L269" s="74"/>
      <c r="M269" s="245" t="s">
        <v>38</v>
      </c>
      <c r="N269" s="246" t="s">
        <v>53</v>
      </c>
      <c r="O269" s="49"/>
      <c r="P269" s="247">
        <f>O269*H269</f>
        <v>0</v>
      </c>
      <c r="Q269" s="247">
        <v>0</v>
      </c>
      <c r="R269" s="247">
        <f>Q269*H269</f>
        <v>0</v>
      </c>
      <c r="S269" s="247">
        <v>0.067000000000000004</v>
      </c>
      <c r="T269" s="248">
        <f>S269*H269</f>
        <v>0.067000000000000004</v>
      </c>
      <c r="AR269" s="25" t="s">
        <v>279</v>
      </c>
      <c r="AT269" s="25" t="s">
        <v>185</v>
      </c>
      <c r="AU269" s="25" t="s">
        <v>90</v>
      </c>
      <c r="AY269" s="25" t="s">
        <v>183</v>
      </c>
      <c r="BE269" s="249">
        <f>IF(N269="základní",J269,0)</f>
        <v>0</v>
      </c>
      <c r="BF269" s="249">
        <f>IF(N269="snížená",J269,0)</f>
        <v>0</v>
      </c>
      <c r="BG269" s="249">
        <f>IF(N269="zákl. přenesená",J269,0)</f>
        <v>0</v>
      </c>
      <c r="BH269" s="249">
        <f>IF(N269="sníž. přenesená",J269,0)</f>
        <v>0</v>
      </c>
      <c r="BI269" s="249">
        <f>IF(N269="nulová",J269,0)</f>
        <v>0</v>
      </c>
      <c r="BJ269" s="25" t="s">
        <v>25</v>
      </c>
      <c r="BK269" s="249">
        <f>ROUND(I269*H269,2)</f>
        <v>0</v>
      </c>
      <c r="BL269" s="25" t="s">
        <v>279</v>
      </c>
      <c r="BM269" s="25" t="s">
        <v>1978</v>
      </c>
    </row>
    <row r="270" s="1" customFormat="1" ht="25.5" customHeight="1">
      <c r="B270" s="48"/>
      <c r="C270" s="238" t="s">
        <v>724</v>
      </c>
      <c r="D270" s="238" t="s">
        <v>185</v>
      </c>
      <c r="E270" s="239" t="s">
        <v>1979</v>
      </c>
      <c r="F270" s="240" t="s">
        <v>1980</v>
      </c>
      <c r="G270" s="241" t="s">
        <v>936</v>
      </c>
      <c r="H270" s="242">
        <v>26</v>
      </c>
      <c r="I270" s="243"/>
      <c r="J270" s="244">
        <f>ROUND(I270*H270,2)</f>
        <v>0</v>
      </c>
      <c r="K270" s="240" t="s">
        <v>189</v>
      </c>
      <c r="L270" s="74"/>
      <c r="M270" s="245" t="s">
        <v>38</v>
      </c>
      <c r="N270" s="246" t="s">
        <v>53</v>
      </c>
      <c r="O270" s="49"/>
      <c r="P270" s="247">
        <f>O270*H270</f>
        <v>0</v>
      </c>
      <c r="Q270" s="247">
        <v>9.0000000000000006E-05</v>
      </c>
      <c r="R270" s="247">
        <f>Q270*H270</f>
        <v>0.0023400000000000001</v>
      </c>
      <c r="S270" s="247">
        <v>0</v>
      </c>
      <c r="T270" s="248">
        <f>S270*H270</f>
        <v>0</v>
      </c>
      <c r="AR270" s="25" t="s">
        <v>279</v>
      </c>
      <c r="AT270" s="25" t="s">
        <v>185</v>
      </c>
      <c r="AU270" s="25" t="s">
        <v>90</v>
      </c>
      <c r="AY270" s="25" t="s">
        <v>183</v>
      </c>
      <c r="BE270" s="249">
        <f>IF(N270="základní",J270,0)</f>
        <v>0</v>
      </c>
      <c r="BF270" s="249">
        <f>IF(N270="snížená",J270,0)</f>
        <v>0</v>
      </c>
      <c r="BG270" s="249">
        <f>IF(N270="zákl. přenesená",J270,0)</f>
        <v>0</v>
      </c>
      <c r="BH270" s="249">
        <f>IF(N270="sníž. přenesená",J270,0)</f>
        <v>0</v>
      </c>
      <c r="BI270" s="249">
        <f>IF(N270="nulová",J270,0)</f>
        <v>0</v>
      </c>
      <c r="BJ270" s="25" t="s">
        <v>25</v>
      </c>
      <c r="BK270" s="249">
        <f>ROUND(I270*H270,2)</f>
        <v>0</v>
      </c>
      <c r="BL270" s="25" t="s">
        <v>279</v>
      </c>
      <c r="BM270" s="25" t="s">
        <v>1981</v>
      </c>
    </row>
    <row r="271" s="1" customFormat="1" ht="16.5" customHeight="1">
      <c r="B271" s="48"/>
      <c r="C271" s="285" t="s">
        <v>729</v>
      </c>
      <c r="D271" s="285" t="s">
        <v>272</v>
      </c>
      <c r="E271" s="286" t="s">
        <v>1982</v>
      </c>
      <c r="F271" s="287" t="s">
        <v>1983</v>
      </c>
      <c r="G271" s="288" t="s">
        <v>490</v>
      </c>
      <c r="H271" s="289">
        <v>2</v>
      </c>
      <c r="I271" s="290"/>
      <c r="J271" s="291">
        <f>ROUND(I271*H271,2)</f>
        <v>0</v>
      </c>
      <c r="K271" s="287" t="s">
        <v>38</v>
      </c>
      <c r="L271" s="292"/>
      <c r="M271" s="293" t="s">
        <v>38</v>
      </c>
      <c r="N271" s="294" t="s">
        <v>53</v>
      </c>
      <c r="O271" s="49"/>
      <c r="P271" s="247">
        <f>O271*H271</f>
        <v>0</v>
      </c>
      <c r="Q271" s="247">
        <v>0.00064000000000000005</v>
      </c>
      <c r="R271" s="247">
        <f>Q271*H271</f>
        <v>0.0012800000000000001</v>
      </c>
      <c r="S271" s="247">
        <v>0</v>
      </c>
      <c r="T271" s="248">
        <f>S271*H271</f>
        <v>0</v>
      </c>
      <c r="AR271" s="25" t="s">
        <v>385</v>
      </c>
      <c r="AT271" s="25" t="s">
        <v>272</v>
      </c>
      <c r="AU271" s="25" t="s">
        <v>90</v>
      </c>
      <c r="AY271" s="25" t="s">
        <v>183</v>
      </c>
      <c r="BE271" s="249">
        <f>IF(N271="základní",J271,0)</f>
        <v>0</v>
      </c>
      <c r="BF271" s="249">
        <f>IF(N271="snížená",J271,0)</f>
        <v>0</v>
      </c>
      <c r="BG271" s="249">
        <f>IF(N271="zákl. přenesená",J271,0)</f>
        <v>0</v>
      </c>
      <c r="BH271" s="249">
        <f>IF(N271="sníž. přenesená",J271,0)</f>
        <v>0</v>
      </c>
      <c r="BI271" s="249">
        <f>IF(N271="nulová",J271,0)</f>
        <v>0</v>
      </c>
      <c r="BJ271" s="25" t="s">
        <v>25</v>
      </c>
      <c r="BK271" s="249">
        <f>ROUND(I271*H271,2)</f>
        <v>0</v>
      </c>
      <c r="BL271" s="25" t="s">
        <v>279</v>
      </c>
      <c r="BM271" s="25" t="s">
        <v>1984</v>
      </c>
    </row>
    <row r="272" s="1" customFormat="1" ht="16.5" customHeight="1">
      <c r="B272" s="48"/>
      <c r="C272" s="285" t="s">
        <v>735</v>
      </c>
      <c r="D272" s="285" t="s">
        <v>272</v>
      </c>
      <c r="E272" s="286" t="s">
        <v>1985</v>
      </c>
      <c r="F272" s="287" t="s">
        <v>1986</v>
      </c>
      <c r="G272" s="288" t="s">
        <v>188</v>
      </c>
      <c r="H272" s="289">
        <v>24</v>
      </c>
      <c r="I272" s="290"/>
      <c r="J272" s="291">
        <f>ROUND(I272*H272,2)</f>
        <v>0</v>
      </c>
      <c r="K272" s="287" t="s">
        <v>38</v>
      </c>
      <c r="L272" s="292"/>
      <c r="M272" s="293" t="s">
        <v>38</v>
      </c>
      <c r="N272" s="294" t="s">
        <v>53</v>
      </c>
      <c r="O272" s="49"/>
      <c r="P272" s="247">
        <f>O272*H272</f>
        <v>0</v>
      </c>
      <c r="Q272" s="247">
        <v>0.00021000000000000001</v>
      </c>
      <c r="R272" s="247">
        <f>Q272*H272</f>
        <v>0.0050400000000000002</v>
      </c>
      <c r="S272" s="247">
        <v>0</v>
      </c>
      <c r="T272" s="248">
        <f>S272*H272</f>
        <v>0</v>
      </c>
      <c r="AR272" s="25" t="s">
        <v>385</v>
      </c>
      <c r="AT272" s="25" t="s">
        <v>272</v>
      </c>
      <c r="AU272" s="25" t="s">
        <v>90</v>
      </c>
      <c r="AY272" s="25" t="s">
        <v>183</v>
      </c>
      <c r="BE272" s="249">
        <f>IF(N272="základní",J272,0)</f>
        <v>0</v>
      </c>
      <c r="BF272" s="249">
        <f>IF(N272="snížená",J272,0)</f>
        <v>0</v>
      </c>
      <c r="BG272" s="249">
        <f>IF(N272="zákl. přenesená",J272,0)</f>
        <v>0</v>
      </c>
      <c r="BH272" s="249">
        <f>IF(N272="sníž. přenesená",J272,0)</f>
        <v>0</v>
      </c>
      <c r="BI272" s="249">
        <f>IF(N272="nulová",J272,0)</f>
        <v>0</v>
      </c>
      <c r="BJ272" s="25" t="s">
        <v>25</v>
      </c>
      <c r="BK272" s="249">
        <f>ROUND(I272*H272,2)</f>
        <v>0</v>
      </c>
      <c r="BL272" s="25" t="s">
        <v>279</v>
      </c>
      <c r="BM272" s="25" t="s">
        <v>1987</v>
      </c>
    </row>
    <row r="273" s="1" customFormat="1" ht="16.5" customHeight="1">
      <c r="B273" s="48"/>
      <c r="C273" s="238" t="s">
        <v>741</v>
      </c>
      <c r="D273" s="238" t="s">
        <v>185</v>
      </c>
      <c r="E273" s="239" t="s">
        <v>1988</v>
      </c>
      <c r="F273" s="240" t="s">
        <v>1989</v>
      </c>
      <c r="G273" s="241" t="s">
        <v>936</v>
      </c>
      <c r="H273" s="242">
        <v>8</v>
      </c>
      <c r="I273" s="243"/>
      <c r="J273" s="244">
        <f>ROUND(I273*H273,2)</f>
        <v>0</v>
      </c>
      <c r="K273" s="240" t="s">
        <v>189</v>
      </c>
      <c r="L273" s="74"/>
      <c r="M273" s="245" t="s">
        <v>38</v>
      </c>
      <c r="N273" s="246" t="s">
        <v>53</v>
      </c>
      <c r="O273" s="49"/>
      <c r="P273" s="247">
        <f>O273*H273</f>
        <v>0</v>
      </c>
      <c r="Q273" s="247">
        <v>0</v>
      </c>
      <c r="R273" s="247">
        <f>Q273*H273</f>
        <v>0</v>
      </c>
      <c r="S273" s="247">
        <v>0.00156</v>
      </c>
      <c r="T273" s="248">
        <f>S273*H273</f>
        <v>0.01248</v>
      </c>
      <c r="AR273" s="25" t="s">
        <v>279</v>
      </c>
      <c r="AT273" s="25" t="s">
        <v>185</v>
      </c>
      <c r="AU273" s="25" t="s">
        <v>90</v>
      </c>
      <c r="AY273" s="25" t="s">
        <v>183</v>
      </c>
      <c r="BE273" s="249">
        <f>IF(N273="základní",J273,0)</f>
        <v>0</v>
      </c>
      <c r="BF273" s="249">
        <f>IF(N273="snížená",J273,0)</f>
        <v>0</v>
      </c>
      <c r="BG273" s="249">
        <f>IF(N273="zákl. přenesená",J273,0)</f>
        <v>0</v>
      </c>
      <c r="BH273" s="249">
        <f>IF(N273="sníž. přenesená",J273,0)</f>
        <v>0</v>
      </c>
      <c r="BI273" s="249">
        <f>IF(N273="nulová",J273,0)</f>
        <v>0</v>
      </c>
      <c r="BJ273" s="25" t="s">
        <v>25</v>
      </c>
      <c r="BK273" s="249">
        <f>ROUND(I273*H273,2)</f>
        <v>0</v>
      </c>
      <c r="BL273" s="25" t="s">
        <v>279</v>
      </c>
      <c r="BM273" s="25" t="s">
        <v>1990</v>
      </c>
    </row>
    <row r="274" s="1" customFormat="1" ht="25.5" customHeight="1">
      <c r="B274" s="48"/>
      <c r="C274" s="238" t="s">
        <v>746</v>
      </c>
      <c r="D274" s="238" t="s">
        <v>185</v>
      </c>
      <c r="E274" s="239" t="s">
        <v>1991</v>
      </c>
      <c r="F274" s="240" t="s">
        <v>1992</v>
      </c>
      <c r="G274" s="241" t="s">
        <v>936</v>
      </c>
      <c r="H274" s="242">
        <v>1</v>
      </c>
      <c r="I274" s="243"/>
      <c r="J274" s="244">
        <f>ROUND(I274*H274,2)</f>
        <v>0</v>
      </c>
      <c r="K274" s="240" t="s">
        <v>189</v>
      </c>
      <c r="L274" s="74"/>
      <c r="M274" s="245" t="s">
        <v>38</v>
      </c>
      <c r="N274" s="246" t="s">
        <v>53</v>
      </c>
      <c r="O274" s="49"/>
      <c r="P274" s="247">
        <f>O274*H274</f>
        <v>0</v>
      </c>
      <c r="Q274" s="247">
        <v>0.0020799999999999998</v>
      </c>
      <c r="R274" s="247">
        <f>Q274*H274</f>
        <v>0.0020799999999999998</v>
      </c>
      <c r="S274" s="247">
        <v>0</v>
      </c>
      <c r="T274" s="248">
        <f>S274*H274</f>
        <v>0</v>
      </c>
      <c r="AR274" s="25" t="s">
        <v>279</v>
      </c>
      <c r="AT274" s="25" t="s">
        <v>185</v>
      </c>
      <c r="AU274" s="25" t="s">
        <v>90</v>
      </c>
      <c r="AY274" s="25" t="s">
        <v>183</v>
      </c>
      <c r="BE274" s="249">
        <f>IF(N274="základní",J274,0)</f>
        <v>0</v>
      </c>
      <c r="BF274" s="249">
        <f>IF(N274="snížená",J274,0)</f>
        <v>0</v>
      </c>
      <c r="BG274" s="249">
        <f>IF(N274="zákl. přenesená",J274,0)</f>
        <v>0</v>
      </c>
      <c r="BH274" s="249">
        <f>IF(N274="sníž. přenesená",J274,0)</f>
        <v>0</v>
      </c>
      <c r="BI274" s="249">
        <f>IF(N274="nulová",J274,0)</f>
        <v>0</v>
      </c>
      <c r="BJ274" s="25" t="s">
        <v>25</v>
      </c>
      <c r="BK274" s="249">
        <f>ROUND(I274*H274,2)</f>
        <v>0</v>
      </c>
      <c r="BL274" s="25" t="s">
        <v>279</v>
      </c>
      <c r="BM274" s="25" t="s">
        <v>1993</v>
      </c>
    </row>
    <row r="275" s="1" customFormat="1">
      <c r="B275" s="48"/>
      <c r="C275" s="76"/>
      <c r="D275" s="252" t="s">
        <v>217</v>
      </c>
      <c r="E275" s="76"/>
      <c r="F275" s="283" t="s">
        <v>1994</v>
      </c>
      <c r="G275" s="76"/>
      <c r="H275" s="76"/>
      <c r="I275" s="206"/>
      <c r="J275" s="76"/>
      <c r="K275" s="76"/>
      <c r="L275" s="74"/>
      <c r="M275" s="284"/>
      <c r="N275" s="49"/>
      <c r="O275" s="49"/>
      <c r="P275" s="49"/>
      <c r="Q275" s="49"/>
      <c r="R275" s="49"/>
      <c r="S275" s="49"/>
      <c r="T275" s="97"/>
      <c r="AT275" s="25" t="s">
        <v>217</v>
      </c>
      <c r="AU275" s="25" t="s">
        <v>90</v>
      </c>
    </row>
    <row r="276" s="1" customFormat="1" ht="25.5" customHeight="1">
      <c r="B276" s="48"/>
      <c r="C276" s="238" t="s">
        <v>752</v>
      </c>
      <c r="D276" s="238" t="s">
        <v>185</v>
      </c>
      <c r="E276" s="239" t="s">
        <v>1995</v>
      </c>
      <c r="F276" s="240" t="s">
        <v>1996</v>
      </c>
      <c r="G276" s="241" t="s">
        <v>936</v>
      </c>
      <c r="H276" s="242">
        <v>2</v>
      </c>
      <c r="I276" s="243"/>
      <c r="J276" s="244">
        <f>ROUND(I276*H276,2)</f>
        <v>0</v>
      </c>
      <c r="K276" s="240" t="s">
        <v>189</v>
      </c>
      <c r="L276" s="74"/>
      <c r="M276" s="245" t="s">
        <v>38</v>
      </c>
      <c r="N276" s="246" t="s">
        <v>53</v>
      </c>
      <c r="O276" s="49"/>
      <c r="P276" s="247">
        <f>O276*H276</f>
        <v>0</v>
      </c>
      <c r="Q276" s="247">
        <v>0.0018</v>
      </c>
      <c r="R276" s="247">
        <f>Q276*H276</f>
        <v>0.0035999999999999999</v>
      </c>
      <c r="S276" s="247">
        <v>0</v>
      </c>
      <c r="T276" s="248">
        <f>S276*H276</f>
        <v>0</v>
      </c>
      <c r="AR276" s="25" t="s">
        <v>279</v>
      </c>
      <c r="AT276" s="25" t="s">
        <v>185</v>
      </c>
      <c r="AU276" s="25" t="s">
        <v>90</v>
      </c>
      <c r="AY276" s="25" t="s">
        <v>183</v>
      </c>
      <c r="BE276" s="249">
        <f>IF(N276="základní",J276,0)</f>
        <v>0</v>
      </c>
      <c r="BF276" s="249">
        <f>IF(N276="snížená",J276,0)</f>
        <v>0</v>
      </c>
      <c r="BG276" s="249">
        <f>IF(N276="zákl. přenesená",J276,0)</f>
        <v>0</v>
      </c>
      <c r="BH276" s="249">
        <f>IF(N276="sníž. přenesená",J276,0)</f>
        <v>0</v>
      </c>
      <c r="BI276" s="249">
        <f>IF(N276="nulová",J276,0)</f>
        <v>0</v>
      </c>
      <c r="BJ276" s="25" t="s">
        <v>25</v>
      </c>
      <c r="BK276" s="249">
        <f>ROUND(I276*H276,2)</f>
        <v>0</v>
      </c>
      <c r="BL276" s="25" t="s">
        <v>279</v>
      </c>
      <c r="BM276" s="25" t="s">
        <v>1997</v>
      </c>
    </row>
    <row r="277" s="1" customFormat="1">
      <c r="B277" s="48"/>
      <c r="C277" s="76"/>
      <c r="D277" s="252" t="s">
        <v>217</v>
      </c>
      <c r="E277" s="76"/>
      <c r="F277" s="283" t="s">
        <v>1994</v>
      </c>
      <c r="G277" s="76"/>
      <c r="H277" s="76"/>
      <c r="I277" s="206"/>
      <c r="J277" s="76"/>
      <c r="K277" s="76"/>
      <c r="L277" s="74"/>
      <c r="M277" s="284"/>
      <c r="N277" s="49"/>
      <c r="O277" s="49"/>
      <c r="P277" s="49"/>
      <c r="Q277" s="49"/>
      <c r="R277" s="49"/>
      <c r="S277" s="49"/>
      <c r="T277" s="97"/>
      <c r="AT277" s="25" t="s">
        <v>217</v>
      </c>
      <c r="AU277" s="25" t="s">
        <v>90</v>
      </c>
    </row>
    <row r="278" s="1" customFormat="1" ht="16.5" customHeight="1">
      <c r="B278" s="48"/>
      <c r="C278" s="238" t="s">
        <v>758</v>
      </c>
      <c r="D278" s="238" t="s">
        <v>185</v>
      </c>
      <c r="E278" s="239" t="s">
        <v>1998</v>
      </c>
      <c r="F278" s="240" t="s">
        <v>1999</v>
      </c>
      <c r="G278" s="241" t="s">
        <v>936</v>
      </c>
      <c r="H278" s="242">
        <v>4</v>
      </c>
      <c r="I278" s="243"/>
      <c r="J278" s="244">
        <f>ROUND(I278*H278,2)</f>
        <v>0</v>
      </c>
      <c r="K278" s="240" t="s">
        <v>189</v>
      </c>
      <c r="L278" s="74"/>
      <c r="M278" s="245" t="s">
        <v>38</v>
      </c>
      <c r="N278" s="246" t="s">
        <v>53</v>
      </c>
      <c r="O278" s="49"/>
      <c r="P278" s="247">
        <f>O278*H278</f>
        <v>0</v>
      </c>
      <c r="Q278" s="247">
        <v>0.0018</v>
      </c>
      <c r="R278" s="247">
        <f>Q278*H278</f>
        <v>0.0071999999999999998</v>
      </c>
      <c r="S278" s="247">
        <v>0</v>
      </c>
      <c r="T278" s="248">
        <f>S278*H278</f>
        <v>0</v>
      </c>
      <c r="AR278" s="25" t="s">
        <v>279</v>
      </c>
      <c r="AT278" s="25" t="s">
        <v>185</v>
      </c>
      <c r="AU278" s="25" t="s">
        <v>90</v>
      </c>
      <c r="AY278" s="25" t="s">
        <v>183</v>
      </c>
      <c r="BE278" s="249">
        <f>IF(N278="základní",J278,0)</f>
        <v>0</v>
      </c>
      <c r="BF278" s="249">
        <f>IF(N278="snížená",J278,0)</f>
        <v>0</v>
      </c>
      <c r="BG278" s="249">
        <f>IF(N278="zákl. přenesená",J278,0)</f>
        <v>0</v>
      </c>
      <c r="BH278" s="249">
        <f>IF(N278="sníž. přenesená",J278,0)</f>
        <v>0</v>
      </c>
      <c r="BI278" s="249">
        <f>IF(N278="nulová",J278,0)</f>
        <v>0</v>
      </c>
      <c r="BJ278" s="25" t="s">
        <v>25</v>
      </c>
      <c r="BK278" s="249">
        <f>ROUND(I278*H278,2)</f>
        <v>0</v>
      </c>
      <c r="BL278" s="25" t="s">
        <v>279</v>
      </c>
      <c r="BM278" s="25" t="s">
        <v>2000</v>
      </c>
    </row>
    <row r="279" s="1" customFormat="1">
      <c r="B279" s="48"/>
      <c r="C279" s="76"/>
      <c r="D279" s="252" t="s">
        <v>217</v>
      </c>
      <c r="E279" s="76"/>
      <c r="F279" s="283" t="s">
        <v>2001</v>
      </c>
      <c r="G279" s="76"/>
      <c r="H279" s="76"/>
      <c r="I279" s="206"/>
      <c r="J279" s="76"/>
      <c r="K279" s="76"/>
      <c r="L279" s="74"/>
      <c r="M279" s="284"/>
      <c r="N279" s="49"/>
      <c r="O279" s="49"/>
      <c r="P279" s="49"/>
      <c r="Q279" s="49"/>
      <c r="R279" s="49"/>
      <c r="S279" s="49"/>
      <c r="T279" s="97"/>
      <c r="AT279" s="25" t="s">
        <v>217</v>
      </c>
      <c r="AU279" s="25" t="s">
        <v>90</v>
      </c>
    </row>
    <row r="280" s="1" customFormat="1" ht="16.5" customHeight="1">
      <c r="B280" s="48"/>
      <c r="C280" s="238" t="s">
        <v>763</v>
      </c>
      <c r="D280" s="238" t="s">
        <v>185</v>
      </c>
      <c r="E280" s="239" t="s">
        <v>2002</v>
      </c>
      <c r="F280" s="240" t="s">
        <v>2003</v>
      </c>
      <c r="G280" s="241" t="s">
        <v>188</v>
      </c>
      <c r="H280" s="242">
        <v>1</v>
      </c>
      <c r="I280" s="243"/>
      <c r="J280" s="244">
        <f>ROUND(I280*H280,2)</f>
        <v>0</v>
      </c>
      <c r="K280" s="240" t="s">
        <v>189</v>
      </c>
      <c r="L280" s="74"/>
      <c r="M280" s="245" t="s">
        <v>38</v>
      </c>
      <c r="N280" s="246" t="s">
        <v>53</v>
      </c>
      <c r="O280" s="49"/>
      <c r="P280" s="247">
        <f>O280*H280</f>
        <v>0</v>
      </c>
      <c r="Q280" s="247">
        <v>0</v>
      </c>
      <c r="R280" s="247">
        <f>Q280*H280</f>
        <v>0</v>
      </c>
      <c r="S280" s="247">
        <v>0.0022499999999999998</v>
      </c>
      <c r="T280" s="248">
        <f>S280*H280</f>
        <v>0.0022499999999999998</v>
      </c>
      <c r="AR280" s="25" t="s">
        <v>279</v>
      </c>
      <c r="AT280" s="25" t="s">
        <v>185</v>
      </c>
      <c r="AU280" s="25" t="s">
        <v>90</v>
      </c>
      <c r="AY280" s="25" t="s">
        <v>183</v>
      </c>
      <c r="BE280" s="249">
        <f>IF(N280="základní",J280,0)</f>
        <v>0</v>
      </c>
      <c r="BF280" s="249">
        <f>IF(N280="snížená",J280,0)</f>
        <v>0</v>
      </c>
      <c r="BG280" s="249">
        <f>IF(N280="zákl. přenesená",J280,0)</f>
        <v>0</v>
      </c>
      <c r="BH280" s="249">
        <f>IF(N280="sníž. přenesená",J280,0)</f>
        <v>0</v>
      </c>
      <c r="BI280" s="249">
        <f>IF(N280="nulová",J280,0)</f>
        <v>0</v>
      </c>
      <c r="BJ280" s="25" t="s">
        <v>25</v>
      </c>
      <c r="BK280" s="249">
        <f>ROUND(I280*H280,2)</f>
        <v>0</v>
      </c>
      <c r="BL280" s="25" t="s">
        <v>279</v>
      </c>
      <c r="BM280" s="25" t="s">
        <v>2004</v>
      </c>
    </row>
    <row r="281" s="1" customFormat="1" ht="16.5" customHeight="1">
      <c r="B281" s="48"/>
      <c r="C281" s="238" t="s">
        <v>768</v>
      </c>
      <c r="D281" s="238" t="s">
        <v>185</v>
      </c>
      <c r="E281" s="239" t="s">
        <v>2005</v>
      </c>
      <c r="F281" s="240" t="s">
        <v>2006</v>
      </c>
      <c r="G281" s="241" t="s">
        <v>2007</v>
      </c>
      <c r="H281" s="242">
        <v>1</v>
      </c>
      <c r="I281" s="243"/>
      <c r="J281" s="244">
        <f>ROUND(I281*H281,2)</f>
        <v>0</v>
      </c>
      <c r="K281" s="240" t="s">
        <v>38</v>
      </c>
      <c r="L281" s="74"/>
      <c r="M281" s="245" t="s">
        <v>38</v>
      </c>
      <c r="N281" s="246" t="s">
        <v>53</v>
      </c>
      <c r="O281" s="49"/>
      <c r="P281" s="247">
        <f>O281*H281</f>
        <v>0</v>
      </c>
      <c r="Q281" s="247">
        <v>0</v>
      </c>
      <c r="R281" s="247">
        <f>Q281*H281</f>
        <v>0</v>
      </c>
      <c r="S281" s="247">
        <v>0</v>
      </c>
      <c r="T281" s="248">
        <f>S281*H281</f>
        <v>0</v>
      </c>
      <c r="AR281" s="25" t="s">
        <v>279</v>
      </c>
      <c r="AT281" s="25" t="s">
        <v>185</v>
      </c>
      <c r="AU281" s="25" t="s">
        <v>90</v>
      </c>
      <c r="AY281" s="25" t="s">
        <v>183</v>
      </c>
      <c r="BE281" s="249">
        <f>IF(N281="základní",J281,0)</f>
        <v>0</v>
      </c>
      <c r="BF281" s="249">
        <f>IF(N281="snížená",J281,0)</f>
        <v>0</v>
      </c>
      <c r="BG281" s="249">
        <f>IF(N281="zákl. přenesená",J281,0)</f>
        <v>0</v>
      </c>
      <c r="BH281" s="249">
        <f>IF(N281="sníž. přenesená",J281,0)</f>
        <v>0</v>
      </c>
      <c r="BI281" s="249">
        <f>IF(N281="nulová",J281,0)</f>
        <v>0</v>
      </c>
      <c r="BJ281" s="25" t="s">
        <v>25</v>
      </c>
      <c r="BK281" s="249">
        <f>ROUND(I281*H281,2)</f>
        <v>0</v>
      </c>
      <c r="BL281" s="25" t="s">
        <v>279</v>
      </c>
      <c r="BM281" s="25" t="s">
        <v>2008</v>
      </c>
    </row>
    <row r="282" s="1" customFormat="1" ht="25.5" customHeight="1">
      <c r="B282" s="48"/>
      <c r="C282" s="238" t="s">
        <v>35</v>
      </c>
      <c r="D282" s="238" t="s">
        <v>185</v>
      </c>
      <c r="E282" s="239" t="s">
        <v>2009</v>
      </c>
      <c r="F282" s="240" t="s">
        <v>2010</v>
      </c>
      <c r="G282" s="241" t="s">
        <v>2011</v>
      </c>
      <c r="H282" s="242">
        <v>48</v>
      </c>
      <c r="I282" s="243"/>
      <c r="J282" s="244">
        <f>ROUND(I282*H282,2)</f>
        <v>0</v>
      </c>
      <c r="K282" s="240" t="s">
        <v>38</v>
      </c>
      <c r="L282" s="74"/>
      <c r="M282" s="245" t="s">
        <v>38</v>
      </c>
      <c r="N282" s="246" t="s">
        <v>53</v>
      </c>
      <c r="O282" s="49"/>
      <c r="P282" s="247">
        <f>O282*H282</f>
        <v>0</v>
      </c>
      <c r="Q282" s="247">
        <v>0</v>
      </c>
      <c r="R282" s="247">
        <f>Q282*H282</f>
        <v>0</v>
      </c>
      <c r="S282" s="247">
        <v>0</v>
      </c>
      <c r="T282" s="248">
        <f>S282*H282</f>
        <v>0</v>
      </c>
      <c r="AR282" s="25" t="s">
        <v>279</v>
      </c>
      <c r="AT282" s="25" t="s">
        <v>185</v>
      </c>
      <c r="AU282" s="25" t="s">
        <v>90</v>
      </c>
      <c r="AY282" s="25" t="s">
        <v>183</v>
      </c>
      <c r="BE282" s="249">
        <f>IF(N282="základní",J282,0)</f>
        <v>0</v>
      </c>
      <c r="BF282" s="249">
        <f>IF(N282="snížená",J282,0)</f>
        <v>0</v>
      </c>
      <c r="BG282" s="249">
        <f>IF(N282="zákl. přenesená",J282,0)</f>
        <v>0</v>
      </c>
      <c r="BH282" s="249">
        <f>IF(N282="sníž. přenesená",J282,0)</f>
        <v>0</v>
      </c>
      <c r="BI282" s="249">
        <f>IF(N282="nulová",J282,0)</f>
        <v>0</v>
      </c>
      <c r="BJ282" s="25" t="s">
        <v>25</v>
      </c>
      <c r="BK282" s="249">
        <f>ROUND(I282*H282,2)</f>
        <v>0</v>
      </c>
      <c r="BL282" s="25" t="s">
        <v>279</v>
      </c>
      <c r="BM282" s="25" t="s">
        <v>2012</v>
      </c>
    </row>
    <row r="283" s="1" customFormat="1" ht="38.25" customHeight="1">
      <c r="B283" s="48"/>
      <c r="C283" s="238" t="s">
        <v>777</v>
      </c>
      <c r="D283" s="238" t="s">
        <v>185</v>
      </c>
      <c r="E283" s="239" t="s">
        <v>955</v>
      </c>
      <c r="F283" s="240" t="s">
        <v>956</v>
      </c>
      <c r="G283" s="241" t="s">
        <v>911</v>
      </c>
      <c r="H283" s="306"/>
      <c r="I283" s="243"/>
      <c r="J283" s="244">
        <f>ROUND(I283*H283,2)</f>
        <v>0</v>
      </c>
      <c r="K283" s="240" t="s">
        <v>189</v>
      </c>
      <c r="L283" s="74"/>
      <c r="M283" s="245" t="s">
        <v>38</v>
      </c>
      <c r="N283" s="246" t="s">
        <v>53</v>
      </c>
      <c r="O283" s="49"/>
      <c r="P283" s="247">
        <f>O283*H283</f>
        <v>0</v>
      </c>
      <c r="Q283" s="247">
        <v>0</v>
      </c>
      <c r="R283" s="247">
        <f>Q283*H283</f>
        <v>0</v>
      </c>
      <c r="S283" s="247">
        <v>0</v>
      </c>
      <c r="T283" s="248">
        <f>S283*H283</f>
        <v>0</v>
      </c>
      <c r="AR283" s="25" t="s">
        <v>279</v>
      </c>
      <c r="AT283" s="25" t="s">
        <v>185</v>
      </c>
      <c r="AU283" s="25" t="s">
        <v>90</v>
      </c>
      <c r="AY283" s="25" t="s">
        <v>183</v>
      </c>
      <c r="BE283" s="249">
        <f>IF(N283="základní",J283,0)</f>
        <v>0</v>
      </c>
      <c r="BF283" s="249">
        <f>IF(N283="snížená",J283,0)</f>
        <v>0</v>
      </c>
      <c r="BG283" s="249">
        <f>IF(N283="zákl. přenesená",J283,0)</f>
        <v>0</v>
      </c>
      <c r="BH283" s="249">
        <f>IF(N283="sníž. přenesená",J283,0)</f>
        <v>0</v>
      </c>
      <c r="BI283" s="249">
        <f>IF(N283="nulová",J283,0)</f>
        <v>0</v>
      </c>
      <c r="BJ283" s="25" t="s">
        <v>25</v>
      </c>
      <c r="BK283" s="249">
        <f>ROUND(I283*H283,2)</f>
        <v>0</v>
      </c>
      <c r="BL283" s="25" t="s">
        <v>279</v>
      </c>
      <c r="BM283" s="25" t="s">
        <v>2013</v>
      </c>
    </row>
    <row r="284" s="1" customFormat="1">
      <c r="B284" s="48"/>
      <c r="C284" s="76"/>
      <c r="D284" s="252" t="s">
        <v>217</v>
      </c>
      <c r="E284" s="76"/>
      <c r="F284" s="283" t="s">
        <v>958</v>
      </c>
      <c r="G284" s="76"/>
      <c r="H284" s="76"/>
      <c r="I284" s="206"/>
      <c r="J284" s="76"/>
      <c r="K284" s="76"/>
      <c r="L284" s="74"/>
      <c r="M284" s="315"/>
      <c r="N284" s="311"/>
      <c r="O284" s="311"/>
      <c r="P284" s="311"/>
      <c r="Q284" s="311"/>
      <c r="R284" s="311"/>
      <c r="S284" s="311"/>
      <c r="T284" s="316"/>
      <c r="AT284" s="25" t="s">
        <v>217</v>
      </c>
      <c r="AU284" s="25" t="s">
        <v>90</v>
      </c>
    </row>
    <row r="285" s="1" customFormat="1" ht="6.96" customHeight="1">
      <c r="B285" s="69"/>
      <c r="C285" s="70"/>
      <c r="D285" s="70"/>
      <c r="E285" s="70"/>
      <c r="F285" s="70"/>
      <c r="G285" s="70"/>
      <c r="H285" s="70"/>
      <c r="I285" s="181"/>
      <c r="J285" s="70"/>
      <c r="K285" s="70"/>
      <c r="L285" s="74"/>
    </row>
  </sheetData>
  <sheetProtection sheet="1" autoFilter="0" formatColumns="0" formatRows="0" objects="1" scenarios="1" spinCount="100000" saltValue="gM29iCIaQpjuCP3+uI5LwFTnpbtpgCY41kB1PxVR1ae/6tigqhyRj4vH4DwF4EtpjlU6SgzD70SVM4mVPs9ewQ==" hashValue="cdfFVXH5Sun1yjRSjSZBz26xdeknFQox9wTTpn7T8/PJdMztW6u/lFfjb8sf+rC+Tc+L9nLjYrTyF0p92mFJzg==" algorithmName="SHA-512" password="CC35"/>
  <autoFilter ref="C92:K284"/>
  <mergeCells count="16">
    <mergeCell ref="E7:H7"/>
    <mergeCell ref="E11:H11"/>
    <mergeCell ref="E9:H9"/>
    <mergeCell ref="E13:H13"/>
    <mergeCell ref="E28:H28"/>
    <mergeCell ref="E49:H49"/>
    <mergeCell ref="E53:H53"/>
    <mergeCell ref="E51:H51"/>
    <mergeCell ref="E55:H55"/>
    <mergeCell ref="J59:J60"/>
    <mergeCell ref="E79:H79"/>
    <mergeCell ref="E83:H83"/>
    <mergeCell ref="E81:H81"/>
    <mergeCell ref="E85:H85"/>
    <mergeCell ref="G1:H1"/>
    <mergeCell ref="L2:V2"/>
  </mergeCells>
  <hyperlinks>
    <hyperlink ref="F1:G1" location="C2" display="1) Krycí list soupisu"/>
    <hyperlink ref="G1:H1" location="C62" display="2) Rekapitulace"/>
    <hyperlink ref="J1" location="C9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111</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2014</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38</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tr">
        <f>IF('Rekapitulace stavby'!AN10="","",'Rekapitulace stavby'!AN10)</f>
        <v/>
      </c>
      <c r="K18" s="53"/>
    </row>
    <row r="19" s="1" customFormat="1" ht="18" customHeight="1">
      <c r="B19" s="48"/>
      <c r="C19" s="49"/>
      <c r="D19" s="49"/>
      <c r="E19" s="36" t="str">
        <f>IF('Rekapitulace stavby'!E11="","",'Rekapitulace stavby'!E11)</f>
        <v>Město Cheb, Nám. Krále Jiřího z Poděbrad 1/14 Cheb</v>
      </c>
      <c r="F19" s="49"/>
      <c r="G19" s="49"/>
      <c r="H19" s="49"/>
      <c r="I19" s="161" t="s">
        <v>40</v>
      </c>
      <c r="J19" s="36" t="str">
        <f>IF('Rekapitulace stavby'!AN11="","",'Rekapitulace stavby'!AN11)</f>
        <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tr">
        <f>IF('Rekapitulace stavby'!AN16="","",'Rekapitulace stavby'!AN16)</f>
        <v/>
      </c>
      <c r="K24" s="53"/>
    </row>
    <row r="25" s="1" customFormat="1" ht="18" customHeight="1">
      <c r="B25" s="48"/>
      <c r="C25" s="49"/>
      <c r="D25" s="49"/>
      <c r="E25" s="36" t="str">
        <f>IF('Rekapitulace stavby'!E17="","",'Rekapitulace stavby'!E17)</f>
        <v>Ing. J. Šedivec-Staving Ateliér, Školní 27, Plzeň</v>
      </c>
      <c r="F25" s="49"/>
      <c r="G25" s="49"/>
      <c r="H25" s="49"/>
      <c r="I25" s="161" t="s">
        <v>40</v>
      </c>
      <c r="J25" s="36" t="str">
        <f>IF('Rekapitulace stavby'!AN17="","",'Rekapitulace stavby'!AN17)</f>
        <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ROUND(J190,2)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ROUND(SUM(BE190:BE379), 2)</f>
        <v>0</v>
      </c>
      <c r="G34" s="49"/>
      <c r="H34" s="49"/>
      <c r="I34" s="173">
        <v>0.20999999999999999</v>
      </c>
      <c r="J34" s="172">
        <f>ROUND(ROUND((SUM(BE190:BE379)), 2)*I34, 2)</f>
        <v>0</v>
      </c>
      <c r="K34" s="53"/>
    </row>
    <row r="35" s="1" customFormat="1" ht="14.4" customHeight="1">
      <c r="B35" s="48"/>
      <c r="C35" s="49"/>
      <c r="D35" s="49"/>
      <c r="E35" s="57" t="s">
        <v>54</v>
      </c>
      <c r="F35" s="172">
        <f>ROUND(SUM(BF190:BF379), 2)</f>
        <v>0</v>
      </c>
      <c r="G35" s="49"/>
      <c r="H35" s="49"/>
      <c r="I35" s="173">
        <v>0.14999999999999999</v>
      </c>
      <c r="J35" s="172">
        <f>ROUND(ROUND((SUM(BF190:BF379)), 2)*I35, 2)</f>
        <v>0</v>
      </c>
      <c r="K35" s="53"/>
    </row>
    <row r="36" hidden="1" s="1" customFormat="1" ht="14.4" customHeight="1">
      <c r="B36" s="48"/>
      <c r="C36" s="49"/>
      <c r="D36" s="49"/>
      <c r="E36" s="57" t="s">
        <v>55</v>
      </c>
      <c r="F36" s="172">
        <f>ROUND(SUM(BG190:BG379), 2)</f>
        <v>0</v>
      </c>
      <c r="G36" s="49"/>
      <c r="H36" s="49"/>
      <c r="I36" s="173">
        <v>0.20999999999999999</v>
      </c>
      <c r="J36" s="172">
        <v>0</v>
      </c>
      <c r="K36" s="53"/>
    </row>
    <row r="37" hidden="1" s="1" customFormat="1" ht="14.4" customHeight="1">
      <c r="B37" s="48"/>
      <c r="C37" s="49"/>
      <c r="D37" s="49"/>
      <c r="E37" s="57" t="s">
        <v>56</v>
      </c>
      <c r="F37" s="172">
        <f>ROUND(SUM(BH190:BH379), 2)</f>
        <v>0</v>
      </c>
      <c r="G37" s="49"/>
      <c r="H37" s="49"/>
      <c r="I37" s="173">
        <v>0.14999999999999999</v>
      </c>
      <c r="J37" s="172">
        <v>0</v>
      </c>
      <c r="K37" s="53"/>
    </row>
    <row r="38" hidden="1" s="1" customFormat="1" ht="14.4" customHeight="1">
      <c r="B38" s="48"/>
      <c r="C38" s="49"/>
      <c r="D38" s="49"/>
      <c r="E38" s="57" t="s">
        <v>57</v>
      </c>
      <c r="F38" s="172">
        <f>ROUND(SUM(BI190:BI379),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D.4.2.2.1 - Soupis prací VZT-hala-NEUZNATELNÉ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J190</f>
        <v>0</v>
      </c>
      <c r="K64" s="53"/>
      <c r="AU64" s="25" t="s">
        <v>146</v>
      </c>
    </row>
    <row r="65" s="8" customFormat="1" ht="24.96" customHeight="1">
      <c r="B65" s="192"/>
      <c r="C65" s="193"/>
      <c r="D65" s="194" t="s">
        <v>2015</v>
      </c>
      <c r="E65" s="195"/>
      <c r="F65" s="195"/>
      <c r="G65" s="195"/>
      <c r="H65" s="195"/>
      <c r="I65" s="196"/>
      <c r="J65" s="197">
        <f>J191</f>
        <v>0</v>
      </c>
      <c r="K65" s="198"/>
    </row>
    <row r="66" s="9" customFormat="1" ht="19.92" customHeight="1">
      <c r="B66" s="199"/>
      <c r="C66" s="200"/>
      <c r="D66" s="201" t="s">
        <v>2016</v>
      </c>
      <c r="E66" s="202"/>
      <c r="F66" s="202"/>
      <c r="G66" s="202"/>
      <c r="H66" s="202"/>
      <c r="I66" s="203"/>
      <c r="J66" s="204">
        <f>J192</f>
        <v>0</v>
      </c>
      <c r="K66" s="205"/>
    </row>
    <row r="67" s="9" customFormat="1" ht="19.92" customHeight="1">
      <c r="B67" s="199"/>
      <c r="C67" s="200"/>
      <c r="D67" s="201" t="s">
        <v>2017</v>
      </c>
      <c r="E67" s="202"/>
      <c r="F67" s="202"/>
      <c r="G67" s="202"/>
      <c r="H67" s="202"/>
      <c r="I67" s="203"/>
      <c r="J67" s="204">
        <f>J193</f>
        <v>0</v>
      </c>
      <c r="K67" s="205"/>
    </row>
    <row r="68" s="9" customFormat="1" ht="19.92" customHeight="1">
      <c r="B68" s="199"/>
      <c r="C68" s="200"/>
      <c r="D68" s="201" t="s">
        <v>2018</v>
      </c>
      <c r="E68" s="202"/>
      <c r="F68" s="202"/>
      <c r="G68" s="202"/>
      <c r="H68" s="202"/>
      <c r="I68" s="203"/>
      <c r="J68" s="204">
        <f>J194</f>
        <v>0</v>
      </c>
      <c r="K68" s="205"/>
    </row>
    <row r="69" s="9" customFormat="1" ht="19.92" customHeight="1">
      <c r="B69" s="199"/>
      <c r="C69" s="200"/>
      <c r="D69" s="201" t="s">
        <v>2019</v>
      </c>
      <c r="E69" s="202"/>
      <c r="F69" s="202"/>
      <c r="G69" s="202"/>
      <c r="H69" s="202"/>
      <c r="I69" s="203"/>
      <c r="J69" s="204">
        <f>J195</f>
        <v>0</v>
      </c>
      <c r="K69" s="205"/>
    </row>
    <row r="70" s="9" customFormat="1" ht="19.92" customHeight="1">
      <c r="B70" s="199"/>
      <c r="C70" s="200"/>
      <c r="D70" s="201" t="s">
        <v>2020</v>
      </c>
      <c r="E70" s="202"/>
      <c r="F70" s="202"/>
      <c r="G70" s="202"/>
      <c r="H70" s="202"/>
      <c r="I70" s="203"/>
      <c r="J70" s="204">
        <f>J196</f>
        <v>0</v>
      </c>
      <c r="K70" s="205"/>
    </row>
    <row r="71" s="9" customFormat="1" ht="19.92" customHeight="1">
      <c r="B71" s="199"/>
      <c r="C71" s="200"/>
      <c r="D71" s="201" t="s">
        <v>2021</v>
      </c>
      <c r="E71" s="202"/>
      <c r="F71" s="202"/>
      <c r="G71" s="202"/>
      <c r="H71" s="202"/>
      <c r="I71" s="203"/>
      <c r="J71" s="204">
        <f>J197</f>
        <v>0</v>
      </c>
      <c r="K71" s="205"/>
    </row>
    <row r="72" s="9" customFormat="1" ht="19.92" customHeight="1">
      <c r="B72" s="199"/>
      <c r="C72" s="200"/>
      <c r="D72" s="201" t="s">
        <v>2022</v>
      </c>
      <c r="E72" s="202"/>
      <c r="F72" s="202"/>
      <c r="G72" s="202"/>
      <c r="H72" s="202"/>
      <c r="I72" s="203"/>
      <c r="J72" s="204">
        <f>J198</f>
        <v>0</v>
      </c>
      <c r="K72" s="205"/>
    </row>
    <row r="73" s="9" customFormat="1" ht="19.92" customHeight="1">
      <c r="B73" s="199"/>
      <c r="C73" s="200"/>
      <c r="D73" s="201" t="s">
        <v>2023</v>
      </c>
      <c r="E73" s="202"/>
      <c r="F73" s="202"/>
      <c r="G73" s="202"/>
      <c r="H73" s="202"/>
      <c r="I73" s="203"/>
      <c r="J73" s="204">
        <f>J199</f>
        <v>0</v>
      </c>
      <c r="K73" s="205"/>
    </row>
    <row r="74" s="9" customFormat="1" ht="19.92" customHeight="1">
      <c r="B74" s="199"/>
      <c r="C74" s="200"/>
      <c r="D74" s="201" t="s">
        <v>2024</v>
      </c>
      <c r="E74" s="202"/>
      <c r="F74" s="202"/>
      <c r="G74" s="202"/>
      <c r="H74" s="202"/>
      <c r="I74" s="203"/>
      <c r="J74" s="204">
        <f>J200</f>
        <v>0</v>
      </c>
      <c r="K74" s="205"/>
    </row>
    <row r="75" s="9" customFormat="1" ht="19.92" customHeight="1">
      <c r="B75" s="199"/>
      <c r="C75" s="200"/>
      <c r="D75" s="201" t="s">
        <v>2025</v>
      </c>
      <c r="E75" s="202"/>
      <c r="F75" s="202"/>
      <c r="G75" s="202"/>
      <c r="H75" s="202"/>
      <c r="I75" s="203"/>
      <c r="J75" s="204">
        <f>J201</f>
        <v>0</v>
      </c>
      <c r="K75" s="205"/>
    </row>
    <row r="76" s="9" customFormat="1" ht="19.92" customHeight="1">
      <c r="B76" s="199"/>
      <c r="C76" s="200"/>
      <c r="D76" s="201" t="s">
        <v>2026</v>
      </c>
      <c r="E76" s="202"/>
      <c r="F76" s="202"/>
      <c r="G76" s="202"/>
      <c r="H76" s="202"/>
      <c r="I76" s="203"/>
      <c r="J76" s="204">
        <f>J202</f>
        <v>0</v>
      </c>
      <c r="K76" s="205"/>
    </row>
    <row r="77" s="9" customFormat="1" ht="19.92" customHeight="1">
      <c r="B77" s="199"/>
      <c r="C77" s="200"/>
      <c r="D77" s="201" t="s">
        <v>2027</v>
      </c>
      <c r="E77" s="202"/>
      <c r="F77" s="202"/>
      <c r="G77" s="202"/>
      <c r="H77" s="202"/>
      <c r="I77" s="203"/>
      <c r="J77" s="204">
        <f>J203</f>
        <v>0</v>
      </c>
      <c r="K77" s="205"/>
    </row>
    <row r="78" s="9" customFormat="1" ht="19.92" customHeight="1">
      <c r="B78" s="199"/>
      <c r="C78" s="200"/>
      <c r="D78" s="201" t="s">
        <v>2028</v>
      </c>
      <c r="E78" s="202"/>
      <c r="F78" s="202"/>
      <c r="G78" s="202"/>
      <c r="H78" s="202"/>
      <c r="I78" s="203"/>
      <c r="J78" s="204">
        <f>J204</f>
        <v>0</v>
      </c>
      <c r="K78" s="205"/>
    </row>
    <row r="79" s="9" customFormat="1" ht="19.92" customHeight="1">
      <c r="B79" s="199"/>
      <c r="C79" s="200"/>
      <c r="D79" s="201" t="s">
        <v>2029</v>
      </c>
      <c r="E79" s="202"/>
      <c r="F79" s="202"/>
      <c r="G79" s="202"/>
      <c r="H79" s="202"/>
      <c r="I79" s="203"/>
      <c r="J79" s="204">
        <f>J205</f>
        <v>0</v>
      </c>
      <c r="K79" s="205"/>
    </row>
    <row r="80" s="9" customFormat="1" ht="19.92" customHeight="1">
      <c r="B80" s="199"/>
      <c r="C80" s="200"/>
      <c r="D80" s="201" t="s">
        <v>2030</v>
      </c>
      <c r="E80" s="202"/>
      <c r="F80" s="202"/>
      <c r="G80" s="202"/>
      <c r="H80" s="202"/>
      <c r="I80" s="203"/>
      <c r="J80" s="204">
        <f>J206</f>
        <v>0</v>
      </c>
      <c r="K80" s="205"/>
    </row>
    <row r="81" s="9" customFormat="1" ht="19.92" customHeight="1">
      <c r="B81" s="199"/>
      <c r="C81" s="200"/>
      <c r="D81" s="201" t="s">
        <v>2031</v>
      </c>
      <c r="E81" s="202"/>
      <c r="F81" s="202"/>
      <c r="G81" s="202"/>
      <c r="H81" s="202"/>
      <c r="I81" s="203"/>
      <c r="J81" s="204">
        <f>J207</f>
        <v>0</v>
      </c>
      <c r="K81" s="205"/>
    </row>
    <row r="82" s="9" customFormat="1" ht="19.92" customHeight="1">
      <c r="B82" s="199"/>
      <c r="C82" s="200"/>
      <c r="D82" s="201" t="s">
        <v>2032</v>
      </c>
      <c r="E82" s="202"/>
      <c r="F82" s="202"/>
      <c r="G82" s="202"/>
      <c r="H82" s="202"/>
      <c r="I82" s="203"/>
      <c r="J82" s="204">
        <f>J208</f>
        <v>0</v>
      </c>
      <c r="K82" s="205"/>
    </row>
    <row r="83" s="9" customFormat="1" ht="19.92" customHeight="1">
      <c r="B83" s="199"/>
      <c r="C83" s="200"/>
      <c r="D83" s="201" t="s">
        <v>2016</v>
      </c>
      <c r="E83" s="202"/>
      <c r="F83" s="202"/>
      <c r="G83" s="202"/>
      <c r="H83" s="202"/>
      <c r="I83" s="203"/>
      <c r="J83" s="204">
        <f>J211</f>
        <v>0</v>
      </c>
      <c r="K83" s="205"/>
    </row>
    <row r="84" s="9" customFormat="1" ht="19.92" customHeight="1">
      <c r="B84" s="199"/>
      <c r="C84" s="200"/>
      <c r="D84" s="201" t="s">
        <v>2017</v>
      </c>
      <c r="E84" s="202"/>
      <c r="F84" s="202"/>
      <c r="G84" s="202"/>
      <c r="H84" s="202"/>
      <c r="I84" s="203"/>
      <c r="J84" s="204">
        <f>J212</f>
        <v>0</v>
      </c>
      <c r="K84" s="205"/>
    </row>
    <row r="85" s="9" customFormat="1" ht="19.92" customHeight="1">
      <c r="B85" s="199"/>
      <c r="C85" s="200"/>
      <c r="D85" s="201" t="s">
        <v>2018</v>
      </c>
      <c r="E85" s="202"/>
      <c r="F85" s="202"/>
      <c r="G85" s="202"/>
      <c r="H85" s="202"/>
      <c r="I85" s="203"/>
      <c r="J85" s="204">
        <f>J213</f>
        <v>0</v>
      </c>
      <c r="K85" s="205"/>
    </row>
    <row r="86" s="9" customFormat="1" ht="19.92" customHeight="1">
      <c r="B86" s="199"/>
      <c r="C86" s="200"/>
      <c r="D86" s="201" t="s">
        <v>2033</v>
      </c>
      <c r="E86" s="202"/>
      <c r="F86" s="202"/>
      <c r="G86" s="202"/>
      <c r="H86" s="202"/>
      <c r="I86" s="203"/>
      <c r="J86" s="204">
        <f>J214</f>
        <v>0</v>
      </c>
      <c r="K86" s="205"/>
    </row>
    <row r="87" s="9" customFormat="1" ht="19.92" customHeight="1">
      <c r="B87" s="199"/>
      <c r="C87" s="200"/>
      <c r="D87" s="201" t="s">
        <v>2034</v>
      </c>
      <c r="E87" s="202"/>
      <c r="F87" s="202"/>
      <c r="G87" s="202"/>
      <c r="H87" s="202"/>
      <c r="I87" s="203"/>
      <c r="J87" s="204">
        <f>J215</f>
        <v>0</v>
      </c>
      <c r="K87" s="205"/>
    </row>
    <row r="88" s="9" customFormat="1" ht="19.92" customHeight="1">
      <c r="B88" s="199"/>
      <c r="C88" s="200"/>
      <c r="D88" s="201" t="s">
        <v>2035</v>
      </c>
      <c r="E88" s="202"/>
      <c r="F88" s="202"/>
      <c r="G88" s="202"/>
      <c r="H88" s="202"/>
      <c r="I88" s="203"/>
      <c r="J88" s="204">
        <f>J216</f>
        <v>0</v>
      </c>
      <c r="K88" s="205"/>
    </row>
    <row r="89" s="9" customFormat="1" ht="19.92" customHeight="1">
      <c r="B89" s="199"/>
      <c r="C89" s="200"/>
      <c r="D89" s="201" t="s">
        <v>2022</v>
      </c>
      <c r="E89" s="202"/>
      <c r="F89" s="202"/>
      <c r="G89" s="202"/>
      <c r="H89" s="202"/>
      <c r="I89" s="203"/>
      <c r="J89" s="204">
        <f>J217</f>
        <v>0</v>
      </c>
      <c r="K89" s="205"/>
    </row>
    <row r="90" s="9" customFormat="1" ht="19.92" customHeight="1">
      <c r="B90" s="199"/>
      <c r="C90" s="200"/>
      <c r="D90" s="201" t="s">
        <v>2023</v>
      </c>
      <c r="E90" s="202"/>
      <c r="F90" s="202"/>
      <c r="G90" s="202"/>
      <c r="H90" s="202"/>
      <c r="I90" s="203"/>
      <c r="J90" s="204">
        <f>J218</f>
        <v>0</v>
      </c>
      <c r="K90" s="205"/>
    </row>
    <row r="91" s="9" customFormat="1" ht="19.92" customHeight="1">
      <c r="B91" s="199"/>
      <c r="C91" s="200"/>
      <c r="D91" s="201" t="s">
        <v>2036</v>
      </c>
      <c r="E91" s="202"/>
      <c r="F91" s="202"/>
      <c r="G91" s="202"/>
      <c r="H91" s="202"/>
      <c r="I91" s="203"/>
      <c r="J91" s="204">
        <f>J219</f>
        <v>0</v>
      </c>
      <c r="K91" s="205"/>
    </row>
    <row r="92" s="9" customFormat="1" ht="19.92" customHeight="1">
      <c r="B92" s="199"/>
      <c r="C92" s="200"/>
      <c r="D92" s="201" t="s">
        <v>2037</v>
      </c>
      <c r="E92" s="202"/>
      <c r="F92" s="202"/>
      <c r="G92" s="202"/>
      <c r="H92" s="202"/>
      <c r="I92" s="203"/>
      <c r="J92" s="204">
        <f>J220</f>
        <v>0</v>
      </c>
      <c r="K92" s="205"/>
    </row>
    <row r="93" s="9" customFormat="1" ht="19.92" customHeight="1">
      <c r="B93" s="199"/>
      <c r="C93" s="200"/>
      <c r="D93" s="201" t="s">
        <v>2026</v>
      </c>
      <c r="E93" s="202"/>
      <c r="F93" s="202"/>
      <c r="G93" s="202"/>
      <c r="H93" s="202"/>
      <c r="I93" s="203"/>
      <c r="J93" s="204">
        <f>J221</f>
        <v>0</v>
      </c>
      <c r="K93" s="205"/>
    </row>
    <row r="94" s="9" customFormat="1" ht="19.92" customHeight="1">
      <c r="B94" s="199"/>
      <c r="C94" s="200"/>
      <c r="D94" s="201" t="s">
        <v>2027</v>
      </c>
      <c r="E94" s="202"/>
      <c r="F94" s="202"/>
      <c r="G94" s="202"/>
      <c r="H94" s="202"/>
      <c r="I94" s="203"/>
      <c r="J94" s="204">
        <f>J222</f>
        <v>0</v>
      </c>
      <c r="K94" s="205"/>
    </row>
    <row r="95" s="9" customFormat="1" ht="19.92" customHeight="1">
      <c r="B95" s="199"/>
      <c r="C95" s="200"/>
      <c r="D95" s="201" t="s">
        <v>2028</v>
      </c>
      <c r="E95" s="202"/>
      <c r="F95" s="202"/>
      <c r="G95" s="202"/>
      <c r="H95" s="202"/>
      <c r="I95" s="203"/>
      <c r="J95" s="204">
        <f>J223</f>
        <v>0</v>
      </c>
      <c r="K95" s="205"/>
    </row>
    <row r="96" s="9" customFormat="1" ht="19.92" customHeight="1">
      <c r="B96" s="199"/>
      <c r="C96" s="200"/>
      <c r="D96" s="201" t="s">
        <v>2029</v>
      </c>
      <c r="E96" s="202"/>
      <c r="F96" s="202"/>
      <c r="G96" s="202"/>
      <c r="H96" s="202"/>
      <c r="I96" s="203"/>
      <c r="J96" s="204">
        <f>J224</f>
        <v>0</v>
      </c>
      <c r="K96" s="205"/>
    </row>
    <row r="97" s="9" customFormat="1" ht="19.92" customHeight="1">
      <c r="B97" s="199"/>
      <c r="C97" s="200"/>
      <c r="D97" s="201" t="s">
        <v>2030</v>
      </c>
      <c r="E97" s="202"/>
      <c r="F97" s="202"/>
      <c r="G97" s="202"/>
      <c r="H97" s="202"/>
      <c r="I97" s="203"/>
      <c r="J97" s="204">
        <f>J225</f>
        <v>0</v>
      </c>
      <c r="K97" s="205"/>
    </row>
    <row r="98" s="9" customFormat="1" ht="19.92" customHeight="1">
      <c r="B98" s="199"/>
      <c r="C98" s="200"/>
      <c r="D98" s="201" t="s">
        <v>2031</v>
      </c>
      <c r="E98" s="202"/>
      <c r="F98" s="202"/>
      <c r="G98" s="202"/>
      <c r="H98" s="202"/>
      <c r="I98" s="203"/>
      <c r="J98" s="204">
        <f>J226</f>
        <v>0</v>
      </c>
      <c r="K98" s="205"/>
    </row>
    <row r="99" s="9" customFormat="1" ht="19.92" customHeight="1">
      <c r="B99" s="199"/>
      <c r="C99" s="200"/>
      <c r="D99" s="201" t="s">
        <v>2038</v>
      </c>
      <c r="E99" s="202"/>
      <c r="F99" s="202"/>
      <c r="G99" s="202"/>
      <c r="H99" s="202"/>
      <c r="I99" s="203"/>
      <c r="J99" s="204">
        <f>J227</f>
        <v>0</v>
      </c>
      <c r="K99" s="205"/>
    </row>
    <row r="100" s="9" customFormat="1" ht="19.92" customHeight="1">
      <c r="B100" s="199"/>
      <c r="C100" s="200"/>
      <c r="D100" s="201" t="s">
        <v>2039</v>
      </c>
      <c r="E100" s="202"/>
      <c r="F100" s="202"/>
      <c r="G100" s="202"/>
      <c r="H100" s="202"/>
      <c r="I100" s="203"/>
      <c r="J100" s="204">
        <f>J230</f>
        <v>0</v>
      </c>
      <c r="K100" s="205"/>
    </row>
    <row r="101" s="9" customFormat="1" ht="19.92" customHeight="1">
      <c r="B101" s="199"/>
      <c r="C101" s="200"/>
      <c r="D101" s="201" t="s">
        <v>2040</v>
      </c>
      <c r="E101" s="202"/>
      <c r="F101" s="202"/>
      <c r="G101" s="202"/>
      <c r="H101" s="202"/>
      <c r="I101" s="203"/>
      <c r="J101" s="204">
        <f>J231</f>
        <v>0</v>
      </c>
      <c r="K101" s="205"/>
    </row>
    <row r="102" s="9" customFormat="1" ht="19.92" customHeight="1">
      <c r="B102" s="199"/>
      <c r="C102" s="200"/>
      <c r="D102" s="201" t="s">
        <v>2041</v>
      </c>
      <c r="E102" s="202"/>
      <c r="F102" s="202"/>
      <c r="G102" s="202"/>
      <c r="H102" s="202"/>
      <c r="I102" s="203"/>
      <c r="J102" s="204">
        <f>J234</f>
        <v>0</v>
      </c>
      <c r="K102" s="205"/>
    </row>
    <row r="103" s="9" customFormat="1" ht="19.92" customHeight="1">
      <c r="B103" s="199"/>
      <c r="C103" s="200"/>
      <c r="D103" s="201" t="s">
        <v>2042</v>
      </c>
      <c r="E103" s="202"/>
      <c r="F103" s="202"/>
      <c r="G103" s="202"/>
      <c r="H103" s="202"/>
      <c r="I103" s="203"/>
      <c r="J103" s="204">
        <f>J237</f>
        <v>0</v>
      </c>
      <c r="K103" s="205"/>
    </row>
    <row r="104" s="9" customFormat="1" ht="19.92" customHeight="1">
      <c r="B104" s="199"/>
      <c r="C104" s="200"/>
      <c r="D104" s="201" t="s">
        <v>2043</v>
      </c>
      <c r="E104" s="202"/>
      <c r="F104" s="202"/>
      <c r="G104" s="202"/>
      <c r="H104" s="202"/>
      <c r="I104" s="203"/>
      <c r="J104" s="204">
        <f>J238</f>
        <v>0</v>
      </c>
      <c r="K104" s="205"/>
    </row>
    <row r="105" s="9" customFormat="1" ht="19.92" customHeight="1">
      <c r="B105" s="199"/>
      <c r="C105" s="200"/>
      <c r="D105" s="201" t="s">
        <v>2044</v>
      </c>
      <c r="E105" s="202"/>
      <c r="F105" s="202"/>
      <c r="G105" s="202"/>
      <c r="H105" s="202"/>
      <c r="I105" s="203"/>
      <c r="J105" s="204">
        <f>J241</f>
        <v>0</v>
      </c>
      <c r="K105" s="205"/>
    </row>
    <row r="106" s="9" customFormat="1" ht="19.92" customHeight="1">
      <c r="B106" s="199"/>
      <c r="C106" s="200"/>
      <c r="D106" s="201" t="s">
        <v>2045</v>
      </c>
      <c r="E106" s="202"/>
      <c r="F106" s="202"/>
      <c r="G106" s="202"/>
      <c r="H106" s="202"/>
      <c r="I106" s="203"/>
      <c r="J106" s="204">
        <f>J242</f>
        <v>0</v>
      </c>
      <c r="K106" s="205"/>
    </row>
    <row r="107" s="9" customFormat="1" ht="19.92" customHeight="1">
      <c r="B107" s="199"/>
      <c r="C107" s="200"/>
      <c r="D107" s="201" t="s">
        <v>2046</v>
      </c>
      <c r="E107" s="202"/>
      <c r="F107" s="202"/>
      <c r="G107" s="202"/>
      <c r="H107" s="202"/>
      <c r="I107" s="203"/>
      <c r="J107" s="204">
        <f>J245</f>
        <v>0</v>
      </c>
      <c r="K107" s="205"/>
    </row>
    <row r="108" s="9" customFormat="1" ht="19.92" customHeight="1">
      <c r="B108" s="199"/>
      <c r="C108" s="200"/>
      <c r="D108" s="201" t="s">
        <v>2047</v>
      </c>
      <c r="E108" s="202"/>
      <c r="F108" s="202"/>
      <c r="G108" s="202"/>
      <c r="H108" s="202"/>
      <c r="I108" s="203"/>
      <c r="J108" s="204">
        <f>J246</f>
        <v>0</v>
      </c>
      <c r="K108" s="205"/>
    </row>
    <row r="109" s="9" customFormat="1" ht="19.92" customHeight="1">
      <c r="B109" s="199"/>
      <c r="C109" s="200"/>
      <c r="D109" s="201" t="s">
        <v>2048</v>
      </c>
      <c r="E109" s="202"/>
      <c r="F109" s="202"/>
      <c r="G109" s="202"/>
      <c r="H109" s="202"/>
      <c r="I109" s="203"/>
      <c r="J109" s="204">
        <f>J249</f>
        <v>0</v>
      </c>
      <c r="K109" s="205"/>
    </row>
    <row r="110" s="9" customFormat="1" ht="19.92" customHeight="1">
      <c r="B110" s="199"/>
      <c r="C110" s="200"/>
      <c r="D110" s="201" t="s">
        <v>2049</v>
      </c>
      <c r="E110" s="202"/>
      <c r="F110" s="202"/>
      <c r="G110" s="202"/>
      <c r="H110" s="202"/>
      <c r="I110" s="203"/>
      <c r="J110" s="204">
        <f>J250</f>
        <v>0</v>
      </c>
      <c r="K110" s="205"/>
    </row>
    <row r="111" s="9" customFormat="1" ht="19.92" customHeight="1">
      <c r="B111" s="199"/>
      <c r="C111" s="200"/>
      <c r="D111" s="201" t="s">
        <v>2050</v>
      </c>
      <c r="E111" s="202"/>
      <c r="F111" s="202"/>
      <c r="G111" s="202"/>
      <c r="H111" s="202"/>
      <c r="I111" s="203"/>
      <c r="J111" s="204">
        <f>J253</f>
        <v>0</v>
      </c>
      <c r="K111" s="205"/>
    </row>
    <row r="112" s="9" customFormat="1" ht="19.92" customHeight="1">
      <c r="B112" s="199"/>
      <c r="C112" s="200"/>
      <c r="D112" s="201" t="s">
        <v>2051</v>
      </c>
      <c r="E112" s="202"/>
      <c r="F112" s="202"/>
      <c r="G112" s="202"/>
      <c r="H112" s="202"/>
      <c r="I112" s="203"/>
      <c r="J112" s="204">
        <f>J254</f>
        <v>0</v>
      </c>
      <c r="K112" s="205"/>
    </row>
    <row r="113" s="9" customFormat="1" ht="19.92" customHeight="1">
      <c r="B113" s="199"/>
      <c r="C113" s="200"/>
      <c r="D113" s="201" t="s">
        <v>2046</v>
      </c>
      <c r="E113" s="202"/>
      <c r="F113" s="202"/>
      <c r="G113" s="202"/>
      <c r="H113" s="202"/>
      <c r="I113" s="203"/>
      <c r="J113" s="204">
        <f>J257</f>
        <v>0</v>
      </c>
      <c r="K113" s="205"/>
    </row>
    <row r="114" s="9" customFormat="1" ht="19.92" customHeight="1">
      <c r="B114" s="199"/>
      <c r="C114" s="200"/>
      <c r="D114" s="201" t="s">
        <v>2047</v>
      </c>
      <c r="E114" s="202"/>
      <c r="F114" s="202"/>
      <c r="G114" s="202"/>
      <c r="H114" s="202"/>
      <c r="I114" s="203"/>
      <c r="J114" s="204">
        <f>J258</f>
        <v>0</v>
      </c>
      <c r="K114" s="205"/>
    </row>
    <row r="115" s="9" customFormat="1" ht="19.92" customHeight="1">
      <c r="B115" s="199"/>
      <c r="C115" s="200"/>
      <c r="D115" s="201" t="s">
        <v>2052</v>
      </c>
      <c r="E115" s="202"/>
      <c r="F115" s="202"/>
      <c r="G115" s="202"/>
      <c r="H115" s="202"/>
      <c r="I115" s="203"/>
      <c r="J115" s="204">
        <f>J261</f>
        <v>0</v>
      </c>
      <c r="K115" s="205"/>
    </row>
    <row r="116" s="9" customFormat="1" ht="19.92" customHeight="1">
      <c r="B116" s="199"/>
      <c r="C116" s="200"/>
      <c r="D116" s="201" t="s">
        <v>2053</v>
      </c>
      <c r="E116" s="202"/>
      <c r="F116" s="202"/>
      <c r="G116" s="202"/>
      <c r="H116" s="202"/>
      <c r="I116" s="203"/>
      <c r="J116" s="204">
        <f>J262</f>
        <v>0</v>
      </c>
      <c r="K116" s="205"/>
    </row>
    <row r="117" s="9" customFormat="1" ht="19.92" customHeight="1">
      <c r="B117" s="199"/>
      <c r="C117" s="200"/>
      <c r="D117" s="201" t="s">
        <v>2053</v>
      </c>
      <c r="E117" s="202"/>
      <c r="F117" s="202"/>
      <c r="G117" s="202"/>
      <c r="H117" s="202"/>
      <c r="I117" s="203"/>
      <c r="J117" s="204">
        <f>J265</f>
        <v>0</v>
      </c>
      <c r="K117" s="205"/>
    </row>
    <row r="118" s="9" customFormat="1" ht="19.92" customHeight="1">
      <c r="B118" s="199"/>
      <c r="C118" s="200"/>
      <c r="D118" s="201" t="s">
        <v>2054</v>
      </c>
      <c r="E118" s="202"/>
      <c r="F118" s="202"/>
      <c r="G118" s="202"/>
      <c r="H118" s="202"/>
      <c r="I118" s="203"/>
      <c r="J118" s="204">
        <f>J268</f>
        <v>0</v>
      </c>
      <c r="K118" s="205"/>
    </row>
    <row r="119" s="9" customFormat="1" ht="19.92" customHeight="1">
      <c r="B119" s="199"/>
      <c r="C119" s="200"/>
      <c r="D119" s="201" t="s">
        <v>2055</v>
      </c>
      <c r="E119" s="202"/>
      <c r="F119" s="202"/>
      <c r="G119" s="202"/>
      <c r="H119" s="202"/>
      <c r="I119" s="203"/>
      <c r="J119" s="204">
        <f>J269</f>
        <v>0</v>
      </c>
      <c r="K119" s="205"/>
    </row>
    <row r="120" s="9" customFormat="1" ht="19.92" customHeight="1">
      <c r="B120" s="199"/>
      <c r="C120" s="200"/>
      <c r="D120" s="201" t="s">
        <v>2044</v>
      </c>
      <c r="E120" s="202"/>
      <c r="F120" s="202"/>
      <c r="G120" s="202"/>
      <c r="H120" s="202"/>
      <c r="I120" s="203"/>
      <c r="J120" s="204">
        <f>J272</f>
        <v>0</v>
      </c>
      <c r="K120" s="205"/>
    </row>
    <row r="121" s="9" customFormat="1" ht="19.92" customHeight="1">
      <c r="B121" s="199"/>
      <c r="C121" s="200"/>
      <c r="D121" s="201" t="s">
        <v>2056</v>
      </c>
      <c r="E121" s="202"/>
      <c r="F121" s="202"/>
      <c r="G121" s="202"/>
      <c r="H121" s="202"/>
      <c r="I121" s="203"/>
      <c r="J121" s="204">
        <f>J273</f>
        <v>0</v>
      </c>
      <c r="K121" s="205"/>
    </row>
    <row r="122" s="9" customFormat="1" ht="19.92" customHeight="1">
      <c r="B122" s="199"/>
      <c r="C122" s="200"/>
      <c r="D122" s="201" t="s">
        <v>2048</v>
      </c>
      <c r="E122" s="202"/>
      <c r="F122" s="202"/>
      <c r="G122" s="202"/>
      <c r="H122" s="202"/>
      <c r="I122" s="203"/>
      <c r="J122" s="204">
        <f>J276</f>
        <v>0</v>
      </c>
      <c r="K122" s="205"/>
    </row>
    <row r="123" s="9" customFormat="1" ht="19.92" customHeight="1">
      <c r="B123" s="199"/>
      <c r="C123" s="200"/>
      <c r="D123" s="201" t="s">
        <v>2057</v>
      </c>
      <c r="E123" s="202"/>
      <c r="F123" s="202"/>
      <c r="G123" s="202"/>
      <c r="H123" s="202"/>
      <c r="I123" s="203"/>
      <c r="J123" s="204">
        <f>J277</f>
        <v>0</v>
      </c>
      <c r="K123" s="205"/>
    </row>
    <row r="124" s="9" customFormat="1" ht="19.92" customHeight="1">
      <c r="B124" s="199"/>
      <c r="C124" s="200"/>
      <c r="D124" s="201" t="s">
        <v>2058</v>
      </c>
      <c r="E124" s="202"/>
      <c r="F124" s="202"/>
      <c r="G124" s="202"/>
      <c r="H124" s="202"/>
      <c r="I124" s="203"/>
      <c r="J124" s="204">
        <f>J280</f>
        <v>0</v>
      </c>
      <c r="K124" s="205"/>
    </row>
    <row r="125" s="9" customFormat="1" ht="19.92" customHeight="1">
      <c r="B125" s="199"/>
      <c r="C125" s="200"/>
      <c r="D125" s="201" t="s">
        <v>2059</v>
      </c>
      <c r="E125" s="202"/>
      <c r="F125" s="202"/>
      <c r="G125" s="202"/>
      <c r="H125" s="202"/>
      <c r="I125" s="203"/>
      <c r="J125" s="204">
        <f>J283</f>
        <v>0</v>
      </c>
      <c r="K125" s="205"/>
    </row>
    <row r="126" s="9" customFormat="1" ht="19.92" customHeight="1">
      <c r="B126" s="199"/>
      <c r="C126" s="200"/>
      <c r="D126" s="201" t="s">
        <v>2060</v>
      </c>
      <c r="E126" s="202"/>
      <c r="F126" s="202"/>
      <c r="G126" s="202"/>
      <c r="H126" s="202"/>
      <c r="I126" s="203"/>
      <c r="J126" s="204">
        <f>J286</f>
        <v>0</v>
      </c>
      <c r="K126" s="205"/>
    </row>
    <row r="127" s="9" customFormat="1" ht="19.92" customHeight="1">
      <c r="B127" s="199"/>
      <c r="C127" s="200"/>
      <c r="D127" s="201" t="s">
        <v>2061</v>
      </c>
      <c r="E127" s="202"/>
      <c r="F127" s="202"/>
      <c r="G127" s="202"/>
      <c r="H127" s="202"/>
      <c r="I127" s="203"/>
      <c r="J127" s="204">
        <f>J289</f>
        <v>0</v>
      </c>
      <c r="K127" s="205"/>
    </row>
    <row r="128" s="9" customFormat="1" ht="19.92" customHeight="1">
      <c r="B128" s="199"/>
      <c r="C128" s="200"/>
      <c r="D128" s="201" t="s">
        <v>2062</v>
      </c>
      <c r="E128" s="202"/>
      <c r="F128" s="202"/>
      <c r="G128" s="202"/>
      <c r="H128" s="202"/>
      <c r="I128" s="203"/>
      <c r="J128" s="204">
        <f>J292</f>
        <v>0</v>
      </c>
      <c r="K128" s="205"/>
    </row>
    <row r="129" s="9" customFormat="1" ht="19.92" customHeight="1">
      <c r="B129" s="199"/>
      <c r="C129" s="200"/>
      <c r="D129" s="201" t="s">
        <v>2063</v>
      </c>
      <c r="E129" s="202"/>
      <c r="F129" s="202"/>
      <c r="G129" s="202"/>
      <c r="H129" s="202"/>
      <c r="I129" s="203"/>
      <c r="J129" s="204">
        <f>J295</f>
        <v>0</v>
      </c>
      <c r="K129" s="205"/>
    </row>
    <row r="130" s="9" customFormat="1" ht="19.92" customHeight="1">
      <c r="B130" s="199"/>
      <c r="C130" s="200"/>
      <c r="D130" s="201" t="s">
        <v>2052</v>
      </c>
      <c r="E130" s="202"/>
      <c r="F130" s="202"/>
      <c r="G130" s="202"/>
      <c r="H130" s="202"/>
      <c r="I130" s="203"/>
      <c r="J130" s="204">
        <f>J298</f>
        <v>0</v>
      </c>
      <c r="K130" s="205"/>
    </row>
    <row r="131" s="9" customFormat="1" ht="19.92" customHeight="1">
      <c r="B131" s="199"/>
      <c r="C131" s="200"/>
      <c r="D131" s="201" t="s">
        <v>2053</v>
      </c>
      <c r="E131" s="202"/>
      <c r="F131" s="202"/>
      <c r="G131" s="202"/>
      <c r="H131" s="202"/>
      <c r="I131" s="203"/>
      <c r="J131" s="204">
        <f>J299</f>
        <v>0</v>
      </c>
      <c r="K131" s="205"/>
    </row>
    <row r="132" s="9" customFormat="1" ht="19.92" customHeight="1">
      <c r="B132" s="199"/>
      <c r="C132" s="200"/>
      <c r="D132" s="201" t="s">
        <v>2064</v>
      </c>
      <c r="E132" s="202"/>
      <c r="F132" s="202"/>
      <c r="G132" s="202"/>
      <c r="H132" s="202"/>
      <c r="I132" s="203"/>
      <c r="J132" s="204">
        <f>J302</f>
        <v>0</v>
      </c>
      <c r="K132" s="205"/>
    </row>
    <row r="133" s="9" customFormat="1" ht="19.92" customHeight="1">
      <c r="B133" s="199"/>
      <c r="C133" s="200"/>
      <c r="D133" s="201" t="s">
        <v>2065</v>
      </c>
      <c r="E133" s="202"/>
      <c r="F133" s="202"/>
      <c r="G133" s="202"/>
      <c r="H133" s="202"/>
      <c r="I133" s="203"/>
      <c r="J133" s="204">
        <f>J303</f>
        <v>0</v>
      </c>
      <c r="K133" s="205"/>
    </row>
    <row r="134" s="9" customFormat="1" ht="19.92" customHeight="1">
      <c r="B134" s="199"/>
      <c r="C134" s="200"/>
      <c r="D134" s="201" t="s">
        <v>2066</v>
      </c>
      <c r="E134" s="202"/>
      <c r="F134" s="202"/>
      <c r="G134" s="202"/>
      <c r="H134" s="202"/>
      <c r="I134" s="203"/>
      <c r="J134" s="204">
        <f>J306</f>
        <v>0</v>
      </c>
      <c r="K134" s="205"/>
    </row>
    <row r="135" s="9" customFormat="1" ht="19.92" customHeight="1">
      <c r="B135" s="199"/>
      <c r="C135" s="200"/>
      <c r="D135" s="201" t="s">
        <v>2067</v>
      </c>
      <c r="E135" s="202"/>
      <c r="F135" s="202"/>
      <c r="G135" s="202"/>
      <c r="H135" s="202"/>
      <c r="I135" s="203"/>
      <c r="J135" s="204">
        <f>J309</f>
        <v>0</v>
      </c>
      <c r="K135" s="205"/>
    </row>
    <row r="136" s="9" customFormat="1" ht="19.92" customHeight="1">
      <c r="B136" s="199"/>
      <c r="C136" s="200"/>
      <c r="D136" s="201" t="s">
        <v>2068</v>
      </c>
      <c r="E136" s="202"/>
      <c r="F136" s="202"/>
      <c r="G136" s="202"/>
      <c r="H136" s="202"/>
      <c r="I136" s="203"/>
      <c r="J136" s="204">
        <f>J312</f>
        <v>0</v>
      </c>
      <c r="K136" s="205"/>
    </row>
    <row r="137" s="9" customFormat="1" ht="19.92" customHeight="1">
      <c r="B137" s="199"/>
      <c r="C137" s="200"/>
      <c r="D137" s="201" t="s">
        <v>2069</v>
      </c>
      <c r="E137" s="202"/>
      <c r="F137" s="202"/>
      <c r="G137" s="202"/>
      <c r="H137" s="202"/>
      <c r="I137" s="203"/>
      <c r="J137" s="204">
        <f>J315</f>
        <v>0</v>
      </c>
      <c r="K137" s="205"/>
    </row>
    <row r="138" s="9" customFormat="1" ht="19.92" customHeight="1">
      <c r="B138" s="199"/>
      <c r="C138" s="200"/>
      <c r="D138" s="201" t="s">
        <v>2070</v>
      </c>
      <c r="E138" s="202"/>
      <c r="F138" s="202"/>
      <c r="G138" s="202"/>
      <c r="H138" s="202"/>
      <c r="I138" s="203"/>
      <c r="J138" s="204">
        <f>J318</f>
        <v>0</v>
      </c>
      <c r="K138" s="205"/>
    </row>
    <row r="139" s="9" customFormat="1" ht="19.92" customHeight="1">
      <c r="B139" s="199"/>
      <c r="C139" s="200"/>
      <c r="D139" s="201" t="s">
        <v>2071</v>
      </c>
      <c r="E139" s="202"/>
      <c r="F139" s="202"/>
      <c r="G139" s="202"/>
      <c r="H139" s="202"/>
      <c r="I139" s="203"/>
      <c r="J139" s="204">
        <f>J319</f>
        <v>0</v>
      </c>
      <c r="K139" s="205"/>
    </row>
    <row r="140" s="9" customFormat="1" ht="19.92" customHeight="1">
      <c r="B140" s="199"/>
      <c r="C140" s="200"/>
      <c r="D140" s="201" t="s">
        <v>2072</v>
      </c>
      <c r="E140" s="202"/>
      <c r="F140" s="202"/>
      <c r="G140" s="202"/>
      <c r="H140" s="202"/>
      <c r="I140" s="203"/>
      <c r="J140" s="204">
        <f>J322</f>
        <v>0</v>
      </c>
      <c r="K140" s="205"/>
    </row>
    <row r="141" s="9" customFormat="1" ht="19.92" customHeight="1">
      <c r="B141" s="199"/>
      <c r="C141" s="200"/>
      <c r="D141" s="201" t="s">
        <v>2073</v>
      </c>
      <c r="E141" s="202"/>
      <c r="F141" s="202"/>
      <c r="G141" s="202"/>
      <c r="H141" s="202"/>
      <c r="I141" s="203"/>
      <c r="J141" s="204">
        <f>J323</f>
        <v>0</v>
      </c>
      <c r="K141" s="205"/>
    </row>
    <row r="142" s="9" customFormat="1" ht="19.92" customHeight="1">
      <c r="B142" s="199"/>
      <c r="C142" s="200"/>
      <c r="D142" s="201" t="s">
        <v>2074</v>
      </c>
      <c r="E142" s="202"/>
      <c r="F142" s="202"/>
      <c r="G142" s="202"/>
      <c r="H142" s="202"/>
      <c r="I142" s="203"/>
      <c r="J142" s="204">
        <f>J326</f>
        <v>0</v>
      </c>
      <c r="K142" s="205"/>
    </row>
    <row r="143" s="9" customFormat="1" ht="19.92" customHeight="1">
      <c r="B143" s="199"/>
      <c r="C143" s="200"/>
      <c r="D143" s="201" t="s">
        <v>2075</v>
      </c>
      <c r="E143" s="202"/>
      <c r="F143" s="202"/>
      <c r="G143" s="202"/>
      <c r="H143" s="202"/>
      <c r="I143" s="203"/>
      <c r="J143" s="204">
        <f>J329</f>
        <v>0</v>
      </c>
      <c r="K143" s="205"/>
    </row>
    <row r="144" s="9" customFormat="1" ht="19.92" customHeight="1">
      <c r="B144" s="199"/>
      <c r="C144" s="200"/>
      <c r="D144" s="201" t="s">
        <v>2076</v>
      </c>
      <c r="E144" s="202"/>
      <c r="F144" s="202"/>
      <c r="G144" s="202"/>
      <c r="H144" s="202"/>
      <c r="I144" s="203"/>
      <c r="J144" s="204">
        <f>J332</f>
        <v>0</v>
      </c>
      <c r="K144" s="205"/>
    </row>
    <row r="145" s="9" customFormat="1" ht="19.92" customHeight="1">
      <c r="B145" s="199"/>
      <c r="C145" s="200"/>
      <c r="D145" s="201" t="s">
        <v>2077</v>
      </c>
      <c r="E145" s="202"/>
      <c r="F145" s="202"/>
      <c r="G145" s="202"/>
      <c r="H145" s="202"/>
      <c r="I145" s="203"/>
      <c r="J145" s="204">
        <f>J335</f>
        <v>0</v>
      </c>
      <c r="K145" s="205"/>
    </row>
    <row r="146" s="9" customFormat="1" ht="19.92" customHeight="1">
      <c r="B146" s="199"/>
      <c r="C146" s="200"/>
      <c r="D146" s="201" t="s">
        <v>2078</v>
      </c>
      <c r="E146" s="202"/>
      <c r="F146" s="202"/>
      <c r="G146" s="202"/>
      <c r="H146" s="202"/>
      <c r="I146" s="203"/>
      <c r="J146" s="204">
        <f>J336</f>
        <v>0</v>
      </c>
      <c r="K146" s="205"/>
    </row>
    <row r="147" s="9" customFormat="1" ht="19.92" customHeight="1">
      <c r="B147" s="199"/>
      <c r="C147" s="200"/>
      <c r="D147" s="201" t="s">
        <v>2079</v>
      </c>
      <c r="E147" s="202"/>
      <c r="F147" s="202"/>
      <c r="G147" s="202"/>
      <c r="H147" s="202"/>
      <c r="I147" s="203"/>
      <c r="J147" s="204">
        <f>J339</f>
        <v>0</v>
      </c>
      <c r="K147" s="205"/>
    </row>
    <row r="148" s="9" customFormat="1" ht="19.92" customHeight="1">
      <c r="B148" s="199"/>
      <c r="C148" s="200"/>
      <c r="D148" s="201" t="s">
        <v>2080</v>
      </c>
      <c r="E148" s="202"/>
      <c r="F148" s="202"/>
      <c r="G148" s="202"/>
      <c r="H148" s="202"/>
      <c r="I148" s="203"/>
      <c r="J148" s="204">
        <f>J342</f>
        <v>0</v>
      </c>
      <c r="K148" s="205"/>
    </row>
    <row r="149" s="9" customFormat="1" ht="19.92" customHeight="1">
      <c r="B149" s="199"/>
      <c r="C149" s="200"/>
      <c r="D149" s="201" t="s">
        <v>2081</v>
      </c>
      <c r="E149" s="202"/>
      <c r="F149" s="202"/>
      <c r="G149" s="202"/>
      <c r="H149" s="202"/>
      <c r="I149" s="203"/>
      <c r="J149" s="204">
        <f>J343</f>
        <v>0</v>
      </c>
      <c r="K149" s="205"/>
    </row>
    <row r="150" s="9" customFormat="1" ht="19.92" customHeight="1">
      <c r="B150" s="199"/>
      <c r="C150" s="200"/>
      <c r="D150" s="201" t="s">
        <v>2082</v>
      </c>
      <c r="E150" s="202"/>
      <c r="F150" s="202"/>
      <c r="G150" s="202"/>
      <c r="H150" s="202"/>
      <c r="I150" s="203"/>
      <c r="J150" s="204">
        <f>J346</f>
        <v>0</v>
      </c>
      <c r="K150" s="205"/>
    </row>
    <row r="151" s="9" customFormat="1" ht="19.92" customHeight="1">
      <c r="B151" s="199"/>
      <c r="C151" s="200"/>
      <c r="D151" s="201" t="s">
        <v>2083</v>
      </c>
      <c r="E151" s="202"/>
      <c r="F151" s="202"/>
      <c r="G151" s="202"/>
      <c r="H151" s="202"/>
      <c r="I151" s="203"/>
      <c r="J151" s="204">
        <f>J349</f>
        <v>0</v>
      </c>
      <c r="K151" s="205"/>
    </row>
    <row r="152" s="9" customFormat="1" ht="19.92" customHeight="1">
      <c r="B152" s="199"/>
      <c r="C152" s="200"/>
      <c r="D152" s="201" t="s">
        <v>2084</v>
      </c>
      <c r="E152" s="202"/>
      <c r="F152" s="202"/>
      <c r="G152" s="202"/>
      <c r="H152" s="202"/>
      <c r="I152" s="203"/>
      <c r="J152" s="204">
        <f>J350</f>
        <v>0</v>
      </c>
      <c r="K152" s="205"/>
    </row>
    <row r="153" s="9" customFormat="1" ht="19.92" customHeight="1">
      <c r="B153" s="199"/>
      <c r="C153" s="200"/>
      <c r="D153" s="201" t="s">
        <v>2085</v>
      </c>
      <c r="E153" s="202"/>
      <c r="F153" s="202"/>
      <c r="G153" s="202"/>
      <c r="H153" s="202"/>
      <c r="I153" s="203"/>
      <c r="J153" s="204">
        <f>J352</f>
        <v>0</v>
      </c>
      <c r="K153" s="205"/>
    </row>
    <row r="154" s="9" customFormat="1" ht="19.92" customHeight="1">
      <c r="B154" s="199"/>
      <c r="C154" s="200"/>
      <c r="D154" s="201" t="s">
        <v>2086</v>
      </c>
      <c r="E154" s="202"/>
      <c r="F154" s="202"/>
      <c r="G154" s="202"/>
      <c r="H154" s="202"/>
      <c r="I154" s="203"/>
      <c r="J154" s="204">
        <f>J353</f>
        <v>0</v>
      </c>
      <c r="K154" s="205"/>
    </row>
    <row r="155" s="9" customFormat="1" ht="19.92" customHeight="1">
      <c r="B155" s="199"/>
      <c r="C155" s="200"/>
      <c r="D155" s="201" t="s">
        <v>2087</v>
      </c>
      <c r="E155" s="202"/>
      <c r="F155" s="202"/>
      <c r="G155" s="202"/>
      <c r="H155" s="202"/>
      <c r="I155" s="203"/>
      <c r="J155" s="204">
        <f>J355</f>
        <v>0</v>
      </c>
      <c r="K155" s="205"/>
    </row>
    <row r="156" s="8" customFormat="1" ht="24.96" customHeight="1">
      <c r="B156" s="192"/>
      <c r="C156" s="193"/>
      <c r="D156" s="194" t="s">
        <v>2088</v>
      </c>
      <c r="E156" s="195"/>
      <c r="F156" s="195"/>
      <c r="G156" s="195"/>
      <c r="H156" s="195"/>
      <c r="I156" s="196"/>
      <c r="J156" s="197">
        <f>J357</f>
        <v>0</v>
      </c>
      <c r="K156" s="198"/>
    </row>
    <row r="157" s="8" customFormat="1" ht="24.96" customHeight="1">
      <c r="B157" s="192"/>
      <c r="C157" s="193"/>
      <c r="D157" s="194" t="s">
        <v>2088</v>
      </c>
      <c r="E157" s="195"/>
      <c r="F157" s="195"/>
      <c r="G157" s="195"/>
      <c r="H157" s="195"/>
      <c r="I157" s="196"/>
      <c r="J157" s="197">
        <f>J359</f>
        <v>0</v>
      </c>
      <c r="K157" s="198"/>
    </row>
    <row r="158" s="8" customFormat="1" ht="24.96" customHeight="1">
      <c r="B158" s="192"/>
      <c r="C158" s="193"/>
      <c r="D158" s="194" t="s">
        <v>2089</v>
      </c>
      <c r="E158" s="195"/>
      <c r="F158" s="195"/>
      <c r="G158" s="195"/>
      <c r="H158" s="195"/>
      <c r="I158" s="196"/>
      <c r="J158" s="197">
        <f>J361</f>
        <v>0</v>
      </c>
      <c r="K158" s="198"/>
    </row>
    <row r="159" s="9" customFormat="1" ht="19.92" customHeight="1">
      <c r="B159" s="199"/>
      <c r="C159" s="200"/>
      <c r="D159" s="201" t="s">
        <v>2090</v>
      </c>
      <c r="E159" s="202"/>
      <c r="F159" s="202"/>
      <c r="G159" s="202"/>
      <c r="H159" s="202"/>
      <c r="I159" s="203"/>
      <c r="J159" s="204">
        <f>J362</f>
        <v>0</v>
      </c>
      <c r="K159" s="205"/>
    </row>
    <row r="160" s="9" customFormat="1" ht="19.92" customHeight="1">
      <c r="B160" s="199"/>
      <c r="C160" s="200"/>
      <c r="D160" s="201" t="s">
        <v>2091</v>
      </c>
      <c r="E160" s="202"/>
      <c r="F160" s="202"/>
      <c r="G160" s="202"/>
      <c r="H160" s="202"/>
      <c r="I160" s="203"/>
      <c r="J160" s="204">
        <f>J363</f>
        <v>0</v>
      </c>
      <c r="K160" s="205"/>
    </row>
    <row r="161" s="8" customFormat="1" ht="24.96" customHeight="1">
      <c r="B161" s="192"/>
      <c r="C161" s="193"/>
      <c r="D161" s="194" t="s">
        <v>2092</v>
      </c>
      <c r="E161" s="195"/>
      <c r="F161" s="195"/>
      <c r="G161" s="195"/>
      <c r="H161" s="195"/>
      <c r="I161" s="196"/>
      <c r="J161" s="197">
        <f>J366</f>
        <v>0</v>
      </c>
      <c r="K161" s="198"/>
    </row>
    <row r="162" s="9" customFormat="1" ht="19.92" customHeight="1">
      <c r="B162" s="199"/>
      <c r="C162" s="200"/>
      <c r="D162" s="201" t="s">
        <v>2093</v>
      </c>
      <c r="E162" s="202"/>
      <c r="F162" s="202"/>
      <c r="G162" s="202"/>
      <c r="H162" s="202"/>
      <c r="I162" s="203"/>
      <c r="J162" s="204">
        <f>J367</f>
        <v>0</v>
      </c>
      <c r="K162" s="205"/>
    </row>
    <row r="163" s="9" customFormat="1" ht="19.92" customHeight="1">
      <c r="B163" s="199"/>
      <c r="C163" s="200"/>
      <c r="D163" s="201" t="s">
        <v>2094</v>
      </c>
      <c r="E163" s="202"/>
      <c r="F163" s="202"/>
      <c r="G163" s="202"/>
      <c r="H163" s="202"/>
      <c r="I163" s="203"/>
      <c r="J163" s="204">
        <f>J368</f>
        <v>0</v>
      </c>
      <c r="K163" s="205"/>
    </row>
    <row r="164" s="8" customFormat="1" ht="24.96" customHeight="1">
      <c r="B164" s="192"/>
      <c r="C164" s="193"/>
      <c r="D164" s="194" t="s">
        <v>2095</v>
      </c>
      <c r="E164" s="195"/>
      <c r="F164" s="195"/>
      <c r="G164" s="195"/>
      <c r="H164" s="195"/>
      <c r="I164" s="196"/>
      <c r="J164" s="197">
        <f>J371</f>
        <v>0</v>
      </c>
      <c r="K164" s="198"/>
    </row>
    <row r="165" s="9" customFormat="1" ht="19.92" customHeight="1">
      <c r="B165" s="199"/>
      <c r="C165" s="200"/>
      <c r="D165" s="201" t="s">
        <v>2096</v>
      </c>
      <c r="E165" s="202"/>
      <c r="F165" s="202"/>
      <c r="G165" s="202"/>
      <c r="H165" s="202"/>
      <c r="I165" s="203"/>
      <c r="J165" s="204">
        <f>J372</f>
        <v>0</v>
      </c>
      <c r="K165" s="205"/>
    </row>
    <row r="166" s="9" customFormat="1" ht="19.92" customHeight="1">
      <c r="B166" s="199"/>
      <c r="C166" s="200"/>
      <c r="D166" s="201" t="s">
        <v>2097</v>
      </c>
      <c r="E166" s="202"/>
      <c r="F166" s="202"/>
      <c r="G166" s="202"/>
      <c r="H166" s="202"/>
      <c r="I166" s="203"/>
      <c r="J166" s="204">
        <f>J373</f>
        <v>0</v>
      </c>
      <c r="K166" s="205"/>
    </row>
    <row r="167" s="1" customFormat="1" ht="21.84" customHeight="1">
      <c r="B167" s="48"/>
      <c r="C167" s="49"/>
      <c r="D167" s="49"/>
      <c r="E167" s="49"/>
      <c r="F167" s="49"/>
      <c r="G167" s="49"/>
      <c r="H167" s="49"/>
      <c r="I167" s="159"/>
      <c r="J167" s="49"/>
      <c r="K167" s="53"/>
    </row>
    <row r="168" s="1" customFormat="1" ht="6.96" customHeight="1">
      <c r="B168" s="69"/>
      <c r="C168" s="70"/>
      <c r="D168" s="70"/>
      <c r="E168" s="70"/>
      <c r="F168" s="70"/>
      <c r="G168" s="70"/>
      <c r="H168" s="70"/>
      <c r="I168" s="181"/>
      <c r="J168" s="70"/>
      <c r="K168" s="71"/>
    </row>
    <row r="172" s="1" customFormat="1" ht="6.96" customHeight="1">
      <c r="B172" s="72"/>
      <c r="C172" s="73"/>
      <c r="D172" s="73"/>
      <c r="E172" s="73"/>
      <c r="F172" s="73"/>
      <c r="G172" s="73"/>
      <c r="H172" s="73"/>
      <c r="I172" s="184"/>
      <c r="J172" s="73"/>
      <c r="K172" s="73"/>
      <c r="L172" s="74"/>
    </row>
    <row r="173" s="1" customFormat="1" ht="36.96" customHeight="1">
      <c r="B173" s="48"/>
      <c r="C173" s="75" t="s">
        <v>167</v>
      </c>
      <c r="D173" s="76"/>
      <c r="E173" s="76"/>
      <c r="F173" s="76"/>
      <c r="G173" s="76"/>
      <c r="H173" s="76"/>
      <c r="I173" s="206"/>
      <c r="J173" s="76"/>
      <c r="K173" s="76"/>
      <c r="L173" s="74"/>
    </row>
    <row r="174" s="1" customFormat="1" ht="6.96" customHeight="1">
      <c r="B174" s="48"/>
      <c r="C174" s="76"/>
      <c r="D174" s="76"/>
      <c r="E174" s="76"/>
      <c r="F174" s="76"/>
      <c r="G174" s="76"/>
      <c r="H174" s="76"/>
      <c r="I174" s="206"/>
      <c r="J174" s="76"/>
      <c r="K174" s="76"/>
      <c r="L174" s="74"/>
    </row>
    <row r="175" s="1" customFormat="1" ht="14.4" customHeight="1">
      <c r="B175" s="48"/>
      <c r="C175" s="78" t="s">
        <v>18</v>
      </c>
      <c r="D175" s="76"/>
      <c r="E175" s="76"/>
      <c r="F175" s="76"/>
      <c r="G175" s="76"/>
      <c r="H175" s="76"/>
      <c r="I175" s="206"/>
      <c r="J175" s="76"/>
      <c r="K175" s="76"/>
      <c r="L175" s="74"/>
    </row>
    <row r="176" s="1" customFormat="1" ht="16.5" customHeight="1">
      <c r="B176" s="48"/>
      <c r="C176" s="76"/>
      <c r="D176" s="76"/>
      <c r="E176" s="207" t="str">
        <f>E7</f>
        <v>Areál TJ Lokomotiva Cheb-I.etapa-Fáze I.B-Rekonstrukce haly s přístavbou šaten-Neuznatelné výdaje</v>
      </c>
      <c r="F176" s="78"/>
      <c r="G176" s="78"/>
      <c r="H176" s="78"/>
      <c r="I176" s="206"/>
      <c r="J176" s="76"/>
      <c r="K176" s="76"/>
      <c r="L176" s="74"/>
    </row>
    <row r="177">
      <c r="B177" s="29"/>
      <c r="C177" s="78" t="s">
        <v>137</v>
      </c>
      <c r="D177" s="208"/>
      <c r="E177" s="208"/>
      <c r="F177" s="208"/>
      <c r="G177" s="208"/>
      <c r="H177" s="208"/>
      <c r="I177" s="151"/>
      <c r="J177" s="208"/>
      <c r="K177" s="208"/>
      <c r="L177" s="209"/>
    </row>
    <row r="178" ht="16.5" customHeight="1">
      <c r="B178" s="29"/>
      <c r="C178" s="208"/>
      <c r="D178" s="208"/>
      <c r="E178" s="207" t="s">
        <v>138</v>
      </c>
      <c r="F178" s="208"/>
      <c r="G178" s="208"/>
      <c r="H178" s="208"/>
      <c r="I178" s="151"/>
      <c r="J178" s="208"/>
      <c r="K178" s="208"/>
      <c r="L178" s="209"/>
    </row>
    <row r="179">
      <c r="B179" s="29"/>
      <c r="C179" s="78" t="s">
        <v>139</v>
      </c>
      <c r="D179" s="208"/>
      <c r="E179" s="208"/>
      <c r="F179" s="208"/>
      <c r="G179" s="208"/>
      <c r="H179" s="208"/>
      <c r="I179" s="151"/>
      <c r="J179" s="208"/>
      <c r="K179" s="208"/>
      <c r="L179" s="209"/>
    </row>
    <row r="180" s="1" customFormat="1" ht="16.5" customHeight="1">
      <c r="B180" s="48"/>
      <c r="C180" s="76"/>
      <c r="D180" s="76"/>
      <c r="E180" s="314" t="s">
        <v>1658</v>
      </c>
      <c r="F180" s="76"/>
      <c r="G180" s="76"/>
      <c r="H180" s="76"/>
      <c r="I180" s="206"/>
      <c r="J180" s="76"/>
      <c r="K180" s="76"/>
      <c r="L180" s="74"/>
    </row>
    <row r="181" s="1" customFormat="1" ht="14.4" customHeight="1">
      <c r="B181" s="48"/>
      <c r="C181" s="78" t="s">
        <v>1659</v>
      </c>
      <c r="D181" s="76"/>
      <c r="E181" s="76"/>
      <c r="F181" s="76"/>
      <c r="G181" s="76"/>
      <c r="H181" s="76"/>
      <c r="I181" s="206"/>
      <c r="J181" s="76"/>
      <c r="K181" s="76"/>
      <c r="L181" s="74"/>
    </row>
    <row r="182" s="1" customFormat="1" ht="17.25" customHeight="1">
      <c r="B182" s="48"/>
      <c r="C182" s="76"/>
      <c r="D182" s="76"/>
      <c r="E182" s="84" t="str">
        <f>E13</f>
        <v>D.4.2.2.1 - Soupis prací VZT-hala-NEUZNATELNÉ VÝDAJE</v>
      </c>
      <c r="F182" s="76"/>
      <c r="G182" s="76"/>
      <c r="H182" s="76"/>
      <c r="I182" s="206"/>
      <c r="J182" s="76"/>
      <c r="K182" s="76"/>
      <c r="L182" s="74"/>
    </row>
    <row r="183" s="1" customFormat="1" ht="6.96" customHeight="1">
      <c r="B183" s="48"/>
      <c r="C183" s="76"/>
      <c r="D183" s="76"/>
      <c r="E183" s="76"/>
      <c r="F183" s="76"/>
      <c r="G183" s="76"/>
      <c r="H183" s="76"/>
      <c r="I183" s="206"/>
      <c r="J183" s="76"/>
      <c r="K183" s="76"/>
      <c r="L183" s="74"/>
    </row>
    <row r="184" s="1" customFormat="1" ht="18" customHeight="1">
      <c r="B184" s="48"/>
      <c r="C184" s="78" t="s">
        <v>26</v>
      </c>
      <c r="D184" s="76"/>
      <c r="E184" s="76"/>
      <c r="F184" s="210" t="str">
        <f>F16</f>
        <v>Cheb</v>
      </c>
      <c r="G184" s="76"/>
      <c r="H184" s="76"/>
      <c r="I184" s="211" t="s">
        <v>28</v>
      </c>
      <c r="J184" s="87" t="str">
        <f>IF(J16="","",J16)</f>
        <v>25. 1. 2018</v>
      </c>
      <c r="K184" s="76"/>
      <c r="L184" s="74"/>
    </row>
    <row r="185" s="1" customFormat="1" ht="6.96" customHeight="1">
      <c r="B185" s="48"/>
      <c r="C185" s="76"/>
      <c r="D185" s="76"/>
      <c r="E185" s="76"/>
      <c r="F185" s="76"/>
      <c r="G185" s="76"/>
      <c r="H185" s="76"/>
      <c r="I185" s="206"/>
      <c r="J185" s="76"/>
      <c r="K185" s="76"/>
      <c r="L185" s="74"/>
    </row>
    <row r="186" s="1" customFormat="1">
      <c r="B186" s="48"/>
      <c r="C186" s="78" t="s">
        <v>36</v>
      </c>
      <c r="D186" s="76"/>
      <c r="E186" s="76"/>
      <c r="F186" s="210" t="str">
        <f>E19</f>
        <v>Město Cheb, Nám. Krále Jiřího z Poděbrad 1/14 Cheb</v>
      </c>
      <c r="G186" s="76"/>
      <c r="H186" s="76"/>
      <c r="I186" s="211" t="s">
        <v>43</v>
      </c>
      <c r="J186" s="210" t="str">
        <f>E25</f>
        <v>Ing. J. Šedivec-Staving Ateliér, Školní 27, Plzeň</v>
      </c>
      <c r="K186" s="76"/>
      <c r="L186" s="74"/>
    </row>
    <row r="187" s="1" customFormat="1" ht="14.4" customHeight="1">
      <c r="B187" s="48"/>
      <c r="C187" s="78" t="s">
        <v>41</v>
      </c>
      <c r="D187" s="76"/>
      <c r="E187" s="76"/>
      <c r="F187" s="210" t="str">
        <f>IF(E22="","",E22)</f>
        <v/>
      </c>
      <c r="G187" s="76"/>
      <c r="H187" s="76"/>
      <c r="I187" s="206"/>
      <c r="J187" s="76"/>
      <c r="K187" s="76"/>
      <c r="L187" s="74"/>
    </row>
    <row r="188" s="1" customFormat="1" ht="10.32" customHeight="1">
      <c r="B188" s="48"/>
      <c r="C188" s="76"/>
      <c r="D188" s="76"/>
      <c r="E188" s="76"/>
      <c r="F188" s="76"/>
      <c r="G188" s="76"/>
      <c r="H188" s="76"/>
      <c r="I188" s="206"/>
      <c r="J188" s="76"/>
      <c r="K188" s="76"/>
      <c r="L188" s="74"/>
    </row>
    <row r="189" s="10" customFormat="1" ht="29.28" customHeight="1">
      <c r="B189" s="212"/>
      <c r="C189" s="213" t="s">
        <v>168</v>
      </c>
      <c r="D189" s="214" t="s">
        <v>67</v>
      </c>
      <c r="E189" s="214" t="s">
        <v>63</v>
      </c>
      <c r="F189" s="214" t="s">
        <v>169</v>
      </c>
      <c r="G189" s="214" t="s">
        <v>170</v>
      </c>
      <c r="H189" s="214" t="s">
        <v>171</v>
      </c>
      <c r="I189" s="215" t="s">
        <v>172</v>
      </c>
      <c r="J189" s="214" t="s">
        <v>144</v>
      </c>
      <c r="K189" s="216" t="s">
        <v>173</v>
      </c>
      <c r="L189" s="217"/>
      <c r="M189" s="104" t="s">
        <v>174</v>
      </c>
      <c r="N189" s="105" t="s">
        <v>52</v>
      </c>
      <c r="O189" s="105" t="s">
        <v>175</v>
      </c>
      <c r="P189" s="105" t="s">
        <v>176</v>
      </c>
      <c r="Q189" s="105" t="s">
        <v>177</v>
      </c>
      <c r="R189" s="105" t="s">
        <v>178</v>
      </c>
      <c r="S189" s="105" t="s">
        <v>179</v>
      </c>
      <c r="T189" s="106" t="s">
        <v>180</v>
      </c>
    </row>
    <row r="190" s="1" customFormat="1" ht="29.28" customHeight="1">
      <c r="B190" s="48"/>
      <c r="C190" s="110" t="s">
        <v>145</v>
      </c>
      <c r="D190" s="76"/>
      <c r="E190" s="76"/>
      <c r="F190" s="76"/>
      <c r="G190" s="76"/>
      <c r="H190" s="76"/>
      <c r="I190" s="206"/>
      <c r="J190" s="218">
        <f>BK190</f>
        <v>0</v>
      </c>
      <c r="K190" s="76"/>
      <c r="L190" s="74"/>
      <c r="M190" s="107"/>
      <c r="N190" s="108"/>
      <c r="O190" s="108"/>
      <c r="P190" s="219">
        <f>P191+P357+P359+P361+P366+P371</f>
        <v>0</v>
      </c>
      <c r="Q190" s="108"/>
      <c r="R190" s="219">
        <f>R191+R357+R359+R361+R366+R371</f>
        <v>2188.1900000000001</v>
      </c>
      <c r="S190" s="108"/>
      <c r="T190" s="220">
        <f>T191+T357+T359+T361+T366+T371</f>
        <v>0</v>
      </c>
      <c r="AT190" s="25" t="s">
        <v>81</v>
      </c>
      <c r="AU190" s="25" t="s">
        <v>146</v>
      </c>
      <c r="BK190" s="221">
        <f>BK191+BK357+BK359+BK361+BK366+BK371</f>
        <v>0</v>
      </c>
    </row>
    <row r="191" s="11" customFormat="1" ht="37.44" customHeight="1">
      <c r="B191" s="222"/>
      <c r="C191" s="223"/>
      <c r="D191" s="224" t="s">
        <v>81</v>
      </c>
      <c r="E191" s="225" t="s">
        <v>2098</v>
      </c>
      <c r="F191" s="225" t="s">
        <v>2099</v>
      </c>
      <c r="G191" s="223"/>
      <c r="H191" s="223"/>
      <c r="I191" s="226"/>
      <c r="J191" s="227">
        <f>BK191</f>
        <v>0</v>
      </c>
      <c r="K191" s="223"/>
      <c r="L191" s="228"/>
      <c r="M191" s="229"/>
      <c r="N191" s="230"/>
      <c r="O191" s="230"/>
      <c r="P191" s="231">
        <f>P192+SUM(P193:P208)+SUM(P211:P227)+P230+P231+P234+P237+P238+P241+P242+P245+P246+P249+P250+P253+P254+P257+P258+P261+P262+P265+P268+P269+P272+P273+P276+P277+P280+P283+P286+P289+P292+P295+P298+P299+P302+P303+P306+P309+P312+P315+P318+P319+P322+P323+P326+P329+P332+P335+P336+P339+P342+P343+P346+P349+P350+P352+P353+P355</f>
        <v>0</v>
      </c>
      <c r="Q191" s="230"/>
      <c r="R191" s="231">
        <f>R192+SUM(R193:R208)+SUM(R211:R227)+R230+R231+R234+R237+R238+R241+R242+R245+R246+R249+R250+R253+R254+R257+R258+R261+R262+R265+R268+R269+R272+R273+R276+R277+R280+R283+R286+R289+R292+R295+R298+R299+R302+R303+R306+R309+R312+R315+R318+R319+R322+R323+R326+R329+R332+R335+R336+R339+R342+R343+R346+R349+R350+R352+R353+R355</f>
        <v>1532.1900000000001</v>
      </c>
      <c r="S191" s="230"/>
      <c r="T191" s="232">
        <f>T192+SUM(T193:T208)+SUM(T211:T227)+T230+T231+T234+T237+T238+T241+T242+T245+T246+T249+T250+T253+T254+T257+T258+T261+T262+T265+T268+T269+T272+T273+T276+T277+T280+T283+T286+T289+T292+T295+T298+T299+T302+T303+T306+T309+T312+T315+T318+T319+T322+T323+T326+T329+T332+T335+T336+T339+T342+T343+T346+T349+T350+T352+T353+T355</f>
        <v>0</v>
      </c>
      <c r="AR191" s="233" t="s">
        <v>25</v>
      </c>
      <c r="AT191" s="234" t="s">
        <v>81</v>
      </c>
      <c r="AU191" s="234" t="s">
        <v>82</v>
      </c>
      <c r="AY191" s="233" t="s">
        <v>183</v>
      </c>
      <c r="BK191" s="235">
        <f>BK192+SUM(BK193:BK208)+SUM(BK211:BK227)+BK230+BK231+BK234+BK237+BK238+BK241+BK242+BK245+BK246+BK249+BK250+BK253+BK254+BK257+BK258+BK261+BK262+BK265+BK268+BK269+BK272+BK273+BK276+BK277+BK280+BK283+BK286+BK289+BK292+BK295+BK298+BK299+BK302+BK303+BK306+BK309+BK312+BK315+BK318+BK319+BK322+BK323+BK326+BK329+BK332+BK335+BK336+BK339+BK342+BK343+BK346+BK349+BK350+BK352+BK353+BK355</f>
        <v>0</v>
      </c>
    </row>
    <row r="192" s="11" customFormat="1" ht="19.92" customHeight="1">
      <c r="B192" s="222"/>
      <c r="C192" s="223"/>
      <c r="D192" s="224" t="s">
        <v>81</v>
      </c>
      <c r="E192" s="236" t="s">
        <v>2100</v>
      </c>
      <c r="F192" s="236" t="s">
        <v>2101</v>
      </c>
      <c r="G192" s="223"/>
      <c r="H192" s="223"/>
      <c r="I192" s="226"/>
      <c r="J192" s="237">
        <f>BK192</f>
        <v>0</v>
      </c>
      <c r="K192" s="223"/>
      <c r="L192" s="228"/>
      <c r="M192" s="229"/>
      <c r="N192" s="230"/>
      <c r="O192" s="230"/>
      <c r="P192" s="231">
        <v>0</v>
      </c>
      <c r="Q192" s="230"/>
      <c r="R192" s="231">
        <v>0</v>
      </c>
      <c r="S192" s="230"/>
      <c r="T192" s="232">
        <v>0</v>
      </c>
      <c r="AR192" s="233" t="s">
        <v>25</v>
      </c>
      <c r="AT192" s="234" t="s">
        <v>81</v>
      </c>
      <c r="AU192" s="234" t="s">
        <v>25</v>
      </c>
      <c r="AY192" s="233" t="s">
        <v>183</v>
      </c>
      <c r="BK192" s="235">
        <v>0</v>
      </c>
    </row>
    <row r="193" s="11" customFormat="1" ht="19.92" customHeight="1">
      <c r="B193" s="222"/>
      <c r="C193" s="223"/>
      <c r="D193" s="224" t="s">
        <v>81</v>
      </c>
      <c r="E193" s="236" t="s">
        <v>2102</v>
      </c>
      <c r="F193" s="236" t="s">
        <v>2103</v>
      </c>
      <c r="G193" s="223"/>
      <c r="H193" s="223"/>
      <c r="I193" s="226"/>
      <c r="J193" s="237">
        <f>BK193</f>
        <v>0</v>
      </c>
      <c r="K193" s="223"/>
      <c r="L193" s="228"/>
      <c r="M193" s="229"/>
      <c r="N193" s="230"/>
      <c r="O193" s="230"/>
      <c r="P193" s="231">
        <v>0</v>
      </c>
      <c r="Q193" s="230"/>
      <c r="R193" s="231">
        <v>0</v>
      </c>
      <c r="S193" s="230"/>
      <c r="T193" s="232">
        <v>0</v>
      </c>
      <c r="AR193" s="233" t="s">
        <v>25</v>
      </c>
      <c r="AT193" s="234" t="s">
        <v>81</v>
      </c>
      <c r="AU193" s="234" t="s">
        <v>25</v>
      </c>
      <c r="AY193" s="233" t="s">
        <v>183</v>
      </c>
      <c r="BK193" s="235">
        <v>0</v>
      </c>
    </row>
    <row r="194" s="11" customFormat="1" ht="19.92" customHeight="1">
      <c r="B194" s="222"/>
      <c r="C194" s="223"/>
      <c r="D194" s="224" t="s">
        <v>81</v>
      </c>
      <c r="E194" s="236" t="s">
        <v>2104</v>
      </c>
      <c r="F194" s="236" t="s">
        <v>2105</v>
      </c>
      <c r="G194" s="223"/>
      <c r="H194" s="223"/>
      <c r="I194" s="226"/>
      <c r="J194" s="237">
        <f>BK194</f>
        <v>0</v>
      </c>
      <c r="K194" s="223"/>
      <c r="L194" s="228"/>
      <c r="M194" s="229"/>
      <c r="N194" s="230"/>
      <c r="O194" s="230"/>
      <c r="P194" s="231">
        <v>0</v>
      </c>
      <c r="Q194" s="230"/>
      <c r="R194" s="231">
        <v>0</v>
      </c>
      <c r="S194" s="230"/>
      <c r="T194" s="232">
        <v>0</v>
      </c>
      <c r="AR194" s="233" t="s">
        <v>25</v>
      </c>
      <c r="AT194" s="234" t="s">
        <v>81</v>
      </c>
      <c r="AU194" s="234" t="s">
        <v>25</v>
      </c>
      <c r="AY194" s="233" t="s">
        <v>183</v>
      </c>
      <c r="BK194" s="235">
        <v>0</v>
      </c>
    </row>
    <row r="195" s="11" customFormat="1" ht="19.92" customHeight="1">
      <c r="B195" s="222"/>
      <c r="C195" s="223"/>
      <c r="D195" s="224" t="s">
        <v>81</v>
      </c>
      <c r="E195" s="236" t="s">
        <v>2106</v>
      </c>
      <c r="F195" s="236" t="s">
        <v>2107</v>
      </c>
      <c r="G195" s="223"/>
      <c r="H195" s="223"/>
      <c r="I195" s="226"/>
      <c r="J195" s="237">
        <f>BK195</f>
        <v>0</v>
      </c>
      <c r="K195" s="223"/>
      <c r="L195" s="228"/>
      <c r="M195" s="229"/>
      <c r="N195" s="230"/>
      <c r="O195" s="230"/>
      <c r="P195" s="231">
        <v>0</v>
      </c>
      <c r="Q195" s="230"/>
      <c r="R195" s="231">
        <v>0</v>
      </c>
      <c r="S195" s="230"/>
      <c r="T195" s="232">
        <v>0</v>
      </c>
      <c r="AR195" s="233" t="s">
        <v>25</v>
      </c>
      <c r="AT195" s="234" t="s">
        <v>81</v>
      </c>
      <c r="AU195" s="234" t="s">
        <v>25</v>
      </c>
      <c r="AY195" s="233" t="s">
        <v>183</v>
      </c>
      <c r="BK195" s="235">
        <v>0</v>
      </c>
    </row>
    <row r="196" s="11" customFormat="1" ht="19.92" customHeight="1">
      <c r="B196" s="222"/>
      <c r="C196" s="223"/>
      <c r="D196" s="224" t="s">
        <v>81</v>
      </c>
      <c r="E196" s="236" t="s">
        <v>2108</v>
      </c>
      <c r="F196" s="236" t="s">
        <v>2109</v>
      </c>
      <c r="G196" s="223"/>
      <c r="H196" s="223"/>
      <c r="I196" s="226"/>
      <c r="J196" s="237">
        <f>BK196</f>
        <v>0</v>
      </c>
      <c r="K196" s="223"/>
      <c r="L196" s="228"/>
      <c r="M196" s="229"/>
      <c r="N196" s="230"/>
      <c r="O196" s="230"/>
      <c r="P196" s="231">
        <v>0</v>
      </c>
      <c r="Q196" s="230"/>
      <c r="R196" s="231">
        <v>0</v>
      </c>
      <c r="S196" s="230"/>
      <c r="T196" s="232">
        <v>0</v>
      </c>
      <c r="AR196" s="233" t="s">
        <v>25</v>
      </c>
      <c r="AT196" s="234" t="s">
        <v>81</v>
      </c>
      <c r="AU196" s="234" t="s">
        <v>25</v>
      </c>
      <c r="AY196" s="233" t="s">
        <v>183</v>
      </c>
      <c r="BK196" s="235">
        <v>0</v>
      </c>
    </row>
    <row r="197" s="11" customFormat="1" ht="19.92" customHeight="1">
      <c r="B197" s="222"/>
      <c r="C197" s="223"/>
      <c r="D197" s="224" t="s">
        <v>81</v>
      </c>
      <c r="E197" s="236" t="s">
        <v>2110</v>
      </c>
      <c r="F197" s="236" t="s">
        <v>2111</v>
      </c>
      <c r="G197" s="223"/>
      <c r="H197" s="223"/>
      <c r="I197" s="226"/>
      <c r="J197" s="237">
        <f>BK197</f>
        <v>0</v>
      </c>
      <c r="K197" s="223"/>
      <c r="L197" s="228"/>
      <c r="M197" s="229"/>
      <c r="N197" s="230"/>
      <c r="O197" s="230"/>
      <c r="P197" s="231">
        <v>0</v>
      </c>
      <c r="Q197" s="230"/>
      <c r="R197" s="231">
        <v>0</v>
      </c>
      <c r="S197" s="230"/>
      <c r="T197" s="232">
        <v>0</v>
      </c>
      <c r="AR197" s="233" t="s">
        <v>25</v>
      </c>
      <c r="AT197" s="234" t="s">
        <v>81</v>
      </c>
      <c r="AU197" s="234" t="s">
        <v>25</v>
      </c>
      <c r="AY197" s="233" t="s">
        <v>183</v>
      </c>
      <c r="BK197" s="235">
        <v>0</v>
      </c>
    </row>
    <row r="198" s="11" customFormat="1" ht="19.92" customHeight="1">
      <c r="B198" s="222"/>
      <c r="C198" s="223"/>
      <c r="D198" s="224" t="s">
        <v>81</v>
      </c>
      <c r="E198" s="236" t="s">
        <v>2112</v>
      </c>
      <c r="F198" s="236" t="s">
        <v>2113</v>
      </c>
      <c r="G198" s="223"/>
      <c r="H198" s="223"/>
      <c r="I198" s="226"/>
      <c r="J198" s="237">
        <f>BK198</f>
        <v>0</v>
      </c>
      <c r="K198" s="223"/>
      <c r="L198" s="228"/>
      <c r="M198" s="229"/>
      <c r="N198" s="230"/>
      <c r="O198" s="230"/>
      <c r="P198" s="231">
        <v>0</v>
      </c>
      <c r="Q198" s="230"/>
      <c r="R198" s="231">
        <v>0</v>
      </c>
      <c r="S198" s="230"/>
      <c r="T198" s="232">
        <v>0</v>
      </c>
      <c r="AR198" s="233" t="s">
        <v>25</v>
      </c>
      <c r="AT198" s="234" t="s">
        <v>81</v>
      </c>
      <c r="AU198" s="234" t="s">
        <v>25</v>
      </c>
      <c r="AY198" s="233" t="s">
        <v>183</v>
      </c>
      <c r="BK198" s="235">
        <v>0</v>
      </c>
    </row>
    <row r="199" s="11" customFormat="1" ht="19.92" customHeight="1">
      <c r="B199" s="222"/>
      <c r="C199" s="223"/>
      <c r="D199" s="224" t="s">
        <v>81</v>
      </c>
      <c r="E199" s="236" t="s">
        <v>2114</v>
      </c>
      <c r="F199" s="236" t="s">
        <v>2115</v>
      </c>
      <c r="G199" s="223"/>
      <c r="H199" s="223"/>
      <c r="I199" s="226"/>
      <c r="J199" s="237">
        <f>BK199</f>
        <v>0</v>
      </c>
      <c r="K199" s="223"/>
      <c r="L199" s="228"/>
      <c r="M199" s="229"/>
      <c r="N199" s="230"/>
      <c r="O199" s="230"/>
      <c r="P199" s="231">
        <v>0</v>
      </c>
      <c r="Q199" s="230"/>
      <c r="R199" s="231">
        <v>0</v>
      </c>
      <c r="S199" s="230"/>
      <c r="T199" s="232">
        <v>0</v>
      </c>
      <c r="AR199" s="233" t="s">
        <v>25</v>
      </c>
      <c r="AT199" s="234" t="s">
        <v>81</v>
      </c>
      <c r="AU199" s="234" t="s">
        <v>25</v>
      </c>
      <c r="AY199" s="233" t="s">
        <v>183</v>
      </c>
      <c r="BK199" s="235">
        <v>0</v>
      </c>
    </row>
    <row r="200" s="11" customFormat="1" ht="19.92" customHeight="1">
      <c r="B200" s="222"/>
      <c r="C200" s="223"/>
      <c r="D200" s="224" t="s">
        <v>81</v>
      </c>
      <c r="E200" s="236" t="s">
        <v>2116</v>
      </c>
      <c r="F200" s="236" t="s">
        <v>2117</v>
      </c>
      <c r="G200" s="223"/>
      <c r="H200" s="223"/>
      <c r="I200" s="226"/>
      <c r="J200" s="237">
        <f>BK200</f>
        <v>0</v>
      </c>
      <c r="K200" s="223"/>
      <c r="L200" s="228"/>
      <c r="M200" s="229"/>
      <c r="N200" s="230"/>
      <c r="O200" s="230"/>
      <c r="P200" s="231">
        <v>0</v>
      </c>
      <c r="Q200" s="230"/>
      <c r="R200" s="231">
        <v>0</v>
      </c>
      <c r="S200" s="230"/>
      <c r="T200" s="232">
        <v>0</v>
      </c>
      <c r="AR200" s="233" t="s">
        <v>25</v>
      </c>
      <c r="AT200" s="234" t="s">
        <v>81</v>
      </c>
      <c r="AU200" s="234" t="s">
        <v>25</v>
      </c>
      <c r="AY200" s="233" t="s">
        <v>183</v>
      </c>
      <c r="BK200" s="235">
        <v>0</v>
      </c>
    </row>
    <row r="201" s="11" customFormat="1" ht="19.92" customHeight="1">
      <c r="B201" s="222"/>
      <c r="C201" s="223"/>
      <c r="D201" s="224" t="s">
        <v>81</v>
      </c>
      <c r="E201" s="236" t="s">
        <v>2118</v>
      </c>
      <c r="F201" s="236" t="s">
        <v>2119</v>
      </c>
      <c r="G201" s="223"/>
      <c r="H201" s="223"/>
      <c r="I201" s="226"/>
      <c r="J201" s="237">
        <f>BK201</f>
        <v>0</v>
      </c>
      <c r="K201" s="223"/>
      <c r="L201" s="228"/>
      <c r="M201" s="229"/>
      <c r="N201" s="230"/>
      <c r="O201" s="230"/>
      <c r="P201" s="231">
        <v>0</v>
      </c>
      <c r="Q201" s="230"/>
      <c r="R201" s="231">
        <v>0</v>
      </c>
      <c r="S201" s="230"/>
      <c r="T201" s="232">
        <v>0</v>
      </c>
      <c r="AR201" s="233" t="s">
        <v>25</v>
      </c>
      <c r="AT201" s="234" t="s">
        <v>81</v>
      </c>
      <c r="AU201" s="234" t="s">
        <v>25</v>
      </c>
      <c r="AY201" s="233" t="s">
        <v>183</v>
      </c>
      <c r="BK201" s="235">
        <v>0</v>
      </c>
    </row>
    <row r="202" s="11" customFormat="1" ht="19.92" customHeight="1">
      <c r="B202" s="222"/>
      <c r="C202" s="223"/>
      <c r="D202" s="224" t="s">
        <v>81</v>
      </c>
      <c r="E202" s="236" t="s">
        <v>2120</v>
      </c>
      <c r="F202" s="236" t="s">
        <v>2121</v>
      </c>
      <c r="G202" s="223"/>
      <c r="H202" s="223"/>
      <c r="I202" s="226"/>
      <c r="J202" s="237">
        <f>BK202</f>
        <v>0</v>
      </c>
      <c r="K202" s="223"/>
      <c r="L202" s="228"/>
      <c r="M202" s="229"/>
      <c r="N202" s="230"/>
      <c r="O202" s="230"/>
      <c r="P202" s="231">
        <v>0</v>
      </c>
      <c r="Q202" s="230"/>
      <c r="R202" s="231">
        <v>0</v>
      </c>
      <c r="S202" s="230"/>
      <c r="T202" s="232">
        <v>0</v>
      </c>
      <c r="AR202" s="233" t="s">
        <v>25</v>
      </c>
      <c r="AT202" s="234" t="s">
        <v>81</v>
      </c>
      <c r="AU202" s="234" t="s">
        <v>25</v>
      </c>
      <c r="AY202" s="233" t="s">
        <v>183</v>
      </c>
      <c r="BK202" s="235">
        <v>0</v>
      </c>
    </row>
    <row r="203" s="11" customFormat="1" ht="19.92" customHeight="1">
      <c r="B203" s="222"/>
      <c r="C203" s="223"/>
      <c r="D203" s="224" t="s">
        <v>81</v>
      </c>
      <c r="E203" s="236" t="s">
        <v>2122</v>
      </c>
      <c r="F203" s="236" t="s">
        <v>2123</v>
      </c>
      <c r="G203" s="223"/>
      <c r="H203" s="223"/>
      <c r="I203" s="226"/>
      <c r="J203" s="237">
        <f>BK203</f>
        <v>0</v>
      </c>
      <c r="K203" s="223"/>
      <c r="L203" s="228"/>
      <c r="M203" s="229"/>
      <c r="N203" s="230"/>
      <c r="O203" s="230"/>
      <c r="P203" s="231">
        <v>0</v>
      </c>
      <c r="Q203" s="230"/>
      <c r="R203" s="231">
        <v>0</v>
      </c>
      <c r="S203" s="230"/>
      <c r="T203" s="232">
        <v>0</v>
      </c>
      <c r="AR203" s="233" t="s">
        <v>25</v>
      </c>
      <c r="AT203" s="234" t="s">
        <v>81</v>
      </c>
      <c r="AU203" s="234" t="s">
        <v>25</v>
      </c>
      <c r="AY203" s="233" t="s">
        <v>183</v>
      </c>
      <c r="BK203" s="235">
        <v>0</v>
      </c>
    </row>
    <row r="204" s="11" customFormat="1" ht="19.92" customHeight="1">
      <c r="B204" s="222"/>
      <c r="C204" s="223"/>
      <c r="D204" s="224" t="s">
        <v>81</v>
      </c>
      <c r="E204" s="236" t="s">
        <v>2124</v>
      </c>
      <c r="F204" s="236" t="s">
        <v>2125</v>
      </c>
      <c r="G204" s="223"/>
      <c r="H204" s="223"/>
      <c r="I204" s="226"/>
      <c r="J204" s="237">
        <f>BK204</f>
        <v>0</v>
      </c>
      <c r="K204" s="223"/>
      <c r="L204" s="228"/>
      <c r="M204" s="229"/>
      <c r="N204" s="230"/>
      <c r="O204" s="230"/>
      <c r="P204" s="231">
        <v>0</v>
      </c>
      <c r="Q204" s="230"/>
      <c r="R204" s="231">
        <v>0</v>
      </c>
      <c r="S204" s="230"/>
      <c r="T204" s="232">
        <v>0</v>
      </c>
      <c r="AR204" s="233" t="s">
        <v>25</v>
      </c>
      <c r="AT204" s="234" t="s">
        <v>81</v>
      </c>
      <c r="AU204" s="234" t="s">
        <v>25</v>
      </c>
      <c r="AY204" s="233" t="s">
        <v>183</v>
      </c>
      <c r="BK204" s="235">
        <v>0</v>
      </c>
    </row>
    <row r="205" s="11" customFormat="1" ht="19.92" customHeight="1">
      <c r="B205" s="222"/>
      <c r="C205" s="223"/>
      <c r="D205" s="224" t="s">
        <v>81</v>
      </c>
      <c r="E205" s="236" t="s">
        <v>2126</v>
      </c>
      <c r="F205" s="236" t="s">
        <v>2127</v>
      </c>
      <c r="G205" s="223"/>
      <c r="H205" s="223"/>
      <c r="I205" s="226"/>
      <c r="J205" s="237">
        <f>BK205</f>
        <v>0</v>
      </c>
      <c r="K205" s="223"/>
      <c r="L205" s="228"/>
      <c r="M205" s="229"/>
      <c r="N205" s="230"/>
      <c r="O205" s="230"/>
      <c r="P205" s="231">
        <v>0</v>
      </c>
      <c r="Q205" s="230"/>
      <c r="R205" s="231">
        <v>0</v>
      </c>
      <c r="S205" s="230"/>
      <c r="T205" s="232">
        <v>0</v>
      </c>
      <c r="AR205" s="233" t="s">
        <v>25</v>
      </c>
      <c r="AT205" s="234" t="s">
        <v>81</v>
      </c>
      <c r="AU205" s="234" t="s">
        <v>25</v>
      </c>
      <c r="AY205" s="233" t="s">
        <v>183</v>
      </c>
      <c r="BK205" s="235">
        <v>0</v>
      </c>
    </row>
    <row r="206" s="11" customFormat="1" ht="19.92" customHeight="1">
      <c r="B206" s="222"/>
      <c r="C206" s="223"/>
      <c r="D206" s="224" t="s">
        <v>81</v>
      </c>
      <c r="E206" s="236" t="s">
        <v>2128</v>
      </c>
      <c r="F206" s="236" t="s">
        <v>2129</v>
      </c>
      <c r="G206" s="223"/>
      <c r="H206" s="223"/>
      <c r="I206" s="226"/>
      <c r="J206" s="237">
        <f>BK206</f>
        <v>0</v>
      </c>
      <c r="K206" s="223"/>
      <c r="L206" s="228"/>
      <c r="M206" s="229"/>
      <c r="N206" s="230"/>
      <c r="O206" s="230"/>
      <c r="P206" s="231">
        <v>0</v>
      </c>
      <c r="Q206" s="230"/>
      <c r="R206" s="231">
        <v>0</v>
      </c>
      <c r="S206" s="230"/>
      <c r="T206" s="232">
        <v>0</v>
      </c>
      <c r="AR206" s="233" t="s">
        <v>25</v>
      </c>
      <c r="AT206" s="234" t="s">
        <v>81</v>
      </c>
      <c r="AU206" s="234" t="s">
        <v>25</v>
      </c>
      <c r="AY206" s="233" t="s">
        <v>183</v>
      </c>
      <c r="BK206" s="235">
        <v>0</v>
      </c>
    </row>
    <row r="207" s="11" customFormat="1" ht="19.92" customHeight="1">
      <c r="B207" s="222"/>
      <c r="C207" s="223"/>
      <c r="D207" s="224" t="s">
        <v>81</v>
      </c>
      <c r="E207" s="236" t="s">
        <v>2130</v>
      </c>
      <c r="F207" s="236" t="s">
        <v>2131</v>
      </c>
      <c r="G207" s="223"/>
      <c r="H207" s="223"/>
      <c r="I207" s="226"/>
      <c r="J207" s="237">
        <f>BK207</f>
        <v>0</v>
      </c>
      <c r="K207" s="223"/>
      <c r="L207" s="228"/>
      <c r="M207" s="229"/>
      <c r="N207" s="230"/>
      <c r="O207" s="230"/>
      <c r="P207" s="231">
        <v>0</v>
      </c>
      <c r="Q207" s="230"/>
      <c r="R207" s="231">
        <v>0</v>
      </c>
      <c r="S207" s="230"/>
      <c r="T207" s="232">
        <v>0</v>
      </c>
      <c r="AR207" s="233" t="s">
        <v>25</v>
      </c>
      <c r="AT207" s="234" t="s">
        <v>81</v>
      </c>
      <c r="AU207" s="234" t="s">
        <v>25</v>
      </c>
      <c r="AY207" s="233" t="s">
        <v>183</v>
      </c>
      <c r="BK207" s="235">
        <v>0</v>
      </c>
    </row>
    <row r="208" s="11" customFormat="1" ht="19.92" customHeight="1">
      <c r="B208" s="222"/>
      <c r="C208" s="223"/>
      <c r="D208" s="224" t="s">
        <v>81</v>
      </c>
      <c r="E208" s="236" t="s">
        <v>2132</v>
      </c>
      <c r="F208" s="236" t="s">
        <v>2133</v>
      </c>
      <c r="G208" s="223"/>
      <c r="H208" s="223"/>
      <c r="I208" s="226"/>
      <c r="J208" s="237">
        <f>BK208</f>
        <v>0</v>
      </c>
      <c r="K208" s="223"/>
      <c r="L208" s="228"/>
      <c r="M208" s="229"/>
      <c r="N208" s="230"/>
      <c r="O208" s="230"/>
      <c r="P208" s="231">
        <f>SUM(P209:P210)</f>
        <v>0</v>
      </c>
      <c r="Q208" s="230"/>
      <c r="R208" s="231">
        <f>SUM(R209:R210)</f>
        <v>292</v>
      </c>
      <c r="S208" s="230"/>
      <c r="T208" s="232">
        <f>SUM(T209:T210)</f>
        <v>0</v>
      </c>
      <c r="AR208" s="233" t="s">
        <v>25</v>
      </c>
      <c r="AT208" s="234" t="s">
        <v>81</v>
      </c>
      <c r="AU208" s="234" t="s">
        <v>25</v>
      </c>
      <c r="AY208" s="233" t="s">
        <v>183</v>
      </c>
      <c r="BK208" s="235">
        <f>SUM(BK209:BK210)</f>
        <v>0</v>
      </c>
    </row>
    <row r="209" s="1" customFormat="1" ht="16.5" customHeight="1">
      <c r="B209" s="48"/>
      <c r="C209" s="285" t="s">
        <v>82</v>
      </c>
      <c r="D209" s="285" t="s">
        <v>272</v>
      </c>
      <c r="E209" s="286" t="s">
        <v>2134</v>
      </c>
      <c r="F209" s="287" t="s">
        <v>2135</v>
      </c>
      <c r="G209" s="288" t="s">
        <v>2136</v>
      </c>
      <c r="H209" s="289">
        <v>1</v>
      </c>
      <c r="I209" s="290"/>
      <c r="J209" s="291">
        <f>ROUND(I209*H209,2)</f>
        <v>0</v>
      </c>
      <c r="K209" s="287" t="s">
        <v>38</v>
      </c>
      <c r="L209" s="292"/>
      <c r="M209" s="293" t="s">
        <v>38</v>
      </c>
      <c r="N209" s="294" t="s">
        <v>53</v>
      </c>
      <c r="O209" s="49"/>
      <c r="P209" s="247">
        <f>O209*H209</f>
        <v>0</v>
      </c>
      <c r="Q209" s="247">
        <v>292</v>
      </c>
      <c r="R209" s="247">
        <f>Q209*H209</f>
        <v>292</v>
      </c>
      <c r="S209" s="247">
        <v>0</v>
      </c>
      <c r="T209" s="248">
        <f>S209*H209</f>
        <v>0</v>
      </c>
      <c r="AR209" s="25" t="s">
        <v>231</v>
      </c>
      <c r="AT209" s="25" t="s">
        <v>272</v>
      </c>
      <c r="AU209" s="25" t="s">
        <v>90</v>
      </c>
      <c r="AY209" s="25" t="s">
        <v>183</v>
      </c>
      <c r="BE209" s="249">
        <f>IF(N209="základní",J209,0)</f>
        <v>0</v>
      </c>
      <c r="BF209" s="249">
        <f>IF(N209="snížená",J209,0)</f>
        <v>0</v>
      </c>
      <c r="BG209" s="249">
        <f>IF(N209="zákl. přenesená",J209,0)</f>
        <v>0</v>
      </c>
      <c r="BH209" s="249">
        <f>IF(N209="sníž. přenesená",J209,0)</f>
        <v>0</v>
      </c>
      <c r="BI209" s="249">
        <f>IF(N209="nulová",J209,0)</f>
        <v>0</v>
      </c>
      <c r="BJ209" s="25" t="s">
        <v>25</v>
      </c>
      <c r="BK209" s="249">
        <f>ROUND(I209*H209,2)</f>
        <v>0</v>
      </c>
      <c r="BL209" s="25" t="s">
        <v>190</v>
      </c>
      <c r="BM209" s="25" t="s">
        <v>25</v>
      </c>
    </row>
    <row r="210" s="1" customFormat="1" ht="16.5" customHeight="1">
      <c r="B210" s="48"/>
      <c r="C210" s="238" t="s">
        <v>82</v>
      </c>
      <c r="D210" s="238" t="s">
        <v>185</v>
      </c>
      <c r="E210" s="239" t="s">
        <v>2137</v>
      </c>
      <c r="F210" s="240" t="s">
        <v>2138</v>
      </c>
      <c r="G210" s="241" t="s">
        <v>2136</v>
      </c>
      <c r="H210" s="242">
        <v>1</v>
      </c>
      <c r="I210" s="243"/>
      <c r="J210" s="244">
        <f>ROUND(I210*H210,2)</f>
        <v>0</v>
      </c>
      <c r="K210" s="240" t="s">
        <v>38</v>
      </c>
      <c r="L210" s="74"/>
      <c r="M210" s="245" t="s">
        <v>38</v>
      </c>
      <c r="N210" s="246" t="s">
        <v>53</v>
      </c>
      <c r="O210" s="49"/>
      <c r="P210" s="247">
        <f>O210*H210</f>
        <v>0</v>
      </c>
      <c r="Q210" s="247">
        <v>0</v>
      </c>
      <c r="R210" s="247">
        <f>Q210*H210</f>
        <v>0</v>
      </c>
      <c r="S210" s="247">
        <v>0</v>
      </c>
      <c r="T210" s="248">
        <f>S210*H210</f>
        <v>0</v>
      </c>
      <c r="AR210" s="25" t="s">
        <v>190</v>
      </c>
      <c r="AT210" s="25" t="s">
        <v>185</v>
      </c>
      <c r="AU210" s="25" t="s">
        <v>90</v>
      </c>
      <c r="AY210" s="25" t="s">
        <v>183</v>
      </c>
      <c r="BE210" s="249">
        <f>IF(N210="základní",J210,0)</f>
        <v>0</v>
      </c>
      <c r="BF210" s="249">
        <f>IF(N210="snížená",J210,0)</f>
        <v>0</v>
      </c>
      <c r="BG210" s="249">
        <f>IF(N210="zákl. přenesená",J210,0)</f>
        <v>0</v>
      </c>
      <c r="BH210" s="249">
        <f>IF(N210="sníž. přenesená",J210,0)</f>
        <v>0</v>
      </c>
      <c r="BI210" s="249">
        <f>IF(N210="nulová",J210,0)</f>
        <v>0</v>
      </c>
      <c r="BJ210" s="25" t="s">
        <v>25</v>
      </c>
      <c r="BK210" s="249">
        <f>ROUND(I210*H210,2)</f>
        <v>0</v>
      </c>
      <c r="BL210" s="25" t="s">
        <v>190</v>
      </c>
      <c r="BM210" s="25" t="s">
        <v>90</v>
      </c>
    </row>
    <row r="211" s="11" customFormat="1" ht="29.88" customHeight="1">
      <c r="B211" s="222"/>
      <c r="C211" s="223"/>
      <c r="D211" s="224" t="s">
        <v>81</v>
      </c>
      <c r="E211" s="236" t="s">
        <v>2100</v>
      </c>
      <c r="F211" s="236" t="s">
        <v>2101</v>
      </c>
      <c r="G211" s="223"/>
      <c r="H211" s="223"/>
      <c r="I211" s="226"/>
      <c r="J211" s="237">
        <f>BK211</f>
        <v>0</v>
      </c>
      <c r="K211" s="223"/>
      <c r="L211" s="228"/>
      <c r="M211" s="229"/>
      <c r="N211" s="230"/>
      <c r="O211" s="230"/>
      <c r="P211" s="231">
        <v>0</v>
      </c>
      <c r="Q211" s="230"/>
      <c r="R211" s="231">
        <v>0</v>
      </c>
      <c r="S211" s="230"/>
      <c r="T211" s="232">
        <v>0</v>
      </c>
      <c r="AR211" s="233" t="s">
        <v>25</v>
      </c>
      <c r="AT211" s="234" t="s">
        <v>81</v>
      </c>
      <c r="AU211" s="234" t="s">
        <v>25</v>
      </c>
      <c r="AY211" s="233" t="s">
        <v>183</v>
      </c>
      <c r="BK211" s="235">
        <v>0</v>
      </c>
    </row>
    <row r="212" s="11" customFormat="1" ht="19.92" customHeight="1">
      <c r="B212" s="222"/>
      <c r="C212" s="223"/>
      <c r="D212" s="224" t="s">
        <v>81</v>
      </c>
      <c r="E212" s="236" t="s">
        <v>2102</v>
      </c>
      <c r="F212" s="236" t="s">
        <v>2103</v>
      </c>
      <c r="G212" s="223"/>
      <c r="H212" s="223"/>
      <c r="I212" s="226"/>
      <c r="J212" s="237">
        <f>BK212</f>
        <v>0</v>
      </c>
      <c r="K212" s="223"/>
      <c r="L212" s="228"/>
      <c r="M212" s="229"/>
      <c r="N212" s="230"/>
      <c r="O212" s="230"/>
      <c r="P212" s="231">
        <v>0</v>
      </c>
      <c r="Q212" s="230"/>
      <c r="R212" s="231">
        <v>0</v>
      </c>
      <c r="S212" s="230"/>
      <c r="T212" s="232">
        <v>0</v>
      </c>
      <c r="AR212" s="233" t="s">
        <v>25</v>
      </c>
      <c r="AT212" s="234" t="s">
        <v>81</v>
      </c>
      <c r="AU212" s="234" t="s">
        <v>25</v>
      </c>
      <c r="AY212" s="233" t="s">
        <v>183</v>
      </c>
      <c r="BK212" s="235">
        <v>0</v>
      </c>
    </row>
    <row r="213" s="11" customFormat="1" ht="19.92" customHeight="1">
      <c r="B213" s="222"/>
      <c r="C213" s="223"/>
      <c r="D213" s="224" t="s">
        <v>81</v>
      </c>
      <c r="E213" s="236" t="s">
        <v>2104</v>
      </c>
      <c r="F213" s="236" t="s">
        <v>2105</v>
      </c>
      <c r="G213" s="223"/>
      <c r="H213" s="223"/>
      <c r="I213" s="226"/>
      <c r="J213" s="237">
        <f>BK213</f>
        <v>0</v>
      </c>
      <c r="K213" s="223"/>
      <c r="L213" s="228"/>
      <c r="M213" s="229"/>
      <c r="N213" s="230"/>
      <c r="O213" s="230"/>
      <c r="P213" s="231">
        <v>0</v>
      </c>
      <c r="Q213" s="230"/>
      <c r="R213" s="231">
        <v>0</v>
      </c>
      <c r="S213" s="230"/>
      <c r="T213" s="232">
        <v>0</v>
      </c>
      <c r="AR213" s="233" t="s">
        <v>25</v>
      </c>
      <c r="AT213" s="234" t="s">
        <v>81</v>
      </c>
      <c r="AU213" s="234" t="s">
        <v>25</v>
      </c>
      <c r="AY213" s="233" t="s">
        <v>183</v>
      </c>
      <c r="BK213" s="235">
        <v>0</v>
      </c>
    </row>
    <row r="214" s="11" customFormat="1" ht="19.92" customHeight="1">
      <c r="B214" s="222"/>
      <c r="C214" s="223"/>
      <c r="D214" s="224" t="s">
        <v>81</v>
      </c>
      <c r="E214" s="236" t="s">
        <v>2139</v>
      </c>
      <c r="F214" s="236" t="s">
        <v>2140</v>
      </c>
      <c r="G214" s="223"/>
      <c r="H214" s="223"/>
      <c r="I214" s="226"/>
      <c r="J214" s="237">
        <f>BK214</f>
        <v>0</v>
      </c>
      <c r="K214" s="223"/>
      <c r="L214" s="228"/>
      <c r="M214" s="229"/>
      <c r="N214" s="230"/>
      <c r="O214" s="230"/>
      <c r="P214" s="231">
        <v>0</v>
      </c>
      <c r="Q214" s="230"/>
      <c r="R214" s="231">
        <v>0</v>
      </c>
      <c r="S214" s="230"/>
      <c r="T214" s="232">
        <v>0</v>
      </c>
      <c r="AR214" s="233" t="s">
        <v>25</v>
      </c>
      <c r="AT214" s="234" t="s">
        <v>81</v>
      </c>
      <c r="AU214" s="234" t="s">
        <v>25</v>
      </c>
      <c r="AY214" s="233" t="s">
        <v>183</v>
      </c>
      <c r="BK214" s="235">
        <v>0</v>
      </c>
    </row>
    <row r="215" s="11" customFormat="1" ht="19.92" customHeight="1">
      <c r="B215" s="222"/>
      <c r="C215" s="223"/>
      <c r="D215" s="224" t="s">
        <v>81</v>
      </c>
      <c r="E215" s="236" t="s">
        <v>2141</v>
      </c>
      <c r="F215" s="236" t="s">
        <v>2142</v>
      </c>
      <c r="G215" s="223"/>
      <c r="H215" s="223"/>
      <c r="I215" s="226"/>
      <c r="J215" s="237">
        <f>BK215</f>
        <v>0</v>
      </c>
      <c r="K215" s="223"/>
      <c r="L215" s="228"/>
      <c r="M215" s="229"/>
      <c r="N215" s="230"/>
      <c r="O215" s="230"/>
      <c r="P215" s="231">
        <v>0</v>
      </c>
      <c r="Q215" s="230"/>
      <c r="R215" s="231">
        <v>0</v>
      </c>
      <c r="S215" s="230"/>
      <c r="T215" s="232">
        <v>0</v>
      </c>
      <c r="AR215" s="233" t="s">
        <v>25</v>
      </c>
      <c r="AT215" s="234" t="s">
        <v>81</v>
      </c>
      <c r="AU215" s="234" t="s">
        <v>25</v>
      </c>
      <c r="AY215" s="233" t="s">
        <v>183</v>
      </c>
      <c r="BK215" s="235">
        <v>0</v>
      </c>
    </row>
    <row r="216" s="11" customFormat="1" ht="19.92" customHeight="1">
      <c r="B216" s="222"/>
      <c r="C216" s="223"/>
      <c r="D216" s="224" t="s">
        <v>81</v>
      </c>
      <c r="E216" s="236" t="s">
        <v>2143</v>
      </c>
      <c r="F216" s="236" t="s">
        <v>2144</v>
      </c>
      <c r="G216" s="223"/>
      <c r="H216" s="223"/>
      <c r="I216" s="226"/>
      <c r="J216" s="237">
        <f>BK216</f>
        <v>0</v>
      </c>
      <c r="K216" s="223"/>
      <c r="L216" s="228"/>
      <c r="M216" s="229"/>
      <c r="N216" s="230"/>
      <c r="O216" s="230"/>
      <c r="P216" s="231">
        <v>0</v>
      </c>
      <c r="Q216" s="230"/>
      <c r="R216" s="231">
        <v>0</v>
      </c>
      <c r="S216" s="230"/>
      <c r="T216" s="232">
        <v>0</v>
      </c>
      <c r="AR216" s="233" t="s">
        <v>25</v>
      </c>
      <c r="AT216" s="234" t="s">
        <v>81</v>
      </c>
      <c r="AU216" s="234" t="s">
        <v>25</v>
      </c>
      <c r="AY216" s="233" t="s">
        <v>183</v>
      </c>
      <c r="BK216" s="235">
        <v>0</v>
      </c>
    </row>
    <row r="217" s="11" customFormat="1" ht="19.92" customHeight="1">
      <c r="B217" s="222"/>
      <c r="C217" s="223"/>
      <c r="D217" s="224" t="s">
        <v>81</v>
      </c>
      <c r="E217" s="236" t="s">
        <v>2112</v>
      </c>
      <c r="F217" s="236" t="s">
        <v>2113</v>
      </c>
      <c r="G217" s="223"/>
      <c r="H217" s="223"/>
      <c r="I217" s="226"/>
      <c r="J217" s="237">
        <f>BK217</f>
        <v>0</v>
      </c>
      <c r="K217" s="223"/>
      <c r="L217" s="228"/>
      <c r="M217" s="229"/>
      <c r="N217" s="230"/>
      <c r="O217" s="230"/>
      <c r="P217" s="231">
        <v>0</v>
      </c>
      <c r="Q217" s="230"/>
      <c r="R217" s="231">
        <v>0</v>
      </c>
      <c r="S217" s="230"/>
      <c r="T217" s="232">
        <v>0</v>
      </c>
      <c r="AR217" s="233" t="s">
        <v>25</v>
      </c>
      <c r="AT217" s="234" t="s">
        <v>81</v>
      </c>
      <c r="AU217" s="234" t="s">
        <v>25</v>
      </c>
      <c r="AY217" s="233" t="s">
        <v>183</v>
      </c>
      <c r="BK217" s="235">
        <v>0</v>
      </c>
    </row>
    <row r="218" s="11" customFormat="1" ht="19.92" customHeight="1">
      <c r="B218" s="222"/>
      <c r="C218" s="223"/>
      <c r="D218" s="224" t="s">
        <v>81</v>
      </c>
      <c r="E218" s="236" t="s">
        <v>2114</v>
      </c>
      <c r="F218" s="236" t="s">
        <v>2115</v>
      </c>
      <c r="G218" s="223"/>
      <c r="H218" s="223"/>
      <c r="I218" s="226"/>
      <c r="J218" s="237">
        <f>BK218</f>
        <v>0</v>
      </c>
      <c r="K218" s="223"/>
      <c r="L218" s="228"/>
      <c r="M218" s="229"/>
      <c r="N218" s="230"/>
      <c r="O218" s="230"/>
      <c r="P218" s="231">
        <v>0</v>
      </c>
      <c r="Q218" s="230"/>
      <c r="R218" s="231">
        <v>0</v>
      </c>
      <c r="S218" s="230"/>
      <c r="T218" s="232">
        <v>0</v>
      </c>
      <c r="AR218" s="233" t="s">
        <v>25</v>
      </c>
      <c r="AT218" s="234" t="s">
        <v>81</v>
      </c>
      <c r="AU218" s="234" t="s">
        <v>25</v>
      </c>
      <c r="AY218" s="233" t="s">
        <v>183</v>
      </c>
      <c r="BK218" s="235">
        <v>0</v>
      </c>
    </row>
    <row r="219" s="11" customFormat="1" ht="19.92" customHeight="1">
      <c r="B219" s="222"/>
      <c r="C219" s="223"/>
      <c r="D219" s="224" t="s">
        <v>81</v>
      </c>
      <c r="E219" s="236" t="s">
        <v>2145</v>
      </c>
      <c r="F219" s="236" t="s">
        <v>2146</v>
      </c>
      <c r="G219" s="223"/>
      <c r="H219" s="223"/>
      <c r="I219" s="226"/>
      <c r="J219" s="237">
        <f>BK219</f>
        <v>0</v>
      </c>
      <c r="K219" s="223"/>
      <c r="L219" s="228"/>
      <c r="M219" s="229"/>
      <c r="N219" s="230"/>
      <c r="O219" s="230"/>
      <c r="P219" s="231">
        <v>0</v>
      </c>
      <c r="Q219" s="230"/>
      <c r="R219" s="231">
        <v>0</v>
      </c>
      <c r="S219" s="230"/>
      <c r="T219" s="232">
        <v>0</v>
      </c>
      <c r="AR219" s="233" t="s">
        <v>25</v>
      </c>
      <c r="AT219" s="234" t="s">
        <v>81</v>
      </c>
      <c r="AU219" s="234" t="s">
        <v>25</v>
      </c>
      <c r="AY219" s="233" t="s">
        <v>183</v>
      </c>
      <c r="BK219" s="235">
        <v>0</v>
      </c>
    </row>
    <row r="220" s="11" customFormat="1" ht="19.92" customHeight="1">
      <c r="B220" s="222"/>
      <c r="C220" s="223"/>
      <c r="D220" s="224" t="s">
        <v>81</v>
      </c>
      <c r="E220" s="236" t="s">
        <v>2147</v>
      </c>
      <c r="F220" s="236" t="s">
        <v>2148</v>
      </c>
      <c r="G220" s="223"/>
      <c r="H220" s="223"/>
      <c r="I220" s="226"/>
      <c r="J220" s="237">
        <f>BK220</f>
        <v>0</v>
      </c>
      <c r="K220" s="223"/>
      <c r="L220" s="228"/>
      <c r="M220" s="229"/>
      <c r="N220" s="230"/>
      <c r="O220" s="230"/>
      <c r="P220" s="231">
        <v>0</v>
      </c>
      <c r="Q220" s="230"/>
      <c r="R220" s="231">
        <v>0</v>
      </c>
      <c r="S220" s="230"/>
      <c r="T220" s="232">
        <v>0</v>
      </c>
      <c r="AR220" s="233" t="s">
        <v>25</v>
      </c>
      <c r="AT220" s="234" t="s">
        <v>81</v>
      </c>
      <c r="AU220" s="234" t="s">
        <v>25</v>
      </c>
      <c r="AY220" s="233" t="s">
        <v>183</v>
      </c>
      <c r="BK220" s="235">
        <v>0</v>
      </c>
    </row>
    <row r="221" s="11" customFormat="1" ht="19.92" customHeight="1">
      <c r="B221" s="222"/>
      <c r="C221" s="223"/>
      <c r="D221" s="224" t="s">
        <v>81</v>
      </c>
      <c r="E221" s="236" t="s">
        <v>2120</v>
      </c>
      <c r="F221" s="236" t="s">
        <v>2121</v>
      </c>
      <c r="G221" s="223"/>
      <c r="H221" s="223"/>
      <c r="I221" s="226"/>
      <c r="J221" s="237">
        <f>BK221</f>
        <v>0</v>
      </c>
      <c r="K221" s="223"/>
      <c r="L221" s="228"/>
      <c r="M221" s="229"/>
      <c r="N221" s="230"/>
      <c r="O221" s="230"/>
      <c r="P221" s="231">
        <v>0</v>
      </c>
      <c r="Q221" s="230"/>
      <c r="R221" s="231">
        <v>0</v>
      </c>
      <c r="S221" s="230"/>
      <c r="T221" s="232">
        <v>0</v>
      </c>
      <c r="AR221" s="233" t="s">
        <v>25</v>
      </c>
      <c r="AT221" s="234" t="s">
        <v>81</v>
      </c>
      <c r="AU221" s="234" t="s">
        <v>25</v>
      </c>
      <c r="AY221" s="233" t="s">
        <v>183</v>
      </c>
      <c r="BK221" s="235">
        <v>0</v>
      </c>
    </row>
    <row r="222" s="11" customFormat="1" ht="19.92" customHeight="1">
      <c r="B222" s="222"/>
      <c r="C222" s="223"/>
      <c r="D222" s="224" t="s">
        <v>81</v>
      </c>
      <c r="E222" s="236" t="s">
        <v>2122</v>
      </c>
      <c r="F222" s="236" t="s">
        <v>2123</v>
      </c>
      <c r="G222" s="223"/>
      <c r="H222" s="223"/>
      <c r="I222" s="226"/>
      <c r="J222" s="237">
        <f>BK222</f>
        <v>0</v>
      </c>
      <c r="K222" s="223"/>
      <c r="L222" s="228"/>
      <c r="M222" s="229"/>
      <c r="N222" s="230"/>
      <c r="O222" s="230"/>
      <c r="P222" s="231">
        <v>0</v>
      </c>
      <c r="Q222" s="230"/>
      <c r="R222" s="231">
        <v>0</v>
      </c>
      <c r="S222" s="230"/>
      <c r="T222" s="232">
        <v>0</v>
      </c>
      <c r="AR222" s="233" t="s">
        <v>25</v>
      </c>
      <c r="AT222" s="234" t="s">
        <v>81</v>
      </c>
      <c r="AU222" s="234" t="s">
        <v>25</v>
      </c>
      <c r="AY222" s="233" t="s">
        <v>183</v>
      </c>
      <c r="BK222" s="235">
        <v>0</v>
      </c>
    </row>
    <row r="223" s="11" customFormat="1" ht="19.92" customHeight="1">
      <c r="B223" s="222"/>
      <c r="C223" s="223"/>
      <c r="D223" s="224" t="s">
        <v>81</v>
      </c>
      <c r="E223" s="236" t="s">
        <v>2124</v>
      </c>
      <c r="F223" s="236" t="s">
        <v>2125</v>
      </c>
      <c r="G223" s="223"/>
      <c r="H223" s="223"/>
      <c r="I223" s="226"/>
      <c r="J223" s="237">
        <f>BK223</f>
        <v>0</v>
      </c>
      <c r="K223" s="223"/>
      <c r="L223" s="228"/>
      <c r="M223" s="229"/>
      <c r="N223" s="230"/>
      <c r="O223" s="230"/>
      <c r="P223" s="231">
        <v>0</v>
      </c>
      <c r="Q223" s="230"/>
      <c r="R223" s="231">
        <v>0</v>
      </c>
      <c r="S223" s="230"/>
      <c r="T223" s="232">
        <v>0</v>
      </c>
      <c r="AR223" s="233" t="s">
        <v>25</v>
      </c>
      <c r="AT223" s="234" t="s">
        <v>81</v>
      </c>
      <c r="AU223" s="234" t="s">
        <v>25</v>
      </c>
      <c r="AY223" s="233" t="s">
        <v>183</v>
      </c>
      <c r="BK223" s="235">
        <v>0</v>
      </c>
    </row>
    <row r="224" s="11" customFormat="1" ht="19.92" customHeight="1">
      <c r="B224" s="222"/>
      <c r="C224" s="223"/>
      <c r="D224" s="224" t="s">
        <v>81</v>
      </c>
      <c r="E224" s="236" t="s">
        <v>2126</v>
      </c>
      <c r="F224" s="236" t="s">
        <v>2127</v>
      </c>
      <c r="G224" s="223"/>
      <c r="H224" s="223"/>
      <c r="I224" s="226"/>
      <c r="J224" s="237">
        <f>BK224</f>
        <v>0</v>
      </c>
      <c r="K224" s="223"/>
      <c r="L224" s="228"/>
      <c r="M224" s="229"/>
      <c r="N224" s="230"/>
      <c r="O224" s="230"/>
      <c r="P224" s="231">
        <v>0</v>
      </c>
      <c r="Q224" s="230"/>
      <c r="R224" s="231">
        <v>0</v>
      </c>
      <c r="S224" s="230"/>
      <c r="T224" s="232">
        <v>0</v>
      </c>
      <c r="AR224" s="233" t="s">
        <v>25</v>
      </c>
      <c r="AT224" s="234" t="s">
        <v>81</v>
      </c>
      <c r="AU224" s="234" t="s">
        <v>25</v>
      </c>
      <c r="AY224" s="233" t="s">
        <v>183</v>
      </c>
      <c r="BK224" s="235">
        <v>0</v>
      </c>
    </row>
    <row r="225" s="11" customFormat="1" ht="19.92" customHeight="1">
      <c r="B225" s="222"/>
      <c r="C225" s="223"/>
      <c r="D225" s="224" t="s">
        <v>81</v>
      </c>
      <c r="E225" s="236" t="s">
        <v>2128</v>
      </c>
      <c r="F225" s="236" t="s">
        <v>2129</v>
      </c>
      <c r="G225" s="223"/>
      <c r="H225" s="223"/>
      <c r="I225" s="226"/>
      <c r="J225" s="237">
        <f>BK225</f>
        <v>0</v>
      </c>
      <c r="K225" s="223"/>
      <c r="L225" s="228"/>
      <c r="M225" s="229"/>
      <c r="N225" s="230"/>
      <c r="O225" s="230"/>
      <c r="P225" s="231">
        <v>0</v>
      </c>
      <c r="Q225" s="230"/>
      <c r="R225" s="231">
        <v>0</v>
      </c>
      <c r="S225" s="230"/>
      <c r="T225" s="232">
        <v>0</v>
      </c>
      <c r="AR225" s="233" t="s">
        <v>25</v>
      </c>
      <c r="AT225" s="234" t="s">
        <v>81</v>
      </c>
      <c r="AU225" s="234" t="s">
        <v>25</v>
      </c>
      <c r="AY225" s="233" t="s">
        <v>183</v>
      </c>
      <c r="BK225" s="235">
        <v>0</v>
      </c>
    </row>
    <row r="226" s="11" customFormat="1" ht="19.92" customHeight="1">
      <c r="B226" s="222"/>
      <c r="C226" s="223"/>
      <c r="D226" s="224" t="s">
        <v>81</v>
      </c>
      <c r="E226" s="236" t="s">
        <v>2130</v>
      </c>
      <c r="F226" s="236" t="s">
        <v>2131</v>
      </c>
      <c r="G226" s="223"/>
      <c r="H226" s="223"/>
      <c r="I226" s="226"/>
      <c r="J226" s="237">
        <f>BK226</f>
        <v>0</v>
      </c>
      <c r="K226" s="223"/>
      <c r="L226" s="228"/>
      <c r="M226" s="229"/>
      <c r="N226" s="230"/>
      <c r="O226" s="230"/>
      <c r="P226" s="231">
        <v>0</v>
      </c>
      <c r="Q226" s="230"/>
      <c r="R226" s="231">
        <v>0</v>
      </c>
      <c r="S226" s="230"/>
      <c r="T226" s="232">
        <v>0</v>
      </c>
      <c r="AR226" s="233" t="s">
        <v>25</v>
      </c>
      <c r="AT226" s="234" t="s">
        <v>81</v>
      </c>
      <c r="AU226" s="234" t="s">
        <v>25</v>
      </c>
      <c r="AY226" s="233" t="s">
        <v>183</v>
      </c>
      <c r="BK226" s="235">
        <v>0</v>
      </c>
    </row>
    <row r="227" s="11" customFormat="1" ht="19.92" customHeight="1">
      <c r="B227" s="222"/>
      <c r="C227" s="223"/>
      <c r="D227" s="224" t="s">
        <v>81</v>
      </c>
      <c r="E227" s="236" t="s">
        <v>2149</v>
      </c>
      <c r="F227" s="236" t="s">
        <v>2150</v>
      </c>
      <c r="G227" s="223"/>
      <c r="H227" s="223"/>
      <c r="I227" s="226"/>
      <c r="J227" s="237">
        <f>BK227</f>
        <v>0</v>
      </c>
      <c r="K227" s="223"/>
      <c r="L227" s="228"/>
      <c r="M227" s="229"/>
      <c r="N227" s="230"/>
      <c r="O227" s="230"/>
      <c r="P227" s="231">
        <f>SUM(P228:P229)</f>
        <v>0</v>
      </c>
      <c r="Q227" s="230"/>
      <c r="R227" s="231">
        <f>SUM(R228:R229)</f>
        <v>292</v>
      </c>
      <c r="S227" s="230"/>
      <c r="T227" s="232">
        <f>SUM(T228:T229)</f>
        <v>0</v>
      </c>
      <c r="AR227" s="233" t="s">
        <v>25</v>
      </c>
      <c r="AT227" s="234" t="s">
        <v>81</v>
      </c>
      <c r="AU227" s="234" t="s">
        <v>25</v>
      </c>
      <c r="AY227" s="233" t="s">
        <v>183</v>
      </c>
      <c r="BK227" s="235">
        <f>SUM(BK228:BK229)</f>
        <v>0</v>
      </c>
    </row>
    <row r="228" s="1" customFormat="1" ht="16.5" customHeight="1">
      <c r="B228" s="48"/>
      <c r="C228" s="285" t="s">
        <v>82</v>
      </c>
      <c r="D228" s="285" t="s">
        <v>272</v>
      </c>
      <c r="E228" s="286" t="s">
        <v>2134</v>
      </c>
      <c r="F228" s="287" t="s">
        <v>2135</v>
      </c>
      <c r="G228" s="288" t="s">
        <v>2136</v>
      </c>
      <c r="H228" s="289">
        <v>1</v>
      </c>
      <c r="I228" s="290"/>
      <c r="J228" s="291">
        <f>ROUND(I228*H228,2)</f>
        <v>0</v>
      </c>
      <c r="K228" s="287" t="s">
        <v>38</v>
      </c>
      <c r="L228" s="292"/>
      <c r="M228" s="293" t="s">
        <v>38</v>
      </c>
      <c r="N228" s="294" t="s">
        <v>53</v>
      </c>
      <c r="O228" s="49"/>
      <c r="P228" s="247">
        <f>O228*H228</f>
        <v>0</v>
      </c>
      <c r="Q228" s="247">
        <v>292</v>
      </c>
      <c r="R228" s="247">
        <f>Q228*H228</f>
        <v>292</v>
      </c>
      <c r="S228" s="247">
        <v>0</v>
      </c>
      <c r="T228" s="248">
        <f>S228*H228</f>
        <v>0</v>
      </c>
      <c r="AR228" s="25" t="s">
        <v>231</v>
      </c>
      <c r="AT228" s="25" t="s">
        <v>272</v>
      </c>
      <c r="AU228" s="25" t="s">
        <v>90</v>
      </c>
      <c r="AY228" s="25" t="s">
        <v>183</v>
      </c>
      <c r="BE228" s="249">
        <f>IF(N228="základní",J228,0)</f>
        <v>0</v>
      </c>
      <c r="BF228" s="249">
        <f>IF(N228="snížená",J228,0)</f>
        <v>0</v>
      </c>
      <c r="BG228" s="249">
        <f>IF(N228="zákl. přenesená",J228,0)</f>
        <v>0</v>
      </c>
      <c r="BH228" s="249">
        <f>IF(N228="sníž. přenesená",J228,0)</f>
        <v>0</v>
      </c>
      <c r="BI228" s="249">
        <f>IF(N228="nulová",J228,0)</f>
        <v>0</v>
      </c>
      <c r="BJ228" s="25" t="s">
        <v>25</v>
      </c>
      <c r="BK228" s="249">
        <f>ROUND(I228*H228,2)</f>
        <v>0</v>
      </c>
      <c r="BL228" s="25" t="s">
        <v>190</v>
      </c>
      <c r="BM228" s="25" t="s">
        <v>107</v>
      </c>
    </row>
    <row r="229" s="1" customFormat="1" ht="16.5" customHeight="1">
      <c r="B229" s="48"/>
      <c r="C229" s="238" t="s">
        <v>82</v>
      </c>
      <c r="D229" s="238" t="s">
        <v>185</v>
      </c>
      <c r="E229" s="239" t="s">
        <v>2151</v>
      </c>
      <c r="F229" s="240" t="s">
        <v>2138</v>
      </c>
      <c r="G229" s="241" t="s">
        <v>2136</v>
      </c>
      <c r="H229" s="242">
        <v>1</v>
      </c>
      <c r="I229" s="243"/>
      <c r="J229" s="244">
        <f>ROUND(I229*H229,2)</f>
        <v>0</v>
      </c>
      <c r="K229" s="240" t="s">
        <v>38</v>
      </c>
      <c r="L229" s="74"/>
      <c r="M229" s="245" t="s">
        <v>38</v>
      </c>
      <c r="N229" s="246" t="s">
        <v>53</v>
      </c>
      <c r="O229" s="49"/>
      <c r="P229" s="247">
        <f>O229*H229</f>
        <v>0</v>
      </c>
      <c r="Q229" s="247">
        <v>0</v>
      </c>
      <c r="R229" s="247">
        <f>Q229*H229</f>
        <v>0</v>
      </c>
      <c r="S229" s="247">
        <v>0</v>
      </c>
      <c r="T229" s="248">
        <f>S229*H229</f>
        <v>0</v>
      </c>
      <c r="AR229" s="25" t="s">
        <v>190</v>
      </c>
      <c r="AT229" s="25" t="s">
        <v>185</v>
      </c>
      <c r="AU229" s="25" t="s">
        <v>90</v>
      </c>
      <c r="AY229" s="25" t="s">
        <v>183</v>
      </c>
      <c r="BE229" s="249">
        <f>IF(N229="základní",J229,0)</f>
        <v>0</v>
      </c>
      <c r="BF229" s="249">
        <f>IF(N229="snížená",J229,0)</f>
        <v>0</v>
      </c>
      <c r="BG229" s="249">
        <f>IF(N229="zákl. přenesená",J229,0)</f>
        <v>0</v>
      </c>
      <c r="BH229" s="249">
        <f>IF(N229="sníž. přenesená",J229,0)</f>
        <v>0</v>
      </c>
      <c r="BI229" s="249">
        <f>IF(N229="nulová",J229,0)</f>
        <v>0</v>
      </c>
      <c r="BJ229" s="25" t="s">
        <v>25</v>
      </c>
      <c r="BK229" s="249">
        <f>ROUND(I229*H229,2)</f>
        <v>0</v>
      </c>
      <c r="BL229" s="25" t="s">
        <v>190</v>
      </c>
      <c r="BM229" s="25" t="s">
        <v>190</v>
      </c>
    </row>
    <row r="230" s="11" customFormat="1" ht="29.88" customHeight="1">
      <c r="B230" s="222"/>
      <c r="C230" s="223"/>
      <c r="D230" s="224" t="s">
        <v>81</v>
      </c>
      <c r="E230" s="236" t="s">
        <v>2152</v>
      </c>
      <c r="F230" s="236" t="s">
        <v>2153</v>
      </c>
      <c r="G230" s="223"/>
      <c r="H230" s="223"/>
      <c r="I230" s="226"/>
      <c r="J230" s="237">
        <f>BK230</f>
        <v>0</v>
      </c>
      <c r="K230" s="223"/>
      <c r="L230" s="228"/>
      <c r="M230" s="229"/>
      <c r="N230" s="230"/>
      <c r="O230" s="230"/>
      <c r="P230" s="231">
        <v>0</v>
      </c>
      <c r="Q230" s="230"/>
      <c r="R230" s="231">
        <v>0</v>
      </c>
      <c r="S230" s="230"/>
      <c r="T230" s="232">
        <v>0</v>
      </c>
      <c r="AR230" s="233" t="s">
        <v>25</v>
      </c>
      <c r="AT230" s="234" t="s">
        <v>81</v>
      </c>
      <c r="AU230" s="234" t="s">
        <v>25</v>
      </c>
      <c r="AY230" s="233" t="s">
        <v>183</v>
      </c>
      <c r="BK230" s="235">
        <v>0</v>
      </c>
    </row>
    <row r="231" s="11" customFormat="1" ht="19.92" customHeight="1">
      <c r="B231" s="222"/>
      <c r="C231" s="223"/>
      <c r="D231" s="224" t="s">
        <v>81</v>
      </c>
      <c r="E231" s="236" t="s">
        <v>2154</v>
      </c>
      <c r="F231" s="236" t="s">
        <v>2155</v>
      </c>
      <c r="G231" s="223"/>
      <c r="H231" s="223"/>
      <c r="I231" s="226"/>
      <c r="J231" s="237">
        <f>BK231</f>
        <v>0</v>
      </c>
      <c r="K231" s="223"/>
      <c r="L231" s="228"/>
      <c r="M231" s="229"/>
      <c r="N231" s="230"/>
      <c r="O231" s="230"/>
      <c r="P231" s="231">
        <f>SUM(P232:P233)</f>
        <v>0</v>
      </c>
      <c r="Q231" s="230"/>
      <c r="R231" s="231">
        <f>SUM(R232:R233)</f>
        <v>55.199999999999996</v>
      </c>
      <c r="S231" s="230"/>
      <c r="T231" s="232">
        <f>SUM(T232:T233)</f>
        <v>0</v>
      </c>
      <c r="AR231" s="233" t="s">
        <v>25</v>
      </c>
      <c r="AT231" s="234" t="s">
        <v>81</v>
      </c>
      <c r="AU231" s="234" t="s">
        <v>25</v>
      </c>
      <c r="AY231" s="233" t="s">
        <v>183</v>
      </c>
      <c r="BK231" s="235">
        <f>SUM(BK232:BK233)</f>
        <v>0</v>
      </c>
    </row>
    <row r="232" s="1" customFormat="1" ht="16.5" customHeight="1">
      <c r="B232" s="48"/>
      <c r="C232" s="285" t="s">
        <v>82</v>
      </c>
      <c r="D232" s="285" t="s">
        <v>272</v>
      </c>
      <c r="E232" s="286" t="s">
        <v>2156</v>
      </c>
      <c r="F232" s="287" t="s">
        <v>2135</v>
      </c>
      <c r="G232" s="288" t="s">
        <v>490</v>
      </c>
      <c r="H232" s="289">
        <v>12</v>
      </c>
      <c r="I232" s="290"/>
      <c r="J232" s="291">
        <f>ROUND(I232*H232,2)</f>
        <v>0</v>
      </c>
      <c r="K232" s="287" t="s">
        <v>38</v>
      </c>
      <c r="L232" s="292"/>
      <c r="M232" s="293" t="s">
        <v>38</v>
      </c>
      <c r="N232" s="294" t="s">
        <v>53</v>
      </c>
      <c r="O232" s="49"/>
      <c r="P232" s="247">
        <f>O232*H232</f>
        <v>0</v>
      </c>
      <c r="Q232" s="247">
        <v>4.5999999999999996</v>
      </c>
      <c r="R232" s="247">
        <f>Q232*H232</f>
        <v>55.199999999999996</v>
      </c>
      <c r="S232" s="247">
        <v>0</v>
      </c>
      <c r="T232" s="248">
        <f>S232*H232</f>
        <v>0</v>
      </c>
      <c r="AR232" s="25" t="s">
        <v>231</v>
      </c>
      <c r="AT232" s="25" t="s">
        <v>272</v>
      </c>
      <c r="AU232" s="25" t="s">
        <v>90</v>
      </c>
      <c r="AY232" s="25" t="s">
        <v>183</v>
      </c>
      <c r="BE232" s="249">
        <f>IF(N232="základní",J232,0)</f>
        <v>0</v>
      </c>
      <c r="BF232" s="249">
        <f>IF(N232="snížená",J232,0)</f>
        <v>0</v>
      </c>
      <c r="BG232" s="249">
        <f>IF(N232="zákl. přenesená",J232,0)</f>
        <v>0</v>
      </c>
      <c r="BH232" s="249">
        <f>IF(N232="sníž. přenesená",J232,0)</f>
        <v>0</v>
      </c>
      <c r="BI232" s="249">
        <f>IF(N232="nulová",J232,0)</f>
        <v>0</v>
      </c>
      <c r="BJ232" s="25" t="s">
        <v>25</v>
      </c>
      <c r="BK232" s="249">
        <f>ROUND(I232*H232,2)</f>
        <v>0</v>
      </c>
      <c r="BL232" s="25" t="s">
        <v>190</v>
      </c>
      <c r="BM232" s="25" t="s">
        <v>212</v>
      </c>
    </row>
    <row r="233" s="1" customFormat="1" ht="16.5" customHeight="1">
      <c r="B233" s="48"/>
      <c r="C233" s="238" t="s">
        <v>82</v>
      </c>
      <c r="D233" s="238" t="s">
        <v>185</v>
      </c>
      <c r="E233" s="239" t="s">
        <v>2157</v>
      </c>
      <c r="F233" s="240" t="s">
        <v>2138</v>
      </c>
      <c r="G233" s="241" t="s">
        <v>490</v>
      </c>
      <c r="H233" s="242">
        <v>12</v>
      </c>
      <c r="I233" s="243"/>
      <c r="J233" s="244">
        <f>ROUND(I233*H233,2)</f>
        <v>0</v>
      </c>
      <c r="K233" s="240" t="s">
        <v>38</v>
      </c>
      <c r="L233" s="74"/>
      <c r="M233" s="245" t="s">
        <v>38</v>
      </c>
      <c r="N233" s="246" t="s">
        <v>53</v>
      </c>
      <c r="O233" s="49"/>
      <c r="P233" s="247">
        <f>O233*H233</f>
        <v>0</v>
      </c>
      <c r="Q233" s="247">
        <v>0</v>
      </c>
      <c r="R233" s="247">
        <f>Q233*H233</f>
        <v>0</v>
      </c>
      <c r="S233" s="247">
        <v>0</v>
      </c>
      <c r="T233" s="248">
        <f>S233*H233</f>
        <v>0</v>
      </c>
      <c r="AR233" s="25" t="s">
        <v>190</v>
      </c>
      <c r="AT233" s="25" t="s">
        <v>185</v>
      </c>
      <c r="AU233" s="25" t="s">
        <v>90</v>
      </c>
      <c r="AY233" s="25" t="s">
        <v>183</v>
      </c>
      <c r="BE233" s="249">
        <f>IF(N233="základní",J233,0)</f>
        <v>0</v>
      </c>
      <c r="BF233" s="249">
        <f>IF(N233="snížená",J233,0)</f>
        <v>0</v>
      </c>
      <c r="BG233" s="249">
        <f>IF(N233="zákl. přenesená",J233,0)</f>
        <v>0</v>
      </c>
      <c r="BH233" s="249">
        <f>IF(N233="sníž. přenesená",J233,0)</f>
        <v>0</v>
      </c>
      <c r="BI233" s="249">
        <f>IF(N233="nulová",J233,0)</f>
        <v>0</v>
      </c>
      <c r="BJ233" s="25" t="s">
        <v>25</v>
      </c>
      <c r="BK233" s="249">
        <f>ROUND(I233*H233,2)</f>
        <v>0</v>
      </c>
      <c r="BL233" s="25" t="s">
        <v>190</v>
      </c>
      <c r="BM233" s="25" t="s">
        <v>221</v>
      </c>
    </row>
    <row r="234" s="11" customFormat="1" ht="29.88" customHeight="1">
      <c r="B234" s="222"/>
      <c r="C234" s="223"/>
      <c r="D234" s="224" t="s">
        <v>81</v>
      </c>
      <c r="E234" s="236" t="s">
        <v>2158</v>
      </c>
      <c r="F234" s="236" t="s">
        <v>2159</v>
      </c>
      <c r="G234" s="223"/>
      <c r="H234" s="223"/>
      <c r="I234" s="226"/>
      <c r="J234" s="237">
        <f>BK234</f>
        <v>0</v>
      </c>
      <c r="K234" s="223"/>
      <c r="L234" s="228"/>
      <c r="M234" s="229"/>
      <c r="N234" s="230"/>
      <c r="O234" s="230"/>
      <c r="P234" s="231">
        <f>SUM(P235:P236)</f>
        <v>0</v>
      </c>
      <c r="Q234" s="230"/>
      <c r="R234" s="231">
        <f>SUM(R235:R236)</f>
        <v>73.599999999999994</v>
      </c>
      <c r="S234" s="230"/>
      <c r="T234" s="232">
        <f>SUM(T235:T236)</f>
        <v>0</v>
      </c>
      <c r="AR234" s="233" t="s">
        <v>25</v>
      </c>
      <c r="AT234" s="234" t="s">
        <v>81</v>
      </c>
      <c r="AU234" s="234" t="s">
        <v>25</v>
      </c>
      <c r="AY234" s="233" t="s">
        <v>183</v>
      </c>
      <c r="BK234" s="235">
        <f>SUM(BK235:BK236)</f>
        <v>0</v>
      </c>
    </row>
    <row r="235" s="1" customFormat="1" ht="16.5" customHeight="1">
      <c r="B235" s="48"/>
      <c r="C235" s="285" t="s">
        <v>82</v>
      </c>
      <c r="D235" s="285" t="s">
        <v>272</v>
      </c>
      <c r="E235" s="286" t="s">
        <v>2156</v>
      </c>
      <c r="F235" s="287" t="s">
        <v>2135</v>
      </c>
      <c r="G235" s="288" t="s">
        <v>490</v>
      </c>
      <c r="H235" s="289">
        <v>8</v>
      </c>
      <c r="I235" s="290"/>
      <c r="J235" s="291">
        <f>ROUND(I235*H235,2)</f>
        <v>0</v>
      </c>
      <c r="K235" s="287" t="s">
        <v>38</v>
      </c>
      <c r="L235" s="292"/>
      <c r="M235" s="293" t="s">
        <v>38</v>
      </c>
      <c r="N235" s="294" t="s">
        <v>53</v>
      </c>
      <c r="O235" s="49"/>
      <c r="P235" s="247">
        <f>O235*H235</f>
        <v>0</v>
      </c>
      <c r="Q235" s="247">
        <v>4.5999999999999996</v>
      </c>
      <c r="R235" s="247">
        <f>Q235*H235</f>
        <v>36.799999999999997</v>
      </c>
      <c r="S235" s="247">
        <v>0</v>
      </c>
      <c r="T235" s="248">
        <f>S235*H235</f>
        <v>0</v>
      </c>
      <c r="AR235" s="25" t="s">
        <v>231</v>
      </c>
      <c r="AT235" s="25" t="s">
        <v>272</v>
      </c>
      <c r="AU235" s="25" t="s">
        <v>90</v>
      </c>
      <c r="AY235" s="25" t="s">
        <v>183</v>
      </c>
      <c r="BE235" s="249">
        <f>IF(N235="základní",J235,0)</f>
        <v>0</v>
      </c>
      <c r="BF235" s="249">
        <f>IF(N235="snížená",J235,0)</f>
        <v>0</v>
      </c>
      <c r="BG235" s="249">
        <f>IF(N235="zákl. přenesená",J235,0)</f>
        <v>0</v>
      </c>
      <c r="BH235" s="249">
        <f>IF(N235="sníž. přenesená",J235,0)</f>
        <v>0</v>
      </c>
      <c r="BI235" s="249">
        <f>IF(N235="nulová",J235,0)</f>
        <v>0</v>
      </c>
      <c r="BJ235" s="25" t="s">
        <v>25</v>
      </c>
      <c r="BK235" s="249">
        <f>ROUND(I235*H235,2)</f>
        <v>0</v>
      </c>
      <c r="BL235" s="25" t="s">
        <v>190</v>
      </c>
      <c r="BM235" s="25" t="s">
        <v>226</v>
      </c>
    </row>
    <row r="236" s="1" customFormat="1" ht="16.5" customHeight="1">
      <c r="B236" s="48"/>
      <c r="C236" s="285" t="s">
        <v>25</v>
      </c>
      <c r="D236" s="285" t="s">
        <v>272</v>
      </c>
      <c r="E236" s="286" t="s">
        <v>2157</v>
      </c>
      <c r="F236" s="287" t="s">
        <v>2135</v>
      </c>
      <c r="G236" s="288" t="s">
        <v>490</v>
      </c>
      <c r="H236" s="289">
        <v>8</v>
      </c>
      <c r="I236" s="290"/>
      <c r="J236" s="291">
        <f>ROUND(I236*H236,2)</f>
        <v>0</v>
      </c>
      <c r="K236" s="287" t="s">
        <v>38</v>
      </c>
      <c r="L236" s="292"/>
      <c r="M236" s="293" t="s">
        <v>38</v>
      </c>
      <c r="N236" s="294" t="s">
        <v>53</v>
      </c>
      <c r="O236" s="49"/>
      <c r="P236" s="247">
        <f>O236*H236</f>
        <v>0</v>
      </c>
      <c r="Q236" s="247">
        <v>4.5999999999999996</v>
      </c>
      <c r="R236" s="247">
        <f>Q236*H236</f>
        <v>36.799999999999997</v>
      </c>
      <c r="S236" s="247">
        <v>0</v>
      </c>
      <c r="T236" s="248">
        <f>S236*H236</f>
        <v>0</v>
      </c>
      <c r="AR236" s="25" t="s">
        <v>231</v>
      </c>
      <c r="AT236" s="25" t="s">
        <v>272</v>
      </c>
      <c r="AU236" s="25" t="s">
        <v>90</v>
      </c>
      <c r="AY236" s="25" t="s">
        <v>183</v>
      </c>
      <c r="BE236" s="249">
        <f>IF(N236="základní",J236,0)</f>
        <v>0</v>
      </c>
      <c r="BF236" s="249">
        <f>IF(N236="snížená",J236,0)</f>
        <v>0</v>
      </c>
      <c r="BG236" s="249">
        <f>IF(N236="zákl. přenesená",J236,0)</f>
        <v>0</v>
      </c>
      <c r="BH236" s="249">
        <f>IF(N236="sníž. přenesená",J236,0)</f>
        <v>0</v>
      </c>
      <c r="BI236" s="249">
        <f>IF(N236="nulová",J236,0)</f>
        <v>0</v>
      </c>
      <c r="BJ236" s="25" t="s">
        <v>25</v>
      </c>
      <c r="BK236" s="249">
        <f>ROUND(I236*H236,2)</f>
        <v>0</v>
      </c>
      <c r="BL236" s="25" t="s">
        <v>190</v>
      </c>
      <c r="BM236" s="25" t="s">
        <v>2160</v>
      </c>
    </row>
    <row r="237" s="11" customFormat="1" ht="29.88" customHeight="1">
      <c r="B237" s="222"/>
      <c r="C237" s="223"/>
      <c r="D237" s="224" t="s">
        <v>81</v>
      </c>
      <c r="E237" s="236" t="s">
        <v>2161</v>
      </c>
      <c r="F237" s="236" t="s">
        <v>2162</v>
      </c>
      <c r="G237" s="223"/>
      <c r="H237" s="223"/>
      <c r="I237" s="226"/>
      <c r="J237" s="237">
        <f>BK237</f>
        <v>0</v>
      </c>
      <c r="K237" s="223"/>
      <c r="L237" s="228"/>
      <c r="M237" s="229"/>
      <c r="N237" s="230"/>
      <c r="O237" s="230"/>
      <c r="P237" s="231">
        <v>0</v>
      </c>
      <c r="Q237" s="230"/>
      <c r="R237" s="231">
        <v>0</v>
      </c>
      <c r="S237" s="230"/>
      <c r="T237" s="232">
        <v>0</v>
      </c>
      <c r="AR237" s="233" t="s">
        <v>25</v>
      </c>
      <c r="AT237" s="234" t="s">
        <v>81</v>
      </c>
      <c r="AU237" s="234" t="s">
        <v>25</v>
      </c>
      <c r="AY237" s="233" t="s">
        <v>183</v>
      </c>
      <c r="BK237" s="235">
        <v>0</v>
      </c>
    </row>
    <row r="238" s="11" customFormat="1" ht="19.92" customHeight="1">
      <c r="B238" s="222"/>
      <c r="C238" s="223"/>
      <c r="D238" s="224" t="s">
        <v>81</v>
      </c>
      <c r="E238" s="236" t="s">
        <v>2163</v>
      </c>
      <c r="F238" s="236" t="s">
        <v>2164</v>
      </c>
      <c r="G238" s="223"/>
      <c r="H238" s="223"/>
      <c r="I238" s="226"/>
      <c r="J238" s="237">
        <f>BK238</f>
        <v>0</v>
      </c>
      <c r="K238" s="223"/>
      <c r="L238" s="228"/>
      <c r="M238" s="229"/>
      <c r="N238" s="230"/>
      <c r="O238" s="230"/>
      <c r="P238" s="231">
        <f>SUM(P239:P240)</f>
        <v>0</v>
      </c>
      <c r="Q238" s="230"/>
      <c r="R238" s="231">
        <f>SUM(R239:R240)</f>
        <v>4.5999999999999996</v>
      </c>
      <c r="S238" s="230"/>
      <c r="T238" s="232">
        <f>SUM(T239:T240)</f>
        <v>0</v>
      </c>
      <c r="AR238" s="233" t="s">
        <v>25</v>
      </c>
      <c r="AT238" s="234" t="s">
        <v>81</v>
      </c>
      <c r="AU238" s="234" t="s">
        <v>25</v>
      </c>
      <c r="AY238" s="233" t="s">
        <v>183</v>
      </c>
      <c r="BK238" s="235">
        <f>SUM(BK239:BK240)</f>
        <v>0</v>
      </c>
    </row>
    <row r="239" s="1" customFormat="1" ht="16.5" customHeight="1">
      <c r="B239" s="48"/>
      <c r="C239" s="285" t="s">
        <v>82</v>
      </c>
      <c r="D239" s="285" t="s">
        <v>272</v>
      </c>
      <c r="E239" s="286" t="s">
        <v>2156</v>
      </c>
      <c r="F239" s="287" t="s">
        <v>2135</v>
      </c>
      <c r="G239" s="288" t="s">
        <v>490</v>
      </c>
      <c r="H239" s="289">
        <v>1</v>
      </c>
      <c r="I239" s="290"/>
      <c r="J239" s="291">
        <f>ROUND(I239*H239,2)</f>
        <v>0</v>
      </c>
      <c r="K239" s="287" t="s">
        <v>38</v>
      </c>
      <c r="L239" s="292"/>
      <c r="M239" s="293" t="s">
        <v>38</v>
      </c>
      <c r="N239" s="294" t="s">
        <v>53</v>
      </c>
      <c r="O239" s="49"/>
      <c r="P239" s="247">
        <f>O239*H239</f>
        <v>0</v>
      </c>
      <c r="Q239" s="247">
        <v>4.5999999999999996</v>
      </c>
      <c r="R239" s="247">
        <f>Q239*H239</f>
        <v>4.5999999999999996</v>
      </c>
      <c r="S239" s="247">
        <v>0</v>
      </c>
      <c r="T239" s="248">
        <f>S239*H239</f>
        <v>0</v>
      </c>
      <c r="AR239" s="25" t="s">
        <v>231</v>
      </c>
      <c r="AT239" s="25" t="s">
        <v>272</v>
      </c>
      <c r="AU239" s="25" t="s">
        <v>90</v>
      </c>
      <c r="AY239" s="25" t="s">
        <v>183</v>
      </c>
      <c r="BE239" s="249">
        <f>IF(N239="základní",J239,0)</f>
        <v>0</v>
      </c>
      <c r="BF239" s="249">
        <f>IF(N239="snížená",J239,0)</f>
        <v>0</v>
      </c>
      <c r="BG239" s="249">
        <f>IF(N239="zákl. přenesená",J239,0)</f>
        <v>0</v>
      </c>
      <c r="BH239" s="249">
        <f>IF(N239="sníž. přenesená",J239,0)</f>
        <v>0</v>
      </c>
      <c r="BI239" s="249">
        <f>IF(N239="nulová",J239,0)</f>
        <v>0</v>
      </c>
      <c r="BJ239" s="25" t="s">
        <v>25</v>
      </c>
      <c r="BK239" s="249">
        <f>ROUND(I239*H239,2)</f>
        <v>0</v>
      </c>
      <c r="BL239" s="25" t="s">
        <v>190</v>
      </c>
      <c r="BM239" s="25" t="s">
        <v>231</v>
      </c>
    </row>
    <row r="240" s="1" customFormat="1" ht="16.5" customHeight="1">
      <c r="B240" s="48"/>
      <c r="C240" s="238" t="s">
        <v>82</v>
      </c>
      <c r="D240" s="238" t="s">
        <v>185</v>
      </c>
      <c r="E240" s="239" t="s">
        <v>2165</v>
      </c>
      <c r="F240" s="240" t="s">
        <v>2138</v>
      </c>
      <c r="G240" s="241" t="s">
        <v>490</v>
      </c>
      <c r="H240" s="242">
        <v>1</v>
      </c>
      <c r="I240" s="243"/>
      <c r="J240" s="244">
        <f>ROUND(I240*H240,2)</f>
        <v>0</v>
      </c>
      <c r="K240" s="240" t="s">
        <v>38</v>
      </c>
      <c r="L240" s="74"/>
      <c r="M240" s="245" t="s">
        <v>38</v>
      </c>
      <c r="N240" s="246" t="s">
        <v>53</v>
      </c>
      <c r="O240" s="49"/>
      <c r="P240" s="247">
        <f>O240*H240</f>
        <v>0</v>
      </c>
      <c r="Q240" s="247">
        <v>0</v>
      </c>
      <c r="R240" s="247">
        <f>Q240*H240</f>
        <v>0</v>
      </c>
      <c r="S240" s="247">
        <v>0</v>
      </c>
      <c r="T240" s="248">
        <f>S240*H240</f>
        <v>0</v>
      </c>
      <c r="AR240" s="25" t="s">
        <v>190</v>
      </c>
      <c r="AT240" s="25" t="s">
        <v>185</v>
      </c>
      <c r="AU240" s="25" t="s">
        <v>90</v>
      </c>
      <c r="AY240" s="25" t="s">
        <v>183</v>
      </c>
      <c r="BE240" s="249">
        <f>IF(N240="základní",J240,0)</f>
        <v>0</v>
      </c>
      <c r="BF240" s="249">
        <f>IF(N240="snížená",J240,0)</f>
        <v>0</v>
      </c>
      <c r="BG240" s="249">
        <f>IF(N240="zákl. přenesená",J240,0)</f>
        <v>0</v>
      </c>
      <c r="BH240" s="249">
        <f>IF(N240="sníž. přenesená",J240,0)</f>
        <v>0</v>
      </c>
      <c r="BI240" s="249">
        <f>IF(N240="nulová",J240,0)</f>
        <v>0</v>
      </c>
      <c r="BJ240" s="25" t="s">
        <v>25</v>
      </c>
      <c r="BK240" s="249">
        <f>ROUND(I240*H240,2)</f>
        <v>0</v>
      </c>
      <c r="BL240" s="25" t="s">
        <v>190</v>
      </c>
      <c r="BM240" s="25" t="s">
        <v>236</v>
      </c>
    </row>
    <row r="241" s="11" customFormat="1" ht="29.88" customHeight="1">
      <c r="B241" s="222"/>
      <c r="C241" s="223"/>
      <c r="D241" s="224" t="s">
        <v>81</v>
      </c>
      <c r="E241" s="236" t="s">
        <v>2166</v>
      </c>
      <c r="F241" s="236" t="s">
        <v>2167</v>
      </c>
      <c r="G241" s="223"/>
      <c r="H241" s="223"/>
      <c r="I241" s="226"/>
      <c r="J241" s="237">
        <f>BK241</f>
        <v>0</v>
      </c>
      <c r="K241" s="223"/>
      <c r="L241" s="228"/>
      <c r="M241" s="229"/>
      <c r="N241" s="230"/>
      <c r="O241" s="230"/>
      <c r="P241" s="231">
        <v>0</v>
      </c>
      <c r="Q241" s="230"/>
      <c r="R241" s="231">
        <v>0</v>
      </c>
      <c r="S241" s="230"/>
      <c r="T241" s="232">
        <v>0</v>
      </c>
      <c r="AR241" s="233" t="s">
        <v>25</v>
      </c>
      <c r="AT241" s="234" t="s">
        <v>81</v>
      </c>
      <c r="AU241" s="234" t="s">
        <v>25</v>
      </c>
      <c r="AY241" s="233" t="s">
        <v>183</v>
      </c>
      <c r="BK241" s="235">
        <v>0</v>
      </c>
    </row>
    <row r="242" s="11" customFormat="1" ht="19.92" customHeight="1">
      <c r="B242" s="222"/>
      <c r="C242" s="223"/>
      <c r="D242" s="224" t="s">
        <v>81</v>
      </c>
      <c r="E242" s="236" t="s">
        <v>2168</v>
      </c>
      <c r="F242" s="236" t="s">
        <v>2169</v>
      </c>
      <c r="G242" s="223"/>
      <c r="H242" s="223"/>
      <c r="I242" s="226"/>
      <c r="J242" s="237">
        <f>BK242</f>
        <v>0</v>
      </c>
      <c r="K242" s="223"/>
      <c r="L242" s="228"/>
      <c r="M242" s="229"/>
      <c r="N242" s="230"/>
      <c r="O242" s="230"/>
      <c r="P242" s="231">
        <f>SUM(P243:P244)</f>
        <v>0</v>
      </c>
      <c r="Q242" s="230"/>
      <c r="R242" s="231">
        <f>SUM(R243:R244)</f>
        <v>4.5999999999999996</v>
      </c>
      <c r="S242" s="230"/>
      <c r="T242" s="232">
        <f>SUM(T243:T244)</f>
        <v>0</v>
      </c>
      <c r="AR242" s="233" t="s">
        <v>25</v>
      </c>
      <c r="AT242" s="234" t="s">
        <v>81</v>
      </c>
      <c r="AU242" s="234" t="s">
        <v>25</v>
      </c>
      <c r="AY242" s="233" t="s">
        <v>183</v>
      </c>
      <c r="BK242" s="235">
        <f>SUM(BK243:BK244)</f>
        <v>0</v>
      </c>
    </row>
    <row r="243" s="1" customFormat="1" ht="16.5" customHeight="1">
      <c r="B243" s="48"/>
      <c r="C243" s="285" t="s">
        <v>82</v>
      </c>
      <c r="D243" s="285" t="s">
        <v>272</v>
      </c>
      <c r="E243" s="286" t="s">
        <v>2156</v>
      </c>
      <c r="F243" s="287" t="s">
        <v>2135</v>
      </c>
      <c r="G243" s="288" t="s">
        <v>490</v>
      </c>
      <c r="H243" s="289">
        <v>1</v>
      </c>
      <c r="I243" s="290"/>
      <c r="J243" s="291">
        <f>ROUND(I243*H243,2)</f>
        <v>0</v>
      </c>
      <c r="K243" s="287" t="s">
        <v>38</v>
      </c>
      <c r="L243" s="292"/>
      <c r="M243" s="293" t="s">
        <v>38</v>
      </c>
      <c r="N243" s="294" t="s">
        <v>53</v>
      </c>
      <c r="O243" s="49"/>
      <c r="P243" s="247">
        <f>O243*H243</f>
        <v>0</v>
      </c>
      <c r="Q243" s="247">
        <v>4.5999999999999996</v>
      </c>
      <c r="R243" s="247">
        <f>Q243*H243</f>
        <v>4.5999999999999996</v>
      </c>
      <c r="S243" s="247">
        <v>0</v>
      </c>
      <c r="T243" s="248">
        <f>S243*H243</f>
        <v>0</v>
      </c>
      <c r="AR243" s="25" t="s">
        <v>231</v>
      </c>
      <c r="AT243" s="25" t="s">
        <v>272</v>
      </c>
      <c r="AU243" s="25" t="s">
        <v>90</v>
      </c>
      <c r="AY243" s="25" t="s">
        <v>183</v>
      </c>
      <c r="BE243" s="249">
        <f>IF(N243="základní",J243,0)</f>
        <v>0</v>
      </c>
      <c r="BF243" s="249">
        <f>IF(N243="snížená",J243,0)</f>
        <v>0</v>
      </c>
      <c r="BG243" s="249">
        <f>IF(N243="zákl. přenesená",J243,0)</f>
        <v>0</v>
      </c>
      <c r="BH243" s="249">
        <f>IF(N243="sníž. přenesená",J243,0)</f>
        <v>0</v>
      </c>
      <c r="BI243" s="249">
        <f>IF(N243="nulová",J243,0)</f>
        <v>0</v>
      </c>
      <c r="BJ243" s="25" t="s">
        <v>25</v>
      </c>
      <c r="BK243" s="249">
        <f>ROUND(I243*H243,2)</f>
        <v>0</v>
      </c>
      <c r="BL243" s="25" t="s">
        <v>190</v>
      </c>
      <c r="BM243" s="25" t="s">
        <v>30</v>
      </c>
    </row>
    <row r="244" s="1" customFormat="1" ht="16.5" customHeight="1">
      <c r="B244" s="48"/>
      <c r="C244" s="238" t="s">
        <v>82</v>
      </c>
      <c r="D244" s="238" t="s">
        <v>185</v>
      </c>
      <c r="E244" s="239" t="s">
        <v>2157</v>
      </c>
      <c r="F244" s="240" t="s">
        <v>2138</v>
      </c>
      <c r="G244" s="241" t="s">
        <v>490</v>
      </c>
      <c r="H244" s="242">
        <v>1</v>
      </c>
      <c r="I244" s="243"/>
      <c r="J244" s="244">
        <f>ROUND(I244*H244,2)</f>
        <v>0</v>
      </c>
      <c r="K244" s="240" t="s">
        <v>38</v>
      </c>
      <c r="L244" s="74"/>
      <c r="M244" s="245" t="s">
        <v>38</v>
      </c>
      <c r="N244" s="246" t="s">
        <v>53</v>
      </c>
      <c r="O244" s="49"/>
      <c r="P244" s="247">
        <f>O244*H244</f>
        <v>0</v>
      </c>
      <c r="Q244" s="247">
        <v>0</v>
      </c>
      <c r="R244" s="247">
        <f>Q244*H244</f>
        <v>0</v>
      </c>
      <c r="S244" s="247">
        <v>0</v>
      </c>
      <c r="T244" s="248">
        <f>S244*H244</f>
        <v>0</v>
      </c>
      <c r="AR244" s="25" t="s">
        <v>190</v>
      </c>
      <c r="AT244" s="25" t="s">
        <v>185</v>
      </c>
      <c r="AU244" s="25" t="s">
        <v>90</v>
      </c>
      <c r="AY244" s="25" t="s">
        <v>183</v>
      </c>
      <c r="BE244" s="249">
        <f>IF(N244="základní",J244,0)</f>
        <v>0</v>
      </c>
      <c r="BF244" s="249">
        <f>IF(N244="snížená",J244,0)</f>
        <v>0</v>
      </c>
      <c r="BG244" s="249">
        <f>IF(N244="zákl. přenesená",J244,0)</f>
        <v>0</v>
      </c>
      <c r="BH244" s="249">
        <f>IF(N244="sníž. přenesená",J244,0)</f>
        <v>0</v>
      </c>
      <c r="BI244" s="249">
        <f>IF(N244="nulová",J244,0)</f>
        <v>0</v>
      </c>
      <c r="BJ244" s="25" t="s">
        <v>25</v>
      </c>
      <c r="BK244" s="249">
        <f>ROUND(I244*H244,2)</f>
        <v>0</v>
      </c>
      <c r="BL244" s="25" t="s">
        <v>190</v>
      </c>
      <c r="BM244" s="25" t="s">
        <v>244</v>
      </c>
    </row>
    <row r="245" s="11" customFormat="1" ht="29.88" customHeight="1">
      <c r="B245" s="222"/>
      <c r="C245" s="223"/>
      <c r="D245" s="224" t="s">
        <v>81</v>
      </c>
      <c r="E245" s="236" t="s">
        <v>2170</v>
      </c>
      <c r="F245" s="236" t="s">
        <v>2171</v>
      </c>
      <c r="G245" s="223"/>
      <c r="H245" s="223"/>
      <c r="I245" s="226"/>
      <c r="J245" s="237">
        <f>BK245</f>
        <v>0</v>
      </c>
      <c r="K245" s="223"/>
      <c r="L245" s="228"/>
      <c r="M245" s="229"/>
      <c r="N245" s="230"/>
      <c r="O245" s="230"/>
      <c r="P245" s="231">
        <v>0</v>
      </c>
      <c r="Q245" s="230"/>
      <c r="R245" s="231">
        <v>0</v>
      </c>
      <c r="S245" s="230"/>
      <c r="T245" s="232">
        <v>0</v>
      </c>
      <c r="AR245" s="233" t="s">
        <v>25</v>
      </c>
      <c r="AT245" s="234" t="s">
        <v>81</v>
      </c>
      <c r="AU245" s="234" t="s">
        <v>25</v>
      </c>
      <c r="AY245" s="233" t="s">
        <v>183</v>
      </c>
      <c r="BK245" s="235">
        <v>0</v>
      </c>
    </row>
    <row r="246" s="11" customFormat="1" ht="19.92" customHeight="1">
      <c r="B246" s="222"/>
      <c r="C246" s="223"/>
      <c r="D246" s="224" t="s">
        <v>81</v>
      </c>
      <c r="E246" s="236" t="s">
        <v>2172</v>
      </c>
      <c r="F246" s="236" t="s">
        <v>2173</v>
      </c>
      <c r="G246" s="223"/>
      <c r="H246" s="223"/>
      <c r="I246" s="226"/>
      <c r="J246" s="237">
        <f>BK246</f>
        <v>0</v>
      </c>
      <c r="K246" s="223"/>
      <c r="L246" s="228"/>
      <c r="M246" s="229"/>
      <c r="N246" s="230"/>
      <c r="O246" s="230"/>
      <c r="P246" s="231">
        <f>SUM(P247:P248)</f>
        <v>0</v>
      </c>
      <c r="Q246" s="230"/>
      <c r="R246" s="231">
        <f>SUM(R247:R248)</f>
        <v>4.5999999999999996</v>
      </c>
      <c r="S246" s="230"/>
      <c r="T246" s="232">
        <f>SUM(T247:T248)</f>
        <v>0</v>
      </c>
      <c r="AR246" s="233" t="s">
        <v>25</v>
      </c>
      <c r="AT246" s="234" t="s">
        <v>81</v>
      </c>
      <c r="AU246" s="234" t="s">
        <v>25</v>
      </c>
      <c r="AY246" s="233" t="s">
        <v>183</v>
      </c>
      <c r="BK246" s="235">
        <f>SUM(BK247:BK248)</f>
        <v>0</v>
      </c>
    </row>
    <row r="247" s="1" customFormat="1" ht="16.5" customHeight="1">
      <c r="B247" s="48"/>
      <c r="C247" s="285" t="s">
        <v>82</v>
      </c>
      <c r="D247" s="285" t="s">
        <v>272</v>
      </c>
      <c r="E247" s="286" t="s">
        <v>2156</v>
      </c>
      <c r="F247" s="287" t="s">
        <v>2135</v>
      </c>
      <c r="G247" s="288" t="s">
        <v>490</v>
      </c>
      <c r="H247" s="289">
        <v>1</v>
      </c>
      <c r="I247" s="290"/>
      <c r="J247" s="291">
        <f>ROUND(I247*H247,2)</f>
        <v>0</v>
      </c>
      <c r="K247" s="287" t="s">
        <v>38</v>
      </c>
      <c r="L247" s="292"/>
      <c r="M247" s="293" t="s">
        <v>38</v>
      </c>
      <c r="N247" s="294" t="s">
        <v>53</v>
      </c>
      <c r="O247" s="49"/>
      <c r="P247" s="247">
        <f>O247*H247</f>
        <v>0</v>
      </c>
      <c r="Q247" s="247">
        <v>4.5999999999999996</v>
      </c>
      <c r="R247" s="247">
        <f>Q247*H247</f>
        <v>4.5999999999999996</v>
      </c>
      <c r="S247" s="247">
        <v>0</v>
      </c>
      <c r="T247" s="248">
        <f>S247*H247</f>
        <v>0</v>
      </c>
      <c r="AR247" s="25" t="s">
        <v>231</v>
      </c>
      <c r="AT247" s="25" t="s">
        <v>272</v>
      </c>
      <c r="AU247" s="25" t="s">
        <v>90</v>
      </c>
      <c r="AY247" s="25" t="s">
        <v>183</v>
      </c>
      <c r="BE247" s="249">
        <f>IF(N247="základní",J247,0)</f>
        <v>0</v>
      </c>
      <c r="BF247" s="249">
        <f>IF(N247="snížená",J247,0)</f>
        <v>0</v>
      </c>
      <c r="BG247" s="249">
        <f>IF(N247="zákl. přenesená",J247,0)</f>
        <v>0</v>
      </c>
      <c r="BH247" s="249">
        <f>IF(N247="sníž. přenesená",J247,0)</f>
        <v>0</v>
      </c>
      <c r="BI247" s="249">
        <f>IF(N247="nulová",J247,0)</f>
        <v>0</v>
      </c>
      <c r="BJ247" s="25" t="s">
        <v>25</v>
      </c>
      <c r="BK247" s="249">
        <f>ROUND(I247*H247,2)</f>
        <v>0</v>
      </c>
      <c r="BL247" s="25" t="s">
        <v>190</v>
      </c>
      <c r="BM247" s="25" t="s">
        <v>248</v>
      </c>
    </row>
    <row r="248" s="1" customFormat="1" ht="16.5" customHeight="1">
      <c r="B248" s="48"/>
      <c r="C248" s="238" t="s">
        <v>82</v>
      </c>
      <c r="D248" s="238" t="s">
        <v>185</v>
      </c>
      <c r="E248" s="239" t="s">
        <v>2174</v>
      </c>
      <c r="F248" s="240" t="s">
        <v>2138</v>
      </c>
      <c r="G248" s="241" t="s">
        <v>490</v>
      </c>
      <c r="H248" s="242">
        <v>1</v>
      </c>
      <c r="I248" s="243"/>
      <c r="J248" s="244">
        <f>ROUND(I248*H248,2)</f>
        <v>0</v>
      </c>
      <c r="K248" s="240" t="s">
        <v>38</v>
      </c>
      <c r="L248" s="74"/>
      <c r="M248" s="245" t="s">
        <v>38</v>
      </c>
      <c r="N248" s="246" t="s">
        <v>53</v>
      </c>
      <c r="O248" s="49"/>
      <c r="P248" s="247">
        <f>O248*H248</f>
        <v>0</v>
      </c>
      <c r="Q248" s="247">
        <v>0</v>
      </c>
      <c r="R248" s="247">
        <f>Q248*H248</f>
        <v>0</v>
      </c>
      <c r="S248" s="247">
        <v>0</v>
      </c>
      <c r="T248" s="248">
        <f>S248*H248</f>
        <v>0</v>
      </c>
      <c r="AR248" s="25" t="s">
        <v>190</v>
      </c>
      <c r="AT248" s="25" t="s">
        <v>185</v>
      </c>
      <c r="AU248" s="25" t="s">
        <v>90</v>
      </c>
      <c r="AY248" s="25" t="s">
        <v>183</v>
      </c>
      <c r="BE248" s="249">
        <f>IF(N248="základní",J248,0)</f>
        <v>0</v>
      </c>
      <c r="BF248" s="249">
        <f>IF(N248="snížená",J248,0)</f>
        <v>0</v>
      </c>
      <c r="BG248" s="249">
        <f>IF(N248="zákl. přenesená",J248,0)</f>
        <v>0</v>
      </c>
      <c r="BH248" s="249">
        <f>IF(N248="sníž. přenesená",J248,0)</f>
        <v>0</v>
      </c>
      <c r="BI248" s="249">
        <f>IF(N248="nulová",J248,0)</f>
        <v>0</v>
      </c>
      <c r="BJ248" s="25" t="s">
        <v>25</v>
      </c>
      <c r="BK248" s="249">
        <f>ROUND(I248*H248,2)</f>
        <v>0</v>
      </c>
      <c r="BL248" s="25" t="s">
        <v>190</v>
      </c>
      <c r="BM248" s="25" t="s">
        <v>252</v>
      </c>
    </row>
    <row r="249" s="11" customFormat="1" ht="29.88" customHeight="1">
      <c r="B249" s="222"/>
      <c r="C249" s="223"/>
      <c r="D249" s="224" t="s">
        <v>81</v>
      </c>
      <c r="E249" s="236" t="s">
        <v>2175</v>
      </c>
      <c r="F249" s="236" t="s">
        <v>2176</v>
      </c>
      <c r="G249" s="223"/>
      <c r="H249" s="223"/>
      <c r="I249" s="226"/>
      <c r="J249" s="237">
        <f>BK249</f>
        <v>0</v>
      </c>
      <c r="K249" s="223"/>
      <c r="L249" s="228"/>
      <c r="M249" s="229"/>
      <c r="N249" s="230"/>
      <c r="O249" s="230"/>
      <c r="P249" s="231">
        <v>0</v>
      </c>
      <c r="Q249" s="230"/>
      <c r="R249" s="231">
        <v>0</v>
      </c>
      <c r="S249" s="230"/>
      <c r="T249" s="232">
        <v>0</v>
      </c>
      <c r="AR249" s="233" t="s">
        <v>25</v>
      </c>
      <c r="AT249" s="234" t="s">
        <v>81</v>
      </c>
      <c r="AU249" s="234" t="s">
        <v>25</v>
      </c>
      <c r="AY249" s="233" t="s">
        <v>183</v>
      </c>
      <c r="BK249" s="235">
        <v>0</v>
      </c>
    </row>
    <row r="250" s="11" customFormat="1" ht="19.92" customHeight="1">
      <c r="B250" s="222"/>
      <c r="C250" s="223"/>
      <c r="D250" s="224" t="s">
        <v>81</v>
      </c>
      <c r="E250" s="236" t="s">
        <v>2177</v>
      </c>
      <c r="F250" s="236" t="s">
        <v>2178</v>
      </c>
      <c r="G250" s="223"/>
      <c r="H250" s="223"/>
      <c r="I250" s="226"/>
      <c r="J250" s="237">
        <f>BK250</f>
        <v>0</v>
      </c>
      <c r="K250" s="223"/>
      <c r="L250" s="228"/>
      <c r="M250" s="229"/>
      <c r="N250" s="230"/>
      <c r="O250" s="230"/>
      <c r="P250" s="231">
        <f>SUM(P251:P252)</f>
        <v>0</v>
      </c>
      <c r="Q250" s="230"/>
      <c r="R250" s="231">
        <f>SUM(R251:R252)</f>
        <v>9.1999999999999993</v>
      </c>
      <c r="S250" s="230"/>
      <c r="T250" s="232">
        <f>SUM(T251:T252)</f>
        <v>0</v>
      </c>
      <c r="AR250" s="233" t="s">
        <v>25</v>
      </c>
      <c r="AT250" s="234" t="s">
        <v>81</v>
      </c>
      <c r="AU250" s="234" t="s">
        <v>25</v>
      </c>
      <c r="AY250" s="233" t="s">
        <v>183</v>
      </c>
      <c r="BK250" s="235">
        <f>SUM(BK251:BK252)</f>
        <v>0</v>
      </c>
    </row>
    <row r="251" s="1" customFormat="1" ht="16.5" customHeight="1">
      <c r="B251" s="48"/>
      <c r="C251" s="285" t="s">
        <v>82</v>
      </c>
      <c r="D251" s="285" t="s">
        <v>272</v>
      </c>
      <c r="E251" s="286" t="s">
        <v>2156</v>
      </c>
      <c r="F251" s="287" t="s">
        <v>2135</v>
      </c>
      <c r="G251" s="288" t="s">
        <v>490</v>
      </c>
      <c r="H251" s="289">
        <v>2</v>
      </c>
      <c r="I251" s="290"/>
      <c r="J251" s="291">
        <f>ROUND(I251*H251,2)</f>
        <v>0</v>
      </c>
      <c r="K251" s="287" t="s">
        <v>38</v>
      </c>
      <c r="L251" s="292"/>
      <c r="M251" s="293" t="s">
        <v>38</v>
      </c>
      <c r="N251" s="294" t="s">
        <v>53</v>
      </c>
      <c r="O251" s="49"/>
      <c r="P251" s="247">
        <f>O251*H251</f>
        <v>0</v>
      </c>
      <c r="Q251" s="247">
        <v>4.5999999999999996</v>
      </c>
      <c r="R251" s="247">
        <f>Q251*H251</f>
        <v>9.1999999999999993</v>
      </c>
      <c r="S251" s="247">
        <v>0</v>
      </c>
      <c r="T251" s="248">
        <f>S251*H251</f>
        <v>0</v>
      </c>
      <c r="AR251" s="25" t="s">
        <v>231</v>
      </c>
      <c r="AT251" s="25" t="s">
        <v>272</v>
      </c>
      <c r="AU251" s="25" t="s">
        <v>90</v>
      </c>
      <c r="AY251" s="25" t="s">
        <v>183</v>
      </c>
      <c r="BE251" s="249">
        <f>IF(N251="základní",J251,0)</f>
        <v>0</v>
      </c>
      <c r="BF251" s="249">
        <f>IF(N251="snížená",J251,0)</f>
        <v>0</v>
      </c>
      <c r="BG251" s="249">
        <f>IF(N251="zákl. přenesená",J251,0)</f>
        <v>0</v>
      </c>
      <c r="BH251" s="249">
        <f>IF(N251="sníž. přenesená",J251,0)</f>
        <v>0</v>
      </c>
      <c r="BI251" s="249">
        <f>IF(N251="nulová",J251,0)</f>
        <v>0</v>
      </c>
      <c r="BJ251" s="25" t="s">
        <v>25</v>
      </c>
      <c r="BK251" s="249">
        <f>ROUND(I251*H251,2)</f>
        <v>0</v>
      </c>
      <c r="BL251" s="25" t="s">
        <v>190</v>
      </c>
      <c r="BM251" s="25" t="s">
        <v>265</v>
      </c>
    </row>
    <row r="252" s="1" customFormat="1" ht="16.5" customHeight="1">
      <c r="B252" s="48"/>
      <c r="C252" s="238" t="s">
        <v>82</v>
      </c>
      <c r="D252" s="238" t="s">
        <v>185</v>
      </c>
      <c r="E252" s="239" t="s">
        <v>2179</v>
      </c>
      <c r="F252" s="240" t="s">
        <v>2138</v>
      </c>
      <c r="G252" s="241" t="s">
        <v>490</v>
      </c>
      <c r="H252" s="242">
        <v>2</v>
      </c>
      <c r="I252" s="243"/>
      <c r="J252" s="244">
        <f>ROUND(I252*H252,2)</f>
        <v>0</v>
      </c>
      <c r="K252" s="240" t="s">
        <v>38</v>
      </c>
      <c r="L252" s="74"/>
      <c r="M252" s="245" t="s">
        <v>38</v>
      </c>
      <c r="N252" s="246" t="s">
        <v>53</v>
      </c>
      <c r="O252" s="49"/>
      <c r="P252" s="247">
        <f>O252*H252</f>
        <v>0</v>
      </c>
      <c r="Q252" s="247">
        <v>0</v>
      </c>
      <c r="R252" s="247">
        <f>Q252*H252</f>
        <v>0</v>
      </c>
      <c r="S252" s="247">
        <v>0</v>
      </c>
      <c r="T252" s="248">
        <f>S252*H252</f>
        <v>0</v>
      </c>
      <c r="AR252" s="25" t="s">
        <v>190</v>
      </c>
      <c r="AT252" s="25" t="s">
        <v>185</v>
      </c>
      <c r="AU252" s="25" t="s">
        <v>90</v>
      </c>
      <c r="AY252" s="25" t="s">
        <v>183</v>
      </c>
      <c r="BE252" s="249">
        <f>IF(N252="základní",J252,0)</f>
        <v>0</v>
      </c>
      <c r="BF252" s="249">
        <f>IF(N252="snížená",J252,0)</f>
        <v>0</v>
      </c>
      <c r="BG252" s="249">
        <f>IF(N252="zákl. přenesená",J252,0)</f>
        <v>0</v>
      </c>
      <c r="BH252" s="249">
        <f>IF(N252="sníž. přenesená",J252,0)</f>
        <v>0</v>
      </c>
      <c r="BI252" s="249">
        <f>IF(N252="nulová",J252,0)</f>
        <v>0</v>
      </c>
      <c r="BJ252" s="25" t="s">
        <v>25</v>
      </c>
      <c r="BK252" s="249">
        <f>ROUND(I252*H252,2)</f>
        <v>0</v>
      </c>
      <c r="BL252" s="25" t="s">
        <v>190</v>
      </c>
      <c r="BM252" s="25" t="s">
        <v>10</v>
      </c>
    </row>
    <row r="253" s="11" customFormat="1" ht="29.88" customHeight="1">
      <c r="B253" s="222"/>
      <c r="C253" s="223"/>
      <c r="D253" s="224" t="s">
        <v>81</v>
      </c>
      <c r="E253" s="236" t="s">
        <v>2180</v>
      </c>
      <c r="F253" s="236" t="s">
        <v>2181</v>
      </c>
      <c r="G253" s="223"/>
      <c r="H253" s="223"/>
      <c r="I253" s="226"/>
      <c r="J253" s="237">
        <f>BK253</f>
        <v>0</v>
      </c>
      <c r="K253" s="223"/>
      <c r="L253" s="228"/>
      <c r="M253" s="229"/>
      <c r="N253" s="230"/>
      <c r="O253" s="230"/>
      <c r="P253" s="231">
        <v>0</v>
      </c>
      <c r="Q253" s="230"/>
      <c r="R253" s="231">
        <v>0</v>
      </c>
      <c r="S253" s="230"/>
      <c r="T253" s="232">
        <v>0</v>
      </c>
      <c r="AR253" s="233" t="s">
        <v>25</v>
      </c>
      <c r="AT253" s="234" t="s">
        <v>81</v>
      </c>
      <c r="AU253" s="234" t="s">
        <v>25</v>
      </c>
      <c r="AY253" s="233" t="s">
        <v>183</v>
      </c>
      <c r="BK253" s="235">
        <v>0</v>
      </c>
    </row>
    <row r="254" s="11" customFormat="1" ht="19.92" customHeight="1">
      <c r="B254" s="222"/>
      <c r="C254" s="223"/>
      <c r="D254" s="224" t="s">
        <v>81</v>
      </c>
      <c r="E254" s="236" t="s">
        <v>2182</v>
      </c>
      <c r="F254" s="236" t="s">
        <v>2183</v>
      </c>
      <c r="G254" s="223"/>
      <c r="H254" s="223"/>
      <c r="I254" s="226"/>
      <c r="J254" s="237">
        <f>BK254</f>
        <v>0</v>
      </c>
      <c r="K254" s="223"/>
      <c r="L254" s="228"/>
      <c r="M254" s="229"/>
      <c r="N254" s="230"/>
      <c r="O254" s="230"/>
      <c r="P254" s="231">
        <f>SUM(P255:P256)</f>
        <v>0</v>
      </c>
      <c r="Q254" s="230"/>
      <c r="R254" s="231">
        <f>SUM(R255:R256)</f>
        <v>0.12</v>
      </c>
      <c r="S254" s="230"/>
      <c r="T254" s="232">
        <f>SUM(T255:T256)</f>
        <v>0</v>
      </c>
      <c r="AR254" s="233" t="s">
        <v>25</v>
      </c>
      <c r="AT254" s="234" t="s">
        <v>81</v>
      </c>
      <c r="AU254" s="234" t="s">
        <v>25</v>
      </c>
      <c r="AY254" s="233" t="s">
        <v>183</v>
      </c>
      <c r="BK254" s="235">
        <f>SUM(BK255:BK256)</f>
        <v>0</v>
      </c>
    </row>
    <row r="255" s="1" customFormat="1" ht="16.5" customHeight="1">
      <c r="B255" s="48"/>
      <c r="C255" s="285" t="s">
        <v>82</v>
      </c>
      <c r="D255" s="285" t="s">
        <v>272</v>
      </c>
      <c r="E255" s="286" t="s">
        <v>2184</v>
      </c>
      <c r="F255" s="287" t="s">
        <v>2135</v>
      </c>
      <c r="G255" s="288" t="s">
        <v>2185</v>
      </c>
      <c r="H255" s="289">
        <v>0.40000000000000002</v>
      </c>
      <c r="I255" s="290"/>
      <c r="J255" s="291">
        <f>ROUND(I255*H255,2)</f>
        <v>0</v>
      </c>
      <c r="K255" s="287" t="s">
        <v>38</v>
      </c>
      <c r="L255" s="292"/>
      <c r="M255" s="293" t="s">
        <v>38</v>
      </c>
      <c r="N255" s="294" t="s">
        <v>53</v>
      </c>
      <c r="O255" s="49"/>
      <c r="P255" s="247">
        <f>O255*H255</f>
        <v>0</v>
      </c>
      <c r="Q255" s="247">
        <v>0.29999999999999999</v>
      </c>
      <c r="R255" s="247">
        <f>Q255*H255</f>
        <v>0.12</v>
      </c>
      <c r="S255" s="247">
        <v>0</v>
      </c>
      <c r="T255" s="248">
        <f>S255*H255</f>
        <v>0</v>
      </c>
      <c r="AR255" s="25" t="s">
        <v>231</v>
      </c>
      <c r="AT255" s="25" t="s">
        <v>272</v>
      </c>
      <c r="AU255" s="25" t="s">
        <v>90</v>
      </c>
      <c r="AY255" s="25" t="s">
        <v>183</v>
      </c>
      <c r="BE255" s="249">
        <f>IF(N255="základní",J255,0)</f>
        <v>0</v>
      </c>
      <c r="BF255" s="249">
        <f>IF(N255="snížená",J255,0)</f>
        <v>0</v>
      </c>
      <c r="BG255" s="249">
        <f>IF(N255="zákl. přenesená",J255,0)</f>
        <v>0</v>
      </c>
      <c r="BH255" s="249">
        <f>IF(N255="sníž. přenesená",J255,0)</f>
        <v>0</v>
      </c>
      <c r="BI255" s="249">
        <f>IF(N255="nulová",J255,0)</f>
        <v>0</v>
      </c>
      <c r="BJ255" s="25" t="s">
        <v>25</v>
      </c>
      <c r="BK255" s="249">
        <f>ROUND(I255*H255,2)</f>
        <v>0</v>
      </c>
      <c r="BL255" s="25" t="s">
        <v>190</v>
      </c>
      <c r="BM255" s="25" t="s">
        <v>279</v>
      </c>
    </row>
    <row r="256" s="1" customFormat="1" ht="16.5" customHeight="1">
      <c r="B256" s="48"/>
      <c r="C256" s="238" t="s">
        <v>82</v>
      </c>
      <c r="D256" s="238" t="s">
        <v>185</v>
      </c>
      <c r="E256" s="239" t="s">
        <v>2186</v>
      </c>
      <c r="F256" s="240" t="s">
        <v>2138</v>
      </c>
      <c r="G256" s="241" t="s">
        <v>2185</v>
      </c>
      <c r="H256" s="242">
        <v>0.40000000000000002</v>
      </c>
      <c r="I256" s="243"/>
      <c r="J256" s="244">
        <f>ROUND(I256*H256,2)</f>
        <v>0</v>
      </c>
      <c r="K256" s="240" t="s">
        <v>38</v>
      </c>
      <c r="L256" s="74"/>
      <c r="M256" s="245" t="s">
        <v>38</v>
      </c>
      <c r="N256" s="246" t="s">
        <v>53</v>
      </c>
      <c r="O256" s="49"/>
      <c r="P256" s="247">
        <f>O256*H256</f>
        <v>0</v>
      </c>
      <c r="Q256" s="247">
        <v>0</v>
      </c>
      <c r="R256" s="247">
        <f>Q256*H256</f>
        <v>0</v>
      </c>
      <c r="S256" s="247">
        <v>0</v>
      </c>
      <c r="T256" s="248">
        <f>S256*H256</f>
        <v>0</v>
      </c>
      <c r="AR256" s="25" t="s">
        <v>190</v>
      </c>
      <c r="AT256" s="25" t="s">
        <v>185</v>
      </c>
      <c r="AU256" s="25" t="s">
        <v>90</v>
      </c>
      <c r="AY256" s="25" t="s">
        <v>183</v>
      </c>
      <c r="BE256" s="249">
        <f>IF(N256="základní",J256,0)</f>
        <v>0</v>
      </c>
      <c r="BF256" s="249">
        <f>IF(N256="snížená",J256,0)</f>
        <v>0</v>
      </c>
      <c r="BG256" s="249">
        <f>IF(N256="zákl. přenesená",J256,0)</f>
        <v>0</v>
      </c>
      <c r="BH256" s="249">
        <f>IF(N256="sníž. přenesená",J256,0)</f>
        <v>0</v>
      </c>
      <c r="BI256" s="249">
        <f>IF(N256="nulová",J256,0)</f>
        <v>0</v>
      </c>
      <c r="BJ256" s="25" t="s">
        <v>25</v>
      </c>
      <c r="BK256" s="249">
        <f>ROUND(I256*H256,2)</f>
        <v>0</v>
      </c>
      <c r="BL256" s="25" t="s">
        <v>190</v>
      </c>
      <c r="BM256" s="25" t="s">
        <v>288</v>
      </c>
    </row>
    <row r="257" s="11" customFormat="1" ht="29.88" customHeight="1">
      <c r="B257" s="222"/>
      <c r="C257" s="223"/>
      <c r="D257" s="224" t="s">
        <v>81</v>
      </c>
      <c r="E257" s="236" t="s">
        <v>2170</v>
      </c>
      <c r="F257" s="236" t="s">
        <v>2171</v>
      </c>
      <c r="G257" s="223"/>
      <c r="H257" s="223"/>
      <c r="I257" s="226"/>
      <c r="J257" s="237">
        <f>BK257</f>
        <v>0</v>
      </c>
      <c r="K257" s="223"/>
      <c r="L257" s="228"/>
      <c r="M257" s="229"/>
      <c r="N257" s="230"/>
      <c r="O257" s="230"/>
      <c r="P257" s="231">
        <v>0</v>
      </c>
      <c r="Q257" s="230"/>
      <c r="R257" s="231">
        <v>0</v>
      </c>
      <c r="S257" s="230"/>
      <c r="T257" s="232">
        <v>0</v>
      </c>
      <c r="AR257" s="233" t="s">
        <v>25</v>
      </c>
      <c r="AT257" s="234" t="s">
        <v>81</v>
      </c>
      <c r="AU257" s="234" t="s">
        <v>25</v>
      </c>
      <c r="AY257" s="233" t="s">
        <v>183</v>
      </c>
      <c r="BK257" s="235">
        <v>0</v>
      </c>
    </row>
    <row r="258" s="11" customFormat="1" ht="19.92" customHeight="1">
      <c r="B258" s="222"/>
      <c r="C258" s="223"/>
      <c r="D258" s="224" t="s">
        <v>81</v>
      </c>
      <c r="E258" s="236" t="s">
        <v>2172</v>
      </c>
      <c r="F258" s="236" t="s">
        <v>2173</v>
      </c>
      <c r="G258" s="223"/>
      <c r="H258" s="223"/>
      <c r="I258" s="226"/>
      <c r="J258" s="237">
        <f>BK258</f>
        <v>0</v>
      </c>
      <c r="K258" s="223"/>
      <c r="L258" s="228"/>
      <c r="M258" s="229"/>
      <c r="N258" s="230"/>
      <c r="O258" s="230"/>
      <c r="P258" s="231">
        <f>SUM(P259:P260)</f>
        <v>0</v>
      </c>
      <c r="Q258" s="230"/>
      <c r="R258" s="231">
        <f>SUM(R259:R260)</f>
        <v>13.799999999999999</v>
      </c>
      <c r="S258" s="230"/>
      <c r="T258" s="232">
        <f>SUM(T259:T260)</f>
        <v>0</v>
      </c>
      <c r="AR258" s="233" t="s">
        <v>25</v>
      </c>
      <c r="AT258" s="234" t="s">
        <v>81</v>
      </c>
      <c r="AU258" s="234" t="s">
        <v>25</v>
      </c>
      <c r="AY258" s="233" t="s">
        <v>183</v>
      </c>
      <c r="BK258" s="235">
        <f>SUM(BK259:BK260)</f>
        <v>0</v>
      </c>
    </row>
    <row r="259" s="1" customFormat="1" ht="16.5" customHeight="1">
      <c r="B259" s="48"/>
      <c r="C259" s="285" t="s">
        <v>82</v>
      </c>
      <c r="D259" s="285" t="s">
        <v>272</v>
      </c>
      <c r="E259" s="286" t="s">
        <v>2156</v>
      </c>
      <c r="F259" s="287" t="s">
        <v>2135</v>
      </c>
      <c r="G259" s="288" t="s">
        <v>490</v>
      </c>
      <c r="H259" s="289">
        <v>3</v>
      </c>
      <c r="I259" s="290"/>
      <c r="J259" s="291">
        <f>ROUND(I259*H259,2)</f>
        <v>0</v>
      </c>
      <c r="K259" s="287" t="s">
        <v>38</v>
      </c>
      <c r="L259" s="292"/>
      <c r="M259" s="293" t="s">
        <v>38</v>
      </c>
      <c r="N259" s="294" t="s">
        <v>53</v>
      </c>
      <c r="O259" s="49"/>
      <c r="P259" s="247">
        <f>O259*H259</f>
        <v>0</v>
      </c>
      <c r="Q259" s="247">
        <v>4.5999999999999996</v>
      </c>
      <c r="R259" s="247">
        <f>Q259*H259</f>
        <v>13.799999999999999</v>
      </c>
      <c r="S259" s="247">
        <v>0</v>
      </c>
      <c r="T259" s="248">
        <f>S259*H259</f>
        <v>0</v>
      </c>
      <c r="AR259" s="25" t="s">
        <v>231</v>
      </c>
      <c r="AT259" s="25" t="s">
        <v>272</v>
      </c>
      <c r="AU259" s="25" t="s">
        <v>90</v>
      </c>
      <c r="AY259" s="25" t="s">
        <v>183</v>
      </c>
      <c r="BE259" s="249">
        <f>IF(N259="základní",J259,0)</f>
        <v>0</v>
      </c>
      <c r="BF259" s="249">
        <f>IF(N259="snížená",J259,0)</f>
        <v>0</v>
      </c>
      <c r="BG259" s="249">
        <f>IF(N259="zákl. přenesená",J259,0)</f>
        <v>0</v>
      </c>
      <c r="BH259" s="249">
        <f>IF(N259="sníž. přenesená",J259,0)</f>
        <v>0</v>
      </c>
      <c r="BI259" s="249">
        <f>IF(N259="nulová",J259,0)</f>
        <v>0</v>
      </c>
      <c r="BJ259" s="25" t="s">
        <v>25</v>
      </c>
      <c r="BK259" s="249">
        <f>ROUND(I259*H259,2)</f>
        <v>0</v>
      </c>
      <c r="BL259" s="25" t="s">
        <v>190</v>
      </c>
      <c r="BM259" s="25" t="s">
        <v>294</v>
      </c>
    </row>
    <row r="260" s="1" customFormat="1" ht="16.5" customHeight="1">
      <c r="B260" s="48"/>
      <c r="C260" s="238" t="s">
        <v>82</v>
      </c>
      <c r="D260" s="238" t="s">
        <v>185</v>
      </c>
      <c r="E260" s="239" t="s">
        <v>2174</v>
      </c>
      <c r="F260" s="240" t="s">
        <v>2138</v>
      </c>
      <c r="G260" s="241" t="s">
        <v>490</v>
      </c>
      <c r="H260" s="242">
        <v>3</v>
      </c>
      <c r="I260" s="243"/>
      <c r="J260" s="244">
        <f>ROUND(I260*H260,2)</f>
        <v>0</v>
      </c>
      <c r="K260" s="240" t="s">
        <v>38</v>
      </c>
      <c r="L260" s="74"/>
      <c r="M260" s="245" t="s">
        <v>38</v>
      </c>
      <c r="N260" s="246" t="s">
        <v>53</v>
      </c>
      <c r="O260" s="49"/>
      <c r="P260" s="247">
        <f>O260*H260</f>
        <v>0</v>
      </c>
      <c r="Q260" s="247">
        <v>0</v>
      </c>
      <c r="R260" s="247">
        <f>Q260*H260</f>
        <v>0</v>
      </c>
      <c r="S260" s="247">
        <v>0</v>
      </c>
      <c r="T260" s="248">
        <f>S260*H260</f>
        <v>0</v>
      </c>
      <c r="AR260" s="25" t="s">
        <v>190</v>
      </c>
      <c r="AT260" s="25" t="s">
        <v>185</v>
      </c>
      <c r="AU260" s="25" t="s">
        <v>90</v>
      </c>
      <c r="AY260" s="25" t="s">
        <v>183</v>
      </c>
      <c r="BE260" s="249">
        <f>IF(N260="základní",J260,0)</f>
        <v>0</v>
      </c>
      <c r="BF260" s="249">
        <f>IF(N260="snížená",J260,0)</f>
        <v>0</v>
      </c>
      <c r="BG260" s="249">
        <f>IF(N260="zákl. přenesená",J260,0)</f>
        <v>0</v>
      </c>
      <c r="BH260" s="249">
        <f>IF(N260="sníž. přenesená",J260,0)</f>
        <v>0</v>
      </c>
      <c r="BI260" s="249">
        <f>IF(N260="nulová",J260,0)</f>
        <v>0</v>
      </c>
      <c r="BJ260" s="25" t="s">
        <v>25</v>
      </c>
      <c r="BK260" s="249">
        <f>ROUND(I260*H260,2)</f>
        <v>0</v>
      </c>
      <c r="BL260" s="25" t="s">
        <v>190</v>
      </c>
      <c r="BM260" s="25" t="s">
        <v>299</v>
      </c>
    </row>
    <row r="261" s="11" customFormat="1" ht="29.88" customHeight="1">
      <c r="B261" s="222"/>
      <c r="C261" s="223"/>
      <c r="D261" s="224" t="s">
        <v>81</v>
      </c>
      <c r="E261" s="236" t="s">
        <v>2187</v>
      </c>
      <c r="F261" s="236" t="s">
        <v>2188</v>
      </c>
      <c r="G261" s="223"/>
      <c r="H261" s="223"/>
      <c r="I261" s="226"/>
      <c r="J261" s="237">
        <f>BK261</f>
        <v>0</v>
      </c>
      <c r="K261" s="223"/>
      <c r="L261" s="228"/>
      <c r="M261" s="229"/>
      <c r="N261" s="230"/>
      <c r="O261" s="230"/>
      <c r="P261" s="231">
        <v>0</v>
      </c>
      <c r="Q261" s="230"/>
      <c r="R261" s="231">
        <v>0</v>
      </c>
      <c r="S261" s="230"/>
      <c r="T261" s="232">
        <v>0</v>
      </c>
      <c r="AR261" s="233" t="s">
        <v>25</v>
      </c>
      <c r="AT261" s="234" t="s">
        <v>81</v>
      </c>
      <c r="AU261" s="234" t="s">
        <v>25</v>
      </c>
      <c r="AY261" s="233" t="s">
        <v>183</v>
      </c>
      <c r="BK261" s="235">
        <v>0</v>
      </c>
    </row>
    <row r="262" s="11" customFormat="1" ht="19.92" customHeight="1">
      <c r="B262" s="222"/>
      <c r="C262" s="223"/>
      <c r="D262" s="224" t="s">
        <v>81</v>
      </c>
      <c r="E262" s="236" t="s">
        <v>2189</v>
      </c>
      <c r="F262" s="236" t="s">
        <v>2190</v>
      </c>
      <c r="G262" s="223"/>
      <c r="H262" s="223"/>
      <c r="I262" s="226"/>
      <c r="J262" s="237">
        <f>BK262</f>
        <v>0</v>
      </c>
      <c r="K262" s="223"/>
      <c r="L262" s="228"/>
      <c r="M262" s="229"/>
      <c r="N262" s="230"/>
      <c r="O262" s="230"/>
      <c r="P262" s="231">
        <f>SUM(P263:P264)</f>
        <v>0</v>
      </c>
      <c r="Q262" s="230"/>
      <c r="R262" s="231">
        <f>SUM(R263:R264)</f>
        <v>13.799999999999999</v>
      </c>
      <c r="S262" s="230"/>
      <c r="T262" s="232">
        <f>SUM(T263:T264)</f>
        <v>0</v>
      </c>
      <c r="AR262" s="233" t="s">
        <v>25</v>
      </c>
      <c r="AT262" s="234" t="s">
        <v>81</v>
      </c>
      <c r="AU262" s="234" t="s">
        <v>25</v>
      </c>
      <c r="AY262" s="233" t="s">
        <v>183</v>
      </c>
      <c r="BK262" s="235">
        <f>SUM(BK263:BK264)</f>
        <v>0</v>
      </c>
    </row>
    <row r="263" s="1" customFormat="1" ht="16.5" customHeight="1">
      <c r="B263" s="48"/>
      <c r="C263" s="285" t="s">
        <v>82</v>
      </c>
      <c r="D263" s="285" t="s">
        <v>272</v>
      </c>
      <c r="E263" s="286" t="s">
        <v>2156</v>
      </c>
      <c r="F263" s="287" t="s">
        <v>2135</v>
      </c>
      <c r="G263" s="288" t="s">
        <v>490</v>
      </c>
      <c r="H263" s="289">
        <v>3</v>
      </c>
      <c r="I263" s="290"/>
      <c r="J263" s="291">
        <f>ROUND(I263*H263,2)</f>
        <v>0</v>
      </c>
      <c r="K263" s="287" t="s">
        <v>38</v>
      </c>
      <c r="L263" s="292"/>
      <c r="M263" s="293" t="s">
        <v>38</v>
      </c>
      <c r="N263" s="294" t="s">
        <v>53</v>
      </c>
      <c r="O263" s="49"/>
      <c r="P263" s="247">
        <f>O263*H263</f>
        <v>0</v>
      </c>
      <c r="Q263" s="247">
        <v>4.5999999999999996</v>
      </c>
      <c r="R263" s="247">
        <f>Q263*H263</f>
        <v>13.799999999999999</v>
      </c>
      <c r="S263" s="247">
        <v>0</v>
      </c>
      <c r="T263" s="248">
        <f>S263*H263</f>
        <v>0</v>
      </c>
      <c r="AR263" s="25" t="s">
        <v>231</v>
      </c>
      <c r="AT263" s="25" t="s">
        <v>272</v>
      </c>
      <c r="AU263" s="25" t="s">
        <v>90</v>
      </c>
      <c r="AY263" s="25" t="s">
        <v>183</v>
      </c>
      <c r="BE263" s="249">
        <f>IF(N263="základní",J263,0)</f>
        <v>0</v>
      </c>
      <c r="BF263" s="249">
        <f>IF(N263="snížená",J263,0)</f>
        <v>0</v>
      </c>
      <c r="BG263" s="249">
        <f>IF(N263="zákl. přenesená",J263,0)</f>
        <v>0</v>
      </c>
      <c r="BH263" s="249">
        <f>IF(N263="sníž. přenesená",J263,0)</f>
        <v>0</v>
      </c>
      <c r="BI263" s="249">
        <f>IF(N263="nulová",J263,0)</f>
        <v>0</v>
      </c>
      <c r="BJ263" s="25" t="s">
        <v>25</v>
      </c>
      <c r="BK263" s="249">
        <f>ROUND(I263*H263,2)</f>
        <v>0</v>
      </c>
      <c r="BL263" s="25" t="s">
        <v>190</v>
      </c>
      <c r="BM263" s="25" t="s">
        <v>329</v>
      </c>
    </row>
    <row r="264" s="1" customFormat="1" ht="16.5" customHeight="1">
      <c r="B264" s="48"/>
      <c r="C264" s="238" t="s">
        <v>82</v>
      </c>
      <c r="D264" s="238" t="s">
        <v>185</v>
      </c>
      <c r="E264" s="239" t="s">
        <v>2174</v>
      </c>
      <c r="F264" s="240" t="s">
        <v>2138</v>
      </c>
      <c r="G264" s="241" t="s">
        <v>490</v>
      </c>
      <c r="H264" s="242">
        <v>3</v>
      </c>
      <c r="I264" s="243"/>
      <c r="J264" s="244">
        <f>ROUND(I264*H264,2)</f>
        <v>0</v>
      </c>
      <c r="K264" s="240" t="s">
        <v>38</v>
      </c>
      <c r="L264" s="74"/>
      <c r="M264" s="245" t="s">
        <v>38</v>
      </c>
      <c r="N264" s="246" t="s">
        <v>53</v>
      </c>
      <c r="O264" s="49"/>
      <c r="P264" s="247">
        <f>O264*H264</f>
        <v>0</v>
      </c>
      <c r="Q264" s="247">
        <v>0</v>
      </c>
      <c r="R264" s="247">
        <f>Q264*H264</f>
        <v>0</v>
      </c>
      <c r="S264" s="247">
        <v>0</v>
      </c>
      <c r="T264" s="248">
        <f>S264*H264</f>
        <v>0</v>
      </c>
      <c r="AR264" s="25" t="s">
        <v>190</v>
      </c>
      <c r="AT264" s="25" t="s">
        <v>185</v>
      </c>
      <c r="AU264" s="25" t="s">
        <v>90</v>
      </c>
      <c r="AY264" s="25" t="s">
        <v>183</v>
      </c>
      <c r="BE264" s="249">
        <f>IF(N264="základní",J264,0)</f>
        <v>0</v>
      </c>
      <c r="BF264" s="249">
        <f>IF(N264="snížená",J264,0)</f>
        <v>0</v>
      </c>
      <c r="BG264" s="249">
        <f>IF(N264="zákl. přenesená",J264,0)</f>
        <v>0</v>
      </c>
      <c r="BH264" s="249">
        <f>IF(N264="sníž. přenesená",J264,0)</f>
        <v>0</v>
      </c>
      <c r="BI264" s="249">
        <f>IF(N264="nulová",J264,0)</f>
        <v>0</v>
      </c>
      <c r="BJ264" s="25" t="s">
        <v>25</v>
      </c>
      <c r="BK264" s="249">
        <f>ROUND(I264*H264,2)</f>
        <v>0</v>
      </c>
      <c r="BL264" s="25" t="s">
        <v>190</v>
      </c>
      <c r="BM264" s="25" t="s">
        <v>344</v>
      </c>
    </row>
    <row r="265" s="11" customFormat="1" ht="29.88" customHeight="1">
      <c r="B265" s="222"/>
      <c r="C265" s="223"/>
      <c r="D265" s="224" t="s">
        <v>81</v>
      </c>
      <c r="E265" s="236" t="s">
        <v>2189</v>
      </c>
      <c r="F265" s="236" t="s">
        <v>2190</v>
      </c>
      <c r="G265" s="223"/>
      <c r="H265" s="223"/>
      <c r="I265" s="226"/>
      <c r="J265" s="237">
        <f>BK265</f>
        <v>0</v>
      </c>
      <c r="K265" s="223"/>
      <c r="L265" s="228"/>
      <c r="M265" s="229"/>
      <c r="N265" s="230"/>
      <c r="O265" s="230"/>
      <c r="P265" s="231">
        <f>SUM(P266:P267)</f>
        <v>0</v>
      </c>
      <c r="Q265" s="230"/>
      <c r="R265" s="231">
        <f>SUM(R266:R267)</f>
        <v>4.5999999999999996</v>
      </c>
      <c r="S265" s="230"/>
      <c r="T265" s="232">
        <f>SUM(T266:T267)</f>
        <v>0</v>
      </c>
      <c r="AR265" s="233" t="s">
        <v>25</v>
      </c>
      <c r="AT265" s="234" t="s">
        <v>81</v>
      </c>
      <c r="AU265" s="234" t="s">
        <v>25</v>
      </c>
      <c r="AY265" s="233" t="s">
        <v>183</v>
      </c>
      <c r="BK265" s="235">
        <f>SUM(BK266:BK267)</f>
        <v>0</v>
      </c>
    </row>
    <row r="266" s="1" customFormat="1" ht="16.5" customHeight="1">
      <c r="B266" s="48"/>
      <c r="C266" s="285" t="s">
        <v>82</v>
      </c>
      <c r="D266" s="285" t="s">
        <v>272</v>
      </c>
      <c r="E266" s="286" t="s">
        <v>2156</v>
      </c>
      <c r="F266" s="287" t="s">
        <v>2135</v>
      </c>
      <c r="G266" s="288" t="s">
        <v>490</v>
      </c>
      <c r="H266" s="289">
        <v>1</v>
      </c>
      <c r="I266" s="290"/>
      <c r="J266" s="291">
        <f>ROUND(I266*H266,2)</f>
        <v>0</v>
      </c>
      <c r="K266" s="287" t="s">
        <v>38</v>
      </c>
      <c r="L266" s="292"/>
      <c r="M266" s="293" t="s">
        <v>38</v>
      </c>
      <c r="N266" s="294" t="s">
        <v>53</v>
      </c>
      <c r="O266" s="49"/>
      <c r="P266" s="247">
        <f>O266*H266</f>
        <v>0</v>
      </c>
      <c r="Q266" s="247">
        <v>4.5999999999999996</v>
      </c>
      <c r="R266" s="247">
        <f>Q266*H266</f>
        <v>4.5999999999999996</v>
      </c>
      <c r="S266" s="247">
        <v>0</v>
      </c>
      <c r="T266" s="248">
        <f>S266*H266</f>
        <v>0</v>
      </c>
      <c r="AR266" s="25" t="s">
        <v>231</v>
      </c>
      <c r="AT266" s="25" t="s">
        <v>272</v>
      </c>
      <c r="AU266" s="25" t="s">
        <v>90</v>
      </c>
      <c r="AY266" s="25" t="s">
        <v>183</v>
      </c>
      <c r="BE266" s="249">
        <f>IF(N266="základní",J266,0)</f>
        <v>0</v>
      </c>
      <c r="BF266" s="249">
        <f>IF(N266="snížená",J266,0)</f>
        <v>0</v>
      </c>
      <c r="BG266" s="249">
        <f>IF(N266="zákl. přenesená",J266,0)</f>
        <v>0</v>
      </c>
      <c r="BH266" s="249">
        <f>IF(N266="sníž. přenesená",J266,0)</f>
        <v>0</v>
      </c>
      <c r="BI266" s="249">
        <f>IF(N266="nulová",J266,0)</f>
        <v>0</v>
      </c>
      <c r="BJ266" s="25" t="s">
        <v>25</v>
      </c>
      <c r="BK266" s="249">
        <f>ROUND(I266*H266,2)</f>
        <v>0</v>
      </c>
      <c r="BL266" s="25" t="s">
        <v>190</v>
      </c>
      <c r="BM266" s="25" t="s">
        <v>348</v>
      </c>
    </row>
    <row r="267" s="1" customFormat="1" ht="16.5" customHeight="1">
      <c r="B267" s="48"/>
      <c r="C267" s="285" t="s">
        <v>82</v>
      </c>
      <c r="D267" s="285" t="s">
        <v>272</v>
      </c>
      <c r="E267" s="286" t="s">
        <v>2191</v>
      </c>
      <c r="F267" s="287" t="s">
        <v>2138</v>
      </c>
      <c r="G267" s="288" t="s">
        <v>490</v>
      </c>
      <c r="H267" s="289">
        <v>1</v>
      </c>
      <c r="I267" s="290"/>
      <c r="J267" s="291">
        <f>ROUND(I267*H267,2)</f>
        <v>0</v>
      </c>
      <c r="K267" s="287" t="s">
        <v>38</v>
      </c>
      <c r="L267" s="292"/>
      <c r="M267" s="293" t="s">
        <v>38</v>
      </c>
      <c r="N267" s="294" t="s">
        <v>53</v>
      </c>
      <c r="O267" s="49"/>
      <c r="P267" s="247">
        <f>O267*H267</f>
        <v>0</v>
      </c>
      <c r="Q267" s="247">
        <v>0</v>
      </c>
      <c r="R267" s="247">
        <f>Q267*H267</f>
        <v>0</v>
      </c>
      <c r="S267" s="247">
        <v>0</v>
      </c>
      <c r="T267" s="248">
        <f>S267*H267</f>
        <v>0</v>
      </c>
      <c r="AR267" s="25" t="s">
        <v>231</v>
      </c>
      <c r="AT267" s="25" t="s">
        <v>272</v>
      </c>
      <c r="AU267" s="25" t="s">
        <v>90</v>
      </c>
      <c r="AY267" s="25" t="s">
        <v>183</v>
      </c>
      <c r="BE267" s="249">
        <f>IF(N267="základní",J267,0)</f>
        <v>0</v>
      </c>
      <c r="BF267" s="249">
        <f>IF(N267="snížená",J267,0)</f>
        <v>0</v>
      </c>
      <c r="BG267" s="249">
        <f>IF(N267="zákl. přenesená",J267,0)</f>
        <v>0</v>
      </c>
      <c r="BH267" s="249">
        <f>IF(N267="sníž. přenesená",J267,0)</f>
        <v>0</v>
      </c>
      <c r="BI267" s="249">
        <f>IF(N267="nulová",J267,0)</f>
        <v>0</v>
      </c>
      <c r="BJ267" s="25" t="s">
        <v>25</v>
      </c>
      <c r="BK267" s="249">
        <f>ROUND(I267*H267,2)</f>
        <v>0</v>
      </c>
      <c r="BL267" s="25" t="s">
        <v>190</v>
      </c>
      <c r="BM267" s="25" t="s">
        <v>353</v>
      </c>
    </row>
    <row r="268" s="11" customFormat="1" ht="29.88" customHeight="1">
      <c r="B268" s="222"/>
      <c r="C268" s="223"/>
      <c r="D268" s="224" t="s">
        <v>81</v>
      </c>
      <c r="E268" s="236" t="s">
        <v>2192</v>
      </c>
      <c r="F268" s="236" t="s">
        <v>2193</v>
      </c>
      <c r="G268" s="223"/>
      <c r="H268" s="223"/>
      <c r="I268" s="226"/>
      <c r="J268" s="237">
        <f>BK268</f>
        <v>0</v>
      </c>
      <c r="K268" s="223"/>
      <c r="L268" s="228"/>
      <c r="M268" s="229"/>
      <c r="N268" s="230"/>
      <c r="O268" s="230"/>
      <c r="P268" s="231">
        <v>0</v>
      </c>
      <c r="Q268" s="230"/>
      <c r="R268" s="231">
        <v>0</v>
      </c>
      <c r="S268" s="230"/>
      <c r="T268" s="232">
        <v>0</v>
      </c>
      <c r="AR268" s="233" t="s">
        <v>25</v>
      </c>
      <c r="AT268" s="234" t="s">
        <v>81</v>
      </c>
      <c r="AU268" s="234" t="s">
        <v>25</v>
      </c>
      <c r="AY268" s="233" t="s">
        <v>183</v>
      </c>
      <c r="BK268" s="235">
        <v>0</v>
      </c>
    </row>
    <row r="269" s="11" customFormat="1" ht="19.92" customHeight="1">
      <c r="B269" s="222"/>
      <c r="C269" s="223"/>
      <c r="D269" s="224" t="s">
        <v>81</v>
      </c>
      <c r="E269" s="236" t="s">
        <v>2194</v>
      </c>
      <c r="F269" s="236" t="s">
        <v>2195</v>
      </c>
      <c r="G269" s="223"/>
      <c r="H269" s="223"/>
      <c r="I269" s="226"/>
      <c r="J269" s="237">
        <f>BK269</f>
        <v>0</v>
      </c>
      <c r="K269" s="223"/>
      <c r="L269" s="228"/>
      <c r="M269" s="229"/>
      <c r="N269" s="230"/>
      <c r="O269" s="230"/>
      <c r="P269" s="231">
        <f>SUM(P270:P271)</f>
        <v>0</v>
      </c>
      <c r="Q269" s="230"/>
      <c r="R269" s="231">
        <f>SUM(R270:R271)</f>
        <v>4.5999999999999996</v>
      </c>
      <c r="S269" s="230"/>
      <c r="T269" s="232">
        <f>SUM(T270:T271)</f>
        <v>0</v>
      </c>
      <c r="AR269" s="233" t="s">
        <v>25</v>
      </c>
      <c r="AT269" s="234" t="s">
        <v>81</v>
      </c>
      <c r="AU269" s="234" t="s">
        <v>25</v>
      </c>
      <c r="AY269" s="233" t="s">
        <v>183</v>
      </c>
      <c r="BK269" s="235">
        <f>SUM(BK270:BK271)</f>
        <v>0</v>
      </c>
    </row>
    <row r="270" s="1" customFormat="1" ht="16.5" customHeight="1">
      <c r="B270" s="48"/>
      <c r="C270" s="285" t="s">
        <v>82</v>
      </c>
      <c r="D270" s="285" t="s">
        <v>272</v>
      </c>
      <c r="E270" s="286" t="s">
        <v>2156</v>
      </c>
      <c r="F270" s="287" t="s">
        <v>2135</v>
      </c>
      <c r="G270" s="288" t="s">
        <v>490</v>
      </c>
      <c r="H270" s="289">
        <v>1</v>
      </c>
      <c r="I270" s="290"/>
      <c r="J270" s="291">
        <f>ROUND(I270*H270,2)</f>
        <v>0</v>
      </c>
      <c r="K270" s="287" t="s">
        <v>38</v>
      </c>
      <c r="L270" s="292"/>
      <c r="M270" s="293" t="s">
        <v>38</v>
      </c>
      <c r="N270" s="294" t="s">
        <v>53</v>
      </c>
      <c r="O270" s="49"/>
      <c r="P270" s="247">
        <f>O270*H270</f>
        <v>0</v>
      </c>
      <c r="Q270" s="247">
        <v>4.5999999999999996</v>
      </c>
      <c r="R270" s="247">
        <f>Q270*H270</f>
        <v>4.5999999999999996</v>
      </c>
      <c r="S270" s="247">
        <v>0</v>
      </c>
      <c r="T270" s="248">
        <f>S270*H270</f>
        <v>0</v>
      </c>
      <c r="AR270" s="25" t="s">
        <v>231</v>
      </c>
      <c r="AT270" s="25" t="s">
        <v>272</v>
      </c>
      <c r="AU270" s="25" t="s">
        <v>90</v>
      </c>
      <c r="AY270" s="25" t="s">
        <v>183</v>
      </c>
      <c r="BE270" s="249">
        <f>IF(N270="základní",J270,0)</f>
        <v>0</v>
      </c>
      <c r="BF270" s="249">
        <f>IF(N270="snížená",J270,0)</f>
        <v>0</v>
      </c>
      <c r="BG270" s="249">
        <f>IF(N270="zákl. přenesená",J270,0)</f>
        <v>0</v>
      </c>
      <c r="BH270" s="249">
        <f>IF(N270="sníž. přenesená",J270,0)</f>
        <v>0</v>
      </c>
      <c r="BI270" s="249">
        <f>IF(N270="nulová",J270,0)</f>
        <v>0</v>
      </c>
      <c r="BJ270" s="25" t="s">
        <v>25</v>
      </c>
      <c r="BK270" s="249">
        <f>ROUND(I270*H270,2)</f>
        <v>0</v>
      </c>
      <c r="BL270" s="25" t="s">
        <v>190</v>
      </c>
      <c r="BM270" s="25" t="s">
        <v>358</v>
      </c>
    </row>
    <row r="271" s="1" customFormat="1" ht="16.5" customHeight="1">
      <c r="B271" s="48"/>
      <c r="C271" s="238" t="s">
        <v>82</v>
      </c>
      <c r="D271" s="238" t="s">
        <v>185</v>
      </c>
      <c r="E271" s="239" t="s">
        <v>2196</v>
      </c>
      <c r="F271" s="240" t="s">
        <v>2138</v>
      </c>
      <c r="G271" s="241" t="s">
        <v>490</v>
      </c>
      <c r="H271" s="242">
        <v>1</v>
      </c>
      <c r="I271" s="243"/>
      <c r="J271" s="244">
        <f>ROUND(I271*H271,2)</f>
        <v>0</v>
      </c>
      <c r="K271" s="240" t="s">
        <v>38</v>
      </c>
      <c r="L271" s="74"/>
      <c r="M271" s="245" t="s">
        <v>38</v>
      </c>
      <c r="N271" s="246" t="s">
        <v>53</v>
      </c>
      <c r="O271" s="49"/>
      <c r="P271" s="247">
        <f>O271*H271</f>
        <v>0</v>
      </c>
      <c r="Q271" s="247">
        <v>0</v>
      </c>
      <c r="R271" s="247">
        <f>Q271*H271</f>
        <v>0</v>
      </c>
      <c r="S271" s="247">
        <v>0</v>
      </c>
      <c r="T271" s="248">
        <f>S271*H271</f>
        <v>0</v>
      </c>
      <c r="AR271" s="25" t="s">
        <v>190</v>
      </c>
      <c r="AT271" s="25" t="s">
        <v>185</v>
      </c>
      <c r="AU271" s="25" t="s">
        <v>90</v>
      </c>
      <c r="AY271" s="25" t="s">
        <v>183</v>
      </c>
      <c r="BE271" s="249">
        <f>IF(N271="základní",J271,0)</f>
        <v>0</v>
      </c>
      <c r="BF271" s="249">
        <f>IF(N271="snížená",J271,0)</f>
        <v>0</v>
      </c>
      <c r="BG271" s="249">
        <f>IF(N271="zákl. přenesená",J271,0)</f>
        <v>0</v>
      </c>
      <c r="BH271" s="249">
        <f>IF(N271="sníž. přenesená",J271,0)</f>
        <v>0</v>
      </c>
      <c r="BI271" s="249">
        <f>IF(N271="nulová",J271,0)</f>
        <v>0</v>
      </c>
      <c r="BJ271" s="25" t="s">
        <v>25</v>
      </c>
      <c r="BK271" s="249">
        <f>ROUND(I271*H271,2)</f>
        <v>0</v>
      </c>
      <c r="BL271" s="25" t="s">
        <v>190</v>
      </c>
      <c r="BM271" s="25" t="s">
        <v>364</v>
      </c>
    </row>
    <row r="272" s="11" customFormat="1" ht="29.88" customHeight="1">
      <c r="B272" s="222"/>
      <c r="C272" s="223"/>
      <c r="D272" s="224" t="s">
        <v>81</v>
      </c>
      <c r="E272" s="236" t="s">
        <v>2166</v>
      </c>
      <c r="F272" s="236" t="s">
        <v>2167</v>
      </c>
      <c r="G272" s="223"/>
      <c r="H272" s="223"/>
      <c r="I272" s="226"/>
      <c r="J272" s="237">
        <f>BK272</f>
        <v>0</v>
      </c>
      <c r="K272" s="223"/>
      <c r="L272" s="228"/>
      <c r="M272" s="229"/>
      <c r="N272" s="230"/>
      <c r="O272" s="230"/>
      <c r="P272" s="231">
        <v>0</v>
      </c>
      <c r="Q272" s="230"/>
      <c r="R272" s="231">
        <v>0</v>
      </c>
      <c r="S272" s="230"/>
      <c r="T272" s="232">
        <v>0</v>
      </c>
      <c r="AR272" s="233" t="s">
        <v>25</v>
      </c>
      <c r="AT272" s="234" t="s">
        <v>81</v>
      </c>
      <c r="AU272" s="234" t="s">
        <v>25</v>
      </c>
      <c r="AY272" s="233" t="s">
        <v>183</v>
      </c>
      <c r="BK272" s="235">
        <v>0</v>
      </c>
    </row>
    <row r="273" s="11" customFormat="1" ht="19.92" customHeight="1">
      <c r="B273" s="222"/>
      <c r="C273" s="223"/>
      <c r="D273" s="224" t="s">
        <v>81</v>
      </c>
      <c r="E273" s="236" t="s">
        <v>2197</v>
      </c>
      <c r="F273" s="236" t="s">
        <v>2198</v>
      </c>
      <c r="G273" s="223"/>
      <c r="H273" s="223"/>
      <c r="I273" s="226"/>
      <c r="J273" s="237">
        <f>BK273</f>
        <v>0</v>
      </c>
      <c r="K273" s="223"/>
      <c r="L273" s="228"/>
      <c r="M273" s="229"/>
      <c r="N273" s="230"/>
      <c r="O273" s="230"/>
      <c r="P273" s="231">
        <f>SUM(P274:P275)</f>
        <v>0</v>
      </c>
      <c r="Q273" s="230"/>
      <c r="R273" s="231">
        <f>SUM(R274:R275)</f>
        <v>4.5999999999999996</v>
      </c>
      <c r="S273" s="230"/>
      <c r="T273" s="232">
        <f>SUM(T274:T275)</f>
        <v>0</v>
      </c>
      <c r="AR273" s="233" t="s">
        <v>25</v>
      </c>
      <c r="AT273" s="234" t="s">
        <v>81</v>
      </c>
      <c r="AU273" s="234" t="s">
        <v>25</v>
      </c>
      <c r="AY273" s="233" t="s">
        <v>183</v>
      </c>
      <c r="BK273" s="235">
        <f>SUM(BK274:BK275)</f>
        <v>0</v>
      </c>
    </row>
    <row r="274" s="1" customFormat="1" ht="16.5" customHeight="1">
      <c r="B274" s="48"/>
      <c r="C274" s="285" t="s">
        <v>82</v>
      </c>
      <c r="D274" s="285" t="s">
        <v>272</v>
      </c>
      <c r="E274" s="286" t="s">
        <v>2156</v>
      </c>
      <c r="F274" s="287" t="s">
        <v>2135</v>
      </c>
      <c r="G274" s="288" t="s">
        <v>490</v>
      </c>
      <c r="H274" s="289">
        <v>1</v>
      </c>
      <c r="I274" s="290"/>
      <c r="J274" s="291">
        <f>ROUND(I274*H274,2)</f>
        <v>0</v>
      </c>
      <c r="K274" s="287" t="s">
        <v>38</v>
      </c>
      <c r="L274" s="292"/>
      <c r="M274" s="293" t="s">
        <v>38</v>
      </c>
      <c r="N274" s="294" t="s">
        <v>53</v>
      </c>
      <c r="O274" s="49"/>
      <c r="P274" s="247">
        <f>O274*H274</f>
        <v>0</v>
      </c>
      <c r="Q274" s="247">
        <v>4.5999999999999996</v>
      </c>
      <c r="R274" s="247">
        <f>Q274*H274</f>
        <v>4.5999999999999996</v>
      </c>
      <c r="S274" s="247">
        <v>0</v>
      </c>
      <c r="T274" s="248">
        <f>S274*H274</f>
        <v>0</v>
      </c>
      <c r="AR274" s="25" t="s">
        <v>231</v>
      </c>
      <c r="AT274" s="25" t="s">
        <v>272</v>
      </c>
      <c r="AU274" s="25" t="s">
        <v>90</v>
      </c>
      <c r="AY274" s="25" t="s">
        <v>183</v>
      </c>
      <c r="BE274" s="249">
        <f>IF(N274="základní",J274,0)</f>
        <v>0</v>
      </c>
      <c r="BF274" s="249">
        <f>IF(N274="snížená",J274,0)</f>
        <v>0</v>
      </c>
      <c r="BG274" s="249">
        <f>IF(N274="zákl. přenesená",J274,0)</f>
        <v>0</v>
      </c>
      <c r="BH274" s="249">
        <f>IF(N274="sníž. přenesená",J274,0)</f>
        <v>0</v>
      </c>
      <c r="BI274" s="249">
        <f>IF(N274="nulová",J274,0)</f>
        <v>0</v>
      </c>
      <c r="BJ274" s="25" t="s">
        <v>25</v>
      </c>
      <c r="BK274" s="249">
        <f>ROUND(I274*H274,2)</f>
        <v>0</v>
      </c>
      <c r="BL274" s="25" t="s">
        <v>190</v>
      </c>
      <c r="BM274" s="25" t="s">
        <v>369</v>
      </c>
    </row>
    <row r="275" s="1" customFormat="1" ht="16.5" customHeight="1">
      <c r="B275" s="48"/>
      <c r="C275" s="238" t="s">
        <v>82</v>
      </c>
      <c r="D275" s="238" t="s">
        <v>185</v>
      </c>
      <c r="E275" s="239" t="s">
        <v>2199</v>
      </c>
      <c r="F275" s="240" t="s">
        <v>2138</v>
      </c>
      <c r="G275" s="241" t="s">
        <v>490</v>
      </c>
      <c r="H275" s="242">
        <v>1</v>
      </c>
      <c r="I275" s="243"/>
      <c r="J275" s="244">
        <f>ROUND(I275*H275,2)</f>
        <v>0</v>
      </c>
      <c r="K275" s="240" t="s">
        <v>38</v>
      </c>
      <c r="L275" s="74"/>
      <c r="M275" s="245" t="s">
        <v>38</v>
      </c>
      <c r="N275" s="246" t="s">
        <v>53</v>
      </c>
      <c r="O275" s="49"/>
      <c r="P275" s="247">
        <f>O275*H275</f>
        <v>0</v>
      </c>
      <c r="Q275" s="247">
        <v>0</v>
      </c>
      <c r="R275" s="247">
        <f>Q275*H275</f>
        <v>0</v>
      </c>
      <c r="S275" s="247">
        <v>0</v>
      </c>
      <c r="T275" s="248">
        <f>S275*H275</f>
        <v>0</v>
      </c>
      <c r="AR275" s="25" t="s">
        <v>190</v>
      </c>
      <c r="AT275" s="25" t="s">
        <v>185</v>
      </c>
      <c r="AU275" s="25" t="s">
        <v>90</v>
      </c>
      <c r="AY275" s="25" t="s">
        <v>183</v>
      </c>
      <c r="BE275" s="249">
        <f>IF(N275="základní",J275,0)</f>
        <v>0</v>
      </c>
      <c r="BF275" s="249">
        <f>IF(N275="snížená",J275,0)</f>
        <v>0</v>
      </c>
      <c r="BG275" s="249">
        <f>IF(N275="zákl. přenesená",J275,0)</f>
        <v>0</v>
      </c>
      <c r="BH275" s="249">
        <f>IF(N275="sníž. přenesená",J275,0)</f>
        <v>0</v>
      </c>
      <c r="BI275" s="249">
        <f>IF(N275="nulová",J275,0)</f>
        <v>0</v>
      </c>
      <c r="BJ275" s="25" t="s">
        <v>25</v>
      </c>
      <c r="BK275" s="249">
        <f>ROUND(I275*H275,2)</f>
        <v>0</v>
      </c>
      <c r="BL275" s="25" t="s">
        <v>190</v>
      </c>
      <c r="BM275" s="25" t="s">
        <v>373</v>
      </c>
    </row>
    <row r="276" s="11" customFormat="1" ht="29.88" customHeight="1">
      <c r="B276" s="222"/>
      <c r="C276" s="223"/>
      <c r="D276" s="224" t="s">
        <v>81</v>
      </c>
      <c r="E276" s="236" t="s">
        <v>2175</v>
      </c>
      <c r="F276" s="236" t="s">
        <v>2176</v>
      </c>
      <c r="G276" s="223"/>
      <c r="H276" s="223"/>
      <c r="I276" s="226"/>
      <c r="J276" s="237">
        <f>BK276</f>
        <v>0</v>
      </c>
      <c r="K276" s="223"/>
      <c r="L276" s="228"/>
      <c r="M276" s="229"/>
      <c r="N276" s="230"/>
      <c r="O276" s="230"/>
      <c r="P276" s="231">
        <v>0</v>
      </c>
      <c r="Q276" s="230"/>
      <c r="R276" s="231">
        <v>0</v>
      </c>
      <c r="S276" s="230"/>
      <c r="T276" s="232">
        <v>0</v>
      </c>
      <c r="AR276" s="233" t="s">
        <v>25</v>
      </c>
      <c r="AT276" s="234" t="s">
        <v>81</v>
      </c>
      <c r="AU276" s="234" t="s">
        <v>25</v>
      </c>
      <c r="AY276" s="233" t="s">
        <v>183</v>
      </c>
      <c r="BK276" s="235">
        <v>0</v>
      </c>
    </row>
    <row r="277" s="11" customFormat="1" ht="19.92" customHeight="1">
      <c r="B277" s="222"/>
      <c r="C277" s="223"/>
      <c r="D277" s="224" t="s">
        <v>81</v>
      </c>
      <c r="E277" s="236" t="s">
        <v>2200</v>
      </c>
      <c r="F277" s="236" t="s">
        <v>2201</v>
      </c>
      <c r="G277" s="223"/>
      <c r="H277" s="223"/>
      <c r="I277" s="226"/>
      <c r="J277" s="237">
        <f>BK277</f>
        <v>0</v>
      </c>
      <c r="K277" s="223"/>
      <c r="L277" s="228"/>
      <c r="M277" s="229"/>
      <c r="N277" s="230"/>
      <c r="O277" s="230"/>
      <c r="P277" s="231">
        <f>SUM(P278:P279)</f>
        <v>0</v>
      </c>
      <c r="Q277" s="230"/>
      <c r="R277" s="231">
        <f>SUM(R278:R279)</f>
        <v>13.799999999999999</v>
      </c>
      <c r="S277" s="230"/>
      <c r="T277" s="232">
        <f>SUM(T278:T279)</f>
        <v>0</v>
      </c>
      <c r="AR277" s="233" t="s">
        <v>25</v>
      </c>
      <c r="AT277" s="234" t="s">
        <v>81</v>
      </c>
      <c r="AU277" s="234" t="s">
        <v>25</v>
      </c>
      <c r="AY277" s="233" t="s">
        <v>183</v>
      </c>
      <c r="BK277" s="235">
        <f>SUM(BK278:BK279)</f>
        <v>0</v>
      </c>
    </row>
    <row r="278" s="1" customFormat="1" ht="16.5" customHeight="1">
      <c r="B278" s="48"/>
      <c r="C278" s="285" t="s">
        <v>82</v>
      </c>
      <c r="D278" s="285" t="s">
        <v>272</v>
      </c>
      <c r="E278" s="286" t="s">
        <v>2156</v>
      </c>
      <c r="F278" s="287" t="s">
        <v>2135</v>
      </c>
      <c r="G278" s="288" t="s">
        <v>490</v>
      </c>
      <c r="H278" s="289">
        <v>3</v>
      </c>
      <c r="I278" s="290"/>
      <c r="J278" s="291">
        <f>ROUND(I278*H278,2)</f>
        <v>0</v>
      </c>
      <c r="K278" s="287" t="s">
        <v>38</v>
      </c>
      <c r="L278" s="292"/>
      <c r="M278" s="293" t="s">
        <v>38</v>
      </c>
      <c r="N278" s="294" t="s">
        <v>53</v>
      </c>
      <c r="O278" s="49"/>
      <c r="P278" s="247">
        <f>O278*H278</f>
        <v>0</v>
      </c>
      <c r="Q278" s="247">
        <v>4.5999999999999996</v>
      </c>
      <c r="R278" s="247">
        <f>Q278*H278</f>
        <v>13.799999999999999</v>
      </c>
      <c r="S278" s="247">
        <v>0</v>
      </c>
      <c r="T278" s="248">
        <f>S278*H278</f>
        <v>0</v>
      </c>
      <c r="AR278" s="25" t="s">
        <v>231</v>
      </c>
      <c r="AT278" s="25" t="s">
        <v>272</v>
      </c>
      <c r="AU278" s="25" t="s">
        <v>90</v>
      </c>
      <c r="AY278" s="25" t="s">
        <v>183</v>
      </c>
      <c r="BE278" s="249">
        <f>IF(N278="základní",J278,0)</f>
        <v>0</v>
      </c>
      <c r="BF278" s="249">
        <f>IF(N278="snížená",J278,0)</f>
        <v>0</v>
      </c>
      <c r="BG278" s="249">
        <f>IF(N278="zákl. přenesená",J278,0)</f>
        <v>0</v>
      </c>
      <c r="BH278" s="249">
        <f>IF(N278="sníž. přenesená",J278,0)</f>
        <v>0</v>
      </c>
      <c r="BI278" s="249">
        <f>IF(N278="nulová",J278,0)</f>
        <v>0</v>
      </c>
      <c r="BJ278" s="25" t="s">
        <v>25</v>
      </c>
      <c r="BK278" s="249">
        <f>ROUND(I278*H278,2)</f>
        <v>0</v>
      </c>
      <c r="BL278" s="25" t="s">
        <v>190</v>
      </c>
      <c r="BM278" s="25" t="s">
        <v>385</v>
      </c>
    </row>
    <row r="279" s="1" customFormat="1" ht="16.5" customHeight="1">
      <c r="B279" s="48"/>
      <c r="C279" s="238" t="s">
        <v>82</v>
      </c>
      <c r="D279" s="238" t="s">
        <v>185</v>
      </c>
      <c r="E279" s="239" t="s">
        <v>2202</v>
      </c>
      <c r="F279" s="240" t="s">
        <v>2138</v>
      </c>
      <c r="G279" s="241" t="s">
        <v>490</v>
      </c>
      <c r="H279" s="242">
        <v>3</v>
      </c>
      <c r="I279" s="243"/>
      <c r="J279" s="244">
        <f>ROUND(I279*H279,2)</f>
        <v>0</v>
      </c>
      <c r="K279" s="240" t="s">
        <v>38</v>
      </c>
      <c r="L279" s="74"/>
      <c r="M279" s="245" t="s">
        <v>38</v>
      </c>
      <c r="N279" s="246" t="s">
        <v>53</v>
      </c>
      <c r="O279" s="49"/>
      <c r="P279" s="247">
        <f>O279*H279</f>
        <v>0</v>
      </c>
      <c r="Q279" s="247">
        <v>0</v>
      </c>
      <c r="R279" s="247">
        <f>Q279*H279</f>
        <v>0</v>
      </c>
      <c r="S279" s="247">
        <v>0</v>
      </c>
      <c r="T279" s="248">
        <f>S279*H279</f>
        <v>0</v>
      </c>
      <c r="AR279" s="25" t="s">
        <v>190</v>
      </c>
      <c r="AT279" s="25" t="s">
        <v>185</v>
      </c>
      <c r="AU279" s="25" t="s">
        <v>90</v>
      </c>
      <c r="AY279" s="25" t="s">
        <v>183</v>
      </c>
      <c r="BE279" s="249">
        <f>IF(N279="základní",J279,0)</f>
        <v>0</v>
      </c>
      <c r="BF279" s="249">
        <f>IF(N279="snížená",J279,0)</f>
        <v>0</v>
      </c>
      <c r="BG279" s="249">
        <f>IF(N279="zákl. přenesená",J279,0)</f>
        <v>0</v>
      </c>
      <c r="BH279" s="249">
        <f>IF(N279="sníž. přenesená",J279,0)</f>
        <v>0</v>
      </c>
      <c r="BI279" s="249">
        <f>IF(N279="nulová",J279,0)</f>
        <v>0</v>
      </c>
      <c r="BJ279" s="25" t="s">
        <v>25</v>
      </c>
      <c r="BK279" s="249">
        <f>ROUND(I279*H279,2)</f>
        <v>0</v>
      </c>
      <c r="BL279" s="25" t="s">
        <v>190</v>
      </c>
      <c r="BM279" s="25" t="s">
        <v>394</v>
      </c>
    </row>
    <row r="280" s="11" customFormat="1" ht="29.88" customHeight="1">
      <c r="B280" s="222"/>
      <c r="C280" s="223"/>
      <c r="D280" s="224" t="s">
        <v>81</v>
      </c>
      <c r="E280" s="236" t="s">
        <v>2203</v>
      </c>
      <c r="F280" s="236" t="s">
        <v>2204</v>
      </c>
      <c r="G280" s="223"/>
      <c r="H280" s="223"/>
      <c r="I280" s="226"/>
      <c r="J280" s="237">
        <f>BK280</f>
        <v>0</v>
      </c>
      <c r="K280" s="223"/>
      <c r="L280" s="228"/>
      <c r="M280" s="229"/>
      <c r="N280" s="230"/>
      <c r="O280" s="230"/>
      <c r="P280" s="231">
        <f>SUM(P281:P282)</f>
        <v>0</v>
      </c>
      <c r="Q280" s="230"/>
      <c r="R280" s="231">
        <f>SUM(R281:R282)</f>
        <v>13.799999999999999</v>
      </c>
      <c r="S280" s="230"/>
      <c r="T280" s="232">
        <f>SUM(T281:T282)</f>
        <v>0</v>
      </c>
      <c r="AR280" s="233" t="s">
        <v>25</v>
      </c>
      <c r="AT280" s="234" t="s">
        <v>81</v>
      </c>
      <c r="AU280" s="234" t="s">
        <v>25</v>
      </c>
      <c r="AY280" s="233" t="s">
        <v>183</v>
      </c>
      <c r="BK280" s="235">
        <f>SUM(BK281:BK282)</f>
        <v>0</v>
      </c>
    </row>
    <row r="281" s="1" customFormat="1" ht="16.5" customHeight="1">
      <c r="B281" s="48"/>
      <c r="C281" s="285" t="s">
        <v>82</v>
      </c>
      <c r="D281" s="285" t="s">
        <v>272</v>
      </c>
      <c r="E281" s="286" t="s">
        <v>2156</v>
      </c>
      <c r="F281" s="287" t="s">
        <v>2135</v>
      </c>
      <c r="G281" s="288" t="s">
        <v>490</v>
      </c>
      <c r="H281" s="289">
        <v>3</v>
      </c>
      <c r="I281" s="290"/>
      <c r="J281" s="291">
        <f>ROUND(I281*H281,2)</f>
        <v>0</v>
      </c>
      <c r="K281" s="287" t="s">
        <v>38</v>
      </c>
      <c r="L281" s="292"/>
      <c r="M281" s="293" t="s">
        <v>38</v>
      </c>
      <c r="N281" s="294" t="s">
        <v>53</v>
      </c>
      <c r="O281" s="49"/>
      <c r="P281" s="247">
        <f>O281*H281</f>
        <v>0</v>
      </c>
      <c r="Q281" s="247">
        <v>4.5999999999999996</v>
      </c>
      <c r="R281" s="247">
        <f>Q281*H281</f>
        <v>13.799999999999999</v>
      </c>
      <c r="S281" s="247">
        <v>0</v>
      </c>
      <c r="T281" s="248">
        <f>S281*H281</f>
        <v>0</v>
      </c>
      <c r="AR281" s="25" t="s">
        <v>231</v>
      </c>
      <c r="AT281" s="25" t="s">
        <v>272</v>
      </c>
      <c r="AU281" s="25" t="s">
        <v>90</v>
      </c>
      <c r="AY281" s="25" t="s">
        <v>183</v>
      </c>
      <c r="BE281" s="249">
        <f>IF(N281="základní",J281,0)</f>
        <v>0</v>
      </c>
      <c r="BF281" s="249">
        <f>IF(N281="snížená",J281,0)</f>
        <v>0</v>
      </c>
      <c r="BG281" s="249">
        <f>IF(N281="zákl. přenesená",J281,0)</f>
        <v>0</v>
      </c>
      <c r="BH281" s="249">
        <f>IF(N281="sníž. přenesená",J281,0)</f>
        <v>0</v>
      </c>
      <c r="BI281" s="249">
        <f>IF(N281="nulová",J281,0)</f>
        <v>0</v>
      </c>
      <c r="BJ281" s="25" t="s">
        <v>25</v>
      </c>
      <c r="BK281" s="249">
        <f>ROUND(I281*H281,2)</f>
        <v>0</v>
      </c>
      <c r="BL281" s="25" t="s">
        <v>190</v>
      </c>
      <c r="BM281" s="25" t="s">
        <v>410</v>
      </c>
    </row>
    <row r="282" s="1" customFormat="1" ht="16.5" customHeight="1">
      <c r="B282" s="48"/>
      <c r="C282" s="238" t="s">
        <v>82</v>
      </c>
      <c r="D282" s="238" t="s">
        <v>185</v>
      </c>
      <c r="E282" s="239" t="s">
        <v>2205</v>
      </c>
      <c r="F282" s="240" t="s">
        <v>2138</v>
      </c>
      <c r="G282" s="241" t="s">
        <v>490</v>
      </c>
      <c r="H282" s="242">
        <v>3</v>
      </c>
      <c r="I282" s="243"/>
      <c r="J282" s="244">
        <f>ROUND(I282*H282,2)</f>
        <v>0</v>
      </c>
      <c r="K282" s="240" t="s">
        <v>38</v>
      </c>
      <c r="L282" s="74"/>
      <c r="M282" s="245" t="s">
        <v>38</v>
      </c>
      <c r="N282" s="246" t="s">
        <v>53</v>
      </c>
      <c r="O282" s="49"/>
      <c r="P282" s="247">
        <f>O282*H282</f>
        <v>0</v>
      </c>
      <c r="Q282" s="247">
        <v>0</v>
      </c>
      <c r="R282" s="247">
        <f>Q282*H282</f>
        <v>0</v>
      </c>
      <c r="S282" s="247">
        <v>0</v>
      </c>
      <c r="T282" s="248">
        <f>S282*H282</f>
        <v>0</v>
      </c>
      <c r="AR282" s="25" t="s">
        <v>190</v>
      </c>
      <c r="AT282" s="25" t="s">
        <v>185</v>
      </c>
      <c r="AU282" s="25" t="s">
        <v>90</v>
      </c>
      <c r="AY282" s="25" t="s">
        <v>183</v>
      </c>
      <c r="BE282" s="249">
        <f>IF(N282="základní",J282,0)</f>
        <v>0</v>
      </c>
      <c r="BF282" s="249">
        <f>IF(N282="snížená",J282,0)</f>
        <v>0</v>
      </c>
      <c r="BG282" s="249">
        <f>IF(N282="zákl. přenesená",J282,0)</f>
        <v>0</v>
      </c>
      <c r="BH282" s="249">
        <f>IF(N282="sníž. přenesená",J282,0)</f>
        <v>0</v>
      </c>
      <c r="BI282" s="249">
        <f>IF(N282="nulová",J282,0)</f>
        <v>0</v>
      </c>
      <c r="BJ282" s="25" t="s">
        <v>25</v>
      </c>
      <c r="BK282" s="249">
        <f>ROUND(I282*H282,2)</f>
        <v>0</v>
      </c>
      <c r="BL282" s="25" t="s">
        <v>190</v>
      </c>
      <c r="BM282" s="25" t="s">
        <v>414</v>
      </c>
    </row>
    <row r="283" s="11" customFormat="1" ht="29.88" customHeight="1">
      <c r="B283" s="222"/>
      <c r="C283" s="223"/>
      <c r="D283" s="224" t="s">
        <v>81</v>
      </c>
      <c r="E283" s="236" t="s">
        <v>2206</v>
      </c>
      <c r="F283" s="236" t="s">
        <v>2207</v>
      </c>
      <c r="G283" s="223"/>
      <c r="H283" s="223"/>
      <c r="I283" s="226"/>
      <c r="J283" s="237">
        <f>BK283</f>
        <v>0</v>
      </c>
      <c r="K283" s="223"/>
      <c r="L283" s="228"/>
      <c r="M283" s="229"/>
      <c r="N283" s="230"/>
      <c r="O283" s="230"/>
      <c r="P283" s="231">
        <f>SUM(P284:P285)</f>
        <v>0</v>
      </c>
      <c r="Q283" s="230"/>
      <c r="R283" s="231">
        <f>SUM(R284:R285)</f>
        <v>9.1999999999999993</v>
      </c>
      <c r="S283" s="230"/>
      <c r="T283" s="232">
        <f>SUM(T284:T285)</f>
        <v>0</v>
      </c>
      <c r="AR283" s="233" t="s">
        <v>25</v>
      </c>
      <c r="AT283" s="234" t="s">
        <v>81</v>
      </c>
      <c r="AU283" s="234" t="s">
        <v>25</v>
      </c>
      <c r="AY283" s="233" t="s">
        <v>183</v>
      </c>
      <c r="BK283" s="235">
        <f>SUM(BK284:BK285)</f>
        <v>0</v>
      </c>
    </row>
    <row r="284" s="1" customFormat="1" ht="16.5" customHeight="1">
      <c r="B284" s="48"/>
      <c r="C284" s="285" t="s">
        <v>82</v>
      </c>
      <c r="D284" s="285" t="s">
        <v>272</v>
      </c>
      <c r="E284" s="286" t="s">
        <v>2156</v>
      </c>
      <c r="F284" s="287" t="s">
        <v>2135</v>
      </c>
      <c r="G284" s="288" t="s">
        <v>490</v>
      </c>
      <c r="H284" s="289">
        <v>2</v>
      </c>
      <c r="I284" s="290"/>
      <c r="J284" s="291">
        <f>ROUND(I284*H284,2)</f>
        <v>0</v>
      </c>
      <c r="K284" s="287" t="s">
        <v>38</v>
      </c>
      <c r="L284" s="292"/>
      <c r="M284" s="293" t="s">
        <v>38</v>
      </c>
      <c r="N284" s="294" t="s">
        <v>53</v>
      </c>
      <c r="O284" s="49"/>
      <c r="P284" s="247">
        <f>O284*H284</f>
        <v>0</v>
      </c>
      <c r="Q284" s="247">
        <v>4.5999999999999996</v>
      </c>
      <c r="R284" s="247">
        <f>Q284*H284</f>
        <v>9.1999999999999993</v>
      </c>
      <c r="S284" s="247">
        <v>0</v>
      </c>
      <c r="T284" s="248">
        <f>S284*H284</f>
        <v>0</v>
      </c>
      <c r="AR284" s="25" t="s">
        <v>231</v>
      </c>
      <c r="AT284" s="25" t="s">
        <v>272</v>
      </c>
      <c r="AU284" s="25" t="s">
        <v>90</v>
      </c>
      <c r="AY284" s="25" t="s">
        <v>183</v>
      </c>
      <c r="BE284" s="249">
        <f>IF(N284="základní",J284,0)</f>
        <v>0</v>
      </c>
      <c r="BF284" s="249">
        <f>IF(N284="snížená",J284,0)</f>
        <v>0</v>
      </c>
      <c r="BG284" s="249">
        <f>IF(N284="zákl. přenesená",J284,0)</f>
        <v>0</v>
      </c>
      <c r="BH284" s="249">
        <f>IF(N284="sníž. přenesená",J284,0)</f>
        <v>0</v>
      </c>
      <c r="BI284" s="249">
        <f>IF(N284="nulová",J284,0)</f>
        <v>0</v>
      </c>
      <c r="BJ284" s="25" t="s">
        <v>25</v>
      </c>
      <c r="BK284" s="249">
        <f>ROUND(I284*H284,2)</f>
        <v>0</v>
      </c>
      <c r="BL284" s="25" t="s">
        <v>190</v>
      </c>
      <c r="BM284" s="25" t="s">
        <v>425</v>
      </c>
    </row>
    <row r="285" s="1" customFormat="1" ht="16.5" customHeight="1">
      <c r="B285" s="48"/>
      <c r="C285" s="238" t="s">
        <v>82</v>
      </c>
      <c r="D285" s="238" t="s">
        <v>185</v>
      </c>
      <c r="E285" s="239" t="s">
        <v>2208</v>
      </c>
      <c r="F285" s="240" t="s">
        <v>2138</v>
      </c>
      <c r="G285" s="241" t="s">
        <v>490</v>
      </c>
      <c r="H285" s="242">
        <v>2</v>
      </c>
      <c r="I285" s="243"/>
      <c r="J285" s="244">
        <f>ROUND(I285*H285,2)</f>
        <v>0</v>
      </c>
      <c r="K285" s="240" t="s">
        <v>38</v>
      </c>
      <c r="L285" s="74"/>
      <c r="M285" s="245" t="s">
        <v>38</v>
      </c>
      <c r="N285" s="246" t="s">
        <v>53</v>
      </c>
      <c r="O285" s="49"/>
      <c r="P285" s="247">
        <f>O285*H285</f>
        <v>0</v>
      </c>
      <c r="Q285" s="247">
        <v>0</v>
      </c>
      <c r="R285" s="247">
        <f>Q285*H285</f>
        <v>0</v>
      </c>
      <c r="S285" s="247">
        <v>0</v>
      </c>
      <c r="T285" s="248">
        <f>S285*H285</f>
        <v>0</v>
      </c>
      <c r="AR285" s="25" t="s">
        <v>190</v>
      </c>
      <c r="AT285" s="25" t="s">
        <v>185</v>
      </c>
      <c r="AU285" s="25" t="s">
        <v>90</v>
      </c>
      <c r="AY285" s="25" t="s">
        <v>183</v>
      </c>
      <c r="BE285" s="249">
        <f>IF(N285="základní",J285,0)</f>
        <v>0</v>
      </c>
      <c r="BF285" s="249">
        <f>IF(N285="snížená",J285,0)</f>
        <v>0</v>
      </c>
      <c r="BG285" s="249">
        <f>IF(N285="zákl. přenesená",J285,0)</f>
        <v>0</v>
      </c>
      <c r="BH285" s="249">
        <f>IF(N285="sníž. přenesená",J285,0)</f>
        <v>0</v>
      </c>
      <c r="BI285" s="249">
        <f>IF(N285="nulová",J285,0)</f>
        <v>0</v>
      </c>
      <c r="BJ285" s="25" t="s">
        <v>25</v>
      </c>
      <c r="BK285" s="249">
        <f>ROUND(I285*H285,2)</f>
        <v>0</v>
      </c>
      <c r="BL285" s="25" t="s">
        <v>190</v>
      </c>
      <c r="BM285" s="25" t="s">
        <v>430</v>
      </c>
    </row>
    <row r="286" s="11" customFormat="1" ht="29.88" customHeight="1">
      <c r="B286" s="222"/>
      <c r="C286" s="223"/>
      <c r="D286" s="224" t="s">
        <v>81</v>
      </c>
      <c r="E286" s="236" t="s">
        <v>2209</v>
      </c>
      <c r="F286" s="236" t="s">
        <v>2210</v>
      </c>
      <c r="G286" s="223"/>
      <c r="H286" s="223"/>
      <c r="I286" s="226"/>
      <c r="J286" s="237">
        <f>BK286</f>
        <v>0</v>
      </c>
      <c r="K286" s="223"/>
      <c r="L286" s="228"/>
      <c r="M286" s="229"/>
      <c r="N286" s="230"/>
      <c r="O286" s="230"/>
      <c r="P286" s="231">
        <f>SUM(P287:P288)</f>
        <v>0</v>
      </c>
      <c r="Q286" s="230"/>
      <c r="R286" s="231">
        <f>SUM(R287:R288)</f>
        <v>18.399999999999999</v>
      </c>
      <c r="S286" s="230"/>
      <c r="T286" s="232">
        <f>SUM(T287:T288)</f>
        <v>0</v>
      </c>
      <c r="AR286" s="233" t="s">
        <v>25</v>
      </c>
      <c r="AT286" s="234" t="s">
        <v>81</v>
      </c>
      <c r="AU286" s="234" t="s">
        <v>25</v>
      </c>
      <c r="AY286" s="233" t="s">
        <v>183</v>
      </c>
      <c r="BK286" s="235">
        <f>SUM(BK287:BK288)</f>
        <v>0</v>
      </c>
    </row>
    <row r="287" s="1" customFormat="1" ht="16.5" customHeight="1">
      <c r="B287" s="48"/>
      <c r="C287" s="285" t="s">
        <v>82</v>
      </c>
      <c r="D287" s="285" t="s">
        <v>272</v>
      </c>
      <c r="E287" s="286" t="s">
        <v>2156</v>
      </c>
      <c r="F287" s="287" t="s">
        <v>2135</v>
      </c>
      <c r="G287" s="288" t="s">
        <v>490</v>
      </c>
      <c r="H287" s="289">
        <v>4</v>
      </c>
      <c r="I287" s="290"/>
      <c r="J287" s="291">
        <f>ROUND(I287*H287,2)</f>
        <v>0</v>
      </c>
      <c r="K287" s="287" t="s">
        <v>38</v>
      </c>
      <c r="L287" s="292"/>
      <c r="M287" s="293" t="s">
        <v>38</v>
      </c>
      <c r="N287" s="294" t="s">
        <v>53</v>
      </c>
      <c r="O287" s="49"/>
      <c r="P287" s="247">
        <f>O287*H287</f>
        <v>0</v>
      </c>
      <c r="Q287" s="247">
        <v>4.5999999999999996</v>
      </c>
      <c r="R287" s="247">
        <f>Q287*H287</f>
        <v>18.399999999999999</v>
      </c>
      <c r="S287" s="247">
        <v>0</v>
      </c>
      <c r="T287" s="248">
        <f>S287*H287</f>
        <v>0</v>
      </c>
      <c r="AR287" s="25" t="s">
        <v>231</v>
      </c>
      <c r="AT287" s="25" t="s">
        <v>272</v>
      </c>
      <c r="AU287" s="25" t="s">
        <v>90</v>
      </c>
      <c r="AY287" s="25" t="s">
        <v>183</v>
      </c>
      <c r="BE287" s="249">
        <f>IF(N287="základní",J287,0)</f>
        <v>0</v>
      </c>
      <c r="BF287" s="249">
        <f>IF(N287="snížená",J287,0)</f>
        <v>0</v>
      </c>
      <c r="BG287" s="249">
        <f>IF(N287="zákl. přenesená",J287,0)</f>
        <v>0</v>
      </c>
      <c r="BH287" s="249">
        <f>IF(N287="sníž. přenesená",J287,0)</f>
        <v>0</v>
      </c>
      <c r="BI287" s="249">
        <f>IF(N287="nulová",J287,0)</f>
        <v>0</v>
      </c>
      <c r="BJ287" s="25" t="s">
        <v>25</v>
      </c>
      <c r="BK287" s="249">
        <f>ROUND(I287*H287,2)</f>
        <v>0</v>
      </c>
      <c r="BL287" s="25" t="s">
        <v>190</v>
      </c>
      <c r="BM287" s="25" t="s">
        <v>438</v>
      </c>
    </row>
    <row r="288" s="1" customFormat="1" ht="16.5" customHeight="1">
      <c r="B288" s="48"/>
      <c r="C288" s="238" t="s">
        <v>82</v>
      </c>
      <c r="D288" s="238" t="s">
        <v>185</v>
      </c>
      <c r="E288" s="239" t="s">
        <v>2208</v>
      </c>
      <c r="F288" s="240" t="s">
        <v>2138</v>
      </c>
      <c r="G288" s="241" t="s">
        <v>490</v>
      </c>
      <c r="H288" s="242">
        <v>4</v>
      </c>
      <c r="I288" s="243"/>
      <c r="J288" s="244">
        <f>ROUND(I288*H288,2)</f>
        <v>0</v>
      </c>
      <c r="K288" s="240" t="s">
        <v>38</v>
      </c>
      <c r="L288" s="74"/>
      <c r="M288" s="245" t="s">
        <v>38</v>
      </c>
      <c r="N288" s="246" t="s">
        <v>53</v>
      </c>
      <c r="O288" s="49"/>
      <c r="P288" s="247">
        <f>O288*H288</f>
        <v>0</v>
      </c>
      <c r="Q288" s="247">
        <v>0</v>
      </c>
      <c r="R288" s="247">
        <f>Q288*H288</f>
        <v>0</v>
      </c>
      <c r="S288" s="247">
        <v>0</v>
      </c>
      <c r="T288" s="248">
        <f>S288*H288</f>
        <v>0</v>
      </c>
      <c r="AR288" s="25" t="s">
        <v>190</v>
      </c>
      <c r="AT288" s="25" t="s">
        <v>185</v>
      </c>
      <c r="AU288" s="25" t="s">
        <v>90</v>
      </c>
      <c r="AY288" s="25" t="s">
        <v>183</v>
      </c>
      <c r="BE288" s="249">
        <f>IF(N288="základní",J288,0)</f>
        <v>0</v>
      </c>
      <c r="BF288" s="249">
        <f>IF(N288="snížená",J288,0)</f>
        <v>0</v>
      </c>
      <c r="BG288" s="249">
        <f>IF(N288="zákl. přenesená",J288,0)</f>
        <v>0</v>
      </c>
      <c r="BH288" s="249">
        <f>IF(N288="sníž. přenesená",J288,0)</f>
        <v>0</v>
      </c>
      <c r="BI288" s="249">
        <f>IF(N288="nulová",J288,0)</f>
        <v>0</v>
      </c>
      <c r="BJ288" s="25" t="s">
        <v>25</v>
      </c>
      <c r="BK288" s="249">
        <f>ROUND(I288*H288,2)</f>
        <v>0</v>
      </c>
      <c r="BL288" s="25" t="s">
        <v>190</v>
      </c>
      <c r="BM288" s="25" t="s">
        <v>442</v>
      </c>
    </row>
    <row r="289" s="11" customFormat="1" ht="29.88" customHeight="1">
      <c r="B289" s="222"/>
      <c r="C289" s="223"/>
      <c r="D289" s="224" t="s">
        <v>81</v>
      </c>
      <c r="E289" s="236" t="s">
        <v>2211</v>
      </c>
      <c r="F289" s="236" t="s">
        <v>2212</v>
      </c>
      <c r="G289" s="223"/>
      <c r="H289" s="223"/>
      <c r="I289" s="226"/>
      <c r="J289" s="237">
        <f>BK289</f>
        <v>0</v>
      </c>
      <c r="K289" s="223"/>
      <c r="L289" s="228"/>
      <c r="M289" s="229"/>
      <c r="N289" s="230"/>
      <c r="O289" s="230"/>
      <c r="P289" s="231">
        <f>SUM(P290:P291)</f>
        <v>0</v>
      </c>
      <c r="Q289" s="230"/>
      <c r="R289" s="231">
        <f>SUM(R290:R291)</f>
        <v>9.1999999999999993</v>
      </c>
      <c r="S289" s="230"/>
      <c r="T289" s="232">
        <f>SUM(T290:T291)</f>
        <v>0</v>
      </c>
      <c r="AR289" s="233" t="s">
        <v>25</v>
      </c>
      <c r="AT289" s="234" t="s">
        <v>81</v>
      </c>
      <c r="AU289" s="234" t="s">
        <v>25</v>
      </c>
      <c r="AY289" s="233" t="s">
        <v>183</v>
      </c>
      <c r="BK289" s="235">
        <f>SUM(BK290:BK291)</f>
        <v>0</v>
      </c>
    </row>
    <row r="290" s="1" customFormat="1" ht="16.5" customHeight="1">
      <c r="B290" s="48"/>
      <c r="C290" s="285" t="s">
        <v>82</v>
      </c>
      <c r="D290" s="285" t="s">
        <v>272</v>
      </c>
      <c r="E290" s="286" t="s">
        <v>2156</v>
      </c>
      <c r="F290" s="287" t="s">
        <v>2135</v>
      </c>
      <c r="G290" s="288" t="s">
        <v>490</v>
      </c>
      <c r="H290" s="289">
        <v>2</v>
      </c>
      <c r="I290" s="290"/>
      <c r="J290" s="291">
        <f>ROUND(I290*H290,2)</f>
        <v>0</v>
      </c>
      <c r="K290" s="287" t="s">
        <v>38</v>
      </c>
      <c r="L290" s="292"/>
      <c r="M290" s="293" t="s">
        <v>38</v>
      </c>
      <c r="N290" s="294" t="s">
        <v>53</v>
      </c>
      <c r="O290" s="49"/>
      <c r="P290" s="247">
        <f>O290*H290</f>
        <v>0</v>
      </c>
      <c r="Q290" s="247">
        <v>4.5999999999999996</v>
      </c>
      <c r="R290" s="247">
        <f>Q290*H290</f>
        <v>9.1999999999999993</v>
      </c>
      <c r="S290" s="247">
        <v>0</v>
      </c>
      <c r="T290" s="248">
        <f>S290*H290</f>
        <v>0</v>
      </c>
      <c r="AR290" s="25" t="s">
        <v>231</v>
      </c>
      <c r="AT290" s="25" t="s">
        <v>272</v>
      </c>
      <c r="AU290" s="25" t="s">
        <v>90</v>
      </c>
      <c r="AY290" s="25" t="s">
        <v>183</v>
      </c>
      <c r="BE290" s="249">
        <f>IF(N290="základní",J290,0)</f>
        <v>0</v>
      </c>
      <c r="BF290" s="249">
        <f>IF(N290="snížená",J290,0)</f>
        <v>0</v>
      </c>
      <c r="BG290" s="249">
        <f>IF(N290="zákl. přenesená",J290,0)</f>
        <v>0</v>
      </c>
      <c r="BH290" s="249">
        <f>IF(N290="sníž. přenesená",J290,0)</f>
        <v>0</v>
      </c>
      <c r="BI290" s="249">
        <f>IF(N290="nulová",J290,0)</f>
        <v>0</v>
      </c>
      <c r="BJ290" s="25" t="s">
        <v>25</v>
      </c>
      <c r="BK290" s="249">
        <f>ROUND(I290*H290,2)</f>
        <v>0</v>
      </c>
      <c r="BL290" s="25" t="s">
        <v>190</v>
      </c>
      <c r="BM290" s="25" t="s">
        <v>446</v>
      </c>
    </row>
    <row r="291" s="1" customFormat="1" ht="16.5" customHeight="1">
      <c r="B291" s="48"/>
      <c r="C291" s="238" t="s">
        <v>82</v>
      </c>
      <c r="D291" s="238" t="s">
        <v>185</v>
      </c>
      <c r="E291" s="239" t="s">
        <v>2208</v>
      </c>
      <c r="F291" s="240" t="s">
        <v>2138</v>
      </c>
      <c r="G291" s="241" t="s">
        <v>490</v>
      </c>
      <c r="H291" s="242">
        <v>2</v>
      </c>
      <c r="I291" s="243"/>
      <c r="J291" s="244">
        <f>ROUND(I291*H291,2)</f>
        <v>0</v>
      </c>
      <c r="K291" s="240" t="s">
        <v>38</v>
      </c>
      <c r="L291" s="74"/>
      <c r="M291" s="245" t="s">
        <v>38</v>
      </c>
      <c r="N291" s="246" t="s">
        <v>53</v>
      </c>
      <c r="O291" s="49"/>
      <c r="P291" s="247">
        <f>O291*H291</f>
        <v>0</v>
      </c>
      <c r="Q291" s="247">
        <v>0</v>
      </c>
      <c r="R291" s="247">
        <f>Q291*H291</f>
        <v>0</v>
      </c>
      <c r="S291" s="247">
        <v>0</v>
      </c>
      <c r="T291" s="248">
        <f>S291*H291</f>
        <v>0</v>
      </c>
      <c r="AR291" s="25" t="s">
        <v>190</v>
      </c>
      <c r="AT291" s="25" t="s">
        <v>185</v>
      </c>
      <c r="AU291" s="25" t="s">
        <v>90</v>
      </c>
      <c r="AY291" s="25" t="s">
        <v>183</v>
      </c>
      <c r="BE291" s="249">
        <f>IF(N291="základní",J291,0)</f>
        <v>0</v>
      </c>
      <c r="BF291" s="249">
        <f>IF(N291="snížená",J291,0)</f>
        <v>0</v>
      </c>
      <c r="BG291" s="249">
        <f>IF(N291="zákl. přenesená",J291,0)</f>
        <v>0</v>
      </c>
      <c r="BH291" s="249">
        <f>IF(N291="sníž. přenesená",J291,0)</f>
        <v>0</v>
      </c>
      <c r="BI291" s="249">
        <f>IF(N291="nulová",J291,0)</f>
        <v>0</v>
      </c>
      <c r="BJ291" s="25" t="s">
        <v>25</v>
      </c>
      <c r="BK291" s="249">
        <f>ROUND(I291*H291,2)</f>
        <v>0</v>
      </c>
      <c r="BL291" s="25" t="s">
        <v>190</v>
      </c>
      <c r="BM291" s="25" t="s">
        <v>454</v>
      </c>
    </row>
    <row r="292" s="11" customFormat="1" ht="29.88" customHeight="1">
      <c r="B292" s="222"/>
      <c r="C292" s="223"/>
      <c r="D292" s="224" t="s">
        <v>81</v>
      </c>
      <c r="E292" s="236" t="s">
        <v>2213</v>
      </c>
      <c r="F292" s="236" t="s">
        <v>2214</v>
      </c>
      <c r="G292" s="223"/>
      <c r="H292" s="223"/>
      <c r="I292" s="226"/>
      <c r="J292" s="237">
        <f>BK292</f>
        <v>0</v>
      </c>
      <c r="K292" s="223"/>
      <c r="L292" s="228"/>
      <c r="M292" s="229"/>
      <c r="N292" s="230"/>
      <c r="O292" s="230"/>
      <c r="P292" s="231">
        <f>SUM(P293:P294)</f>
        <v>0</v>
      </c>
      <c r="Q292" s="230"/>
      <c r="R292" s="231">
        <f>SUM(R293:R294)</f>
        <v>4.5999999999999996</v>
      </c>
      <c r="S292" s="230"/>
      <c r="T292" s="232">
        <f>SUM(T293:T294)</f>
        <v>0</v>
      </c>
      <c r="AR292" s="233" t="s">
        <v>25</v>
      </c>
      <c r="AT292" s="234" t="s">
        <v>81</v>
      </c>
      <c r="AU292" s="234" t="s">
        <v>25</v>
      </c>
      <c r="AY292" s="233" t="s">
        <v>183</v>
      </c>
      <c r="BK292" s="235">
        <f>SUM(BK293:BK294)</f>
        <v>0</v>
      </c>
    </row>
    <row r="293" s="1" customFormat="1" ht="16.5" customHeight="1">
      <c r="B293" s="48"/>
      <c r="C293" s="285" t="s">
        <v>82</v>
      </c>
      <c r="D293" s="285" t="s">
        <v>272</v>
      </c>
      <c r="E293" s="286" t="s">
        <v>2156</v>
      </c>
      <c r="F293" s="287" t="s">
        <v>2135</v>
      </c>
      <c r="G293" s="288" t="s">
        <v>490</v>
      </c>
      <c r="H293" s="289">
        <v>1</v>
      </c>
      <c r="I293" s="290"/>
      <c r="J293" s="291">
        <f>ROUND(I293*H293,2)</f>
        <v>0</v>
      </c>
      <c r="K293" s="287" t="s">
        <v>38</v>
      </c>
      <c r="L293" s="292"/>
      <c r="M293" s="293" t="s">
        <v>38</v>
      </c>
      <c r="N293" s="294" t="s">
        <v>53</v>
      </c>
      <c r="O293" s="49"/>
      <c r="P293" s="247">
        <f>O293*H293</f>
        <v>0</v>
      </c>
      <c r="Q293" s="247">
        <v>4.5999999999999996</v>
      </c>
      <c r="R293" s="247">
        <f>Q293*H293</f>
        <v>4.5999999999999996</v>
      </c>
      <c r="S293" s="247">
        <v>0</v>
      </c>
      <c r="T293" s="248">
        <f>S293*H293</f>
        <v>0</v>
      </c>
      <c r="AR293" s="25" t="s">
        <v>231</v>
      </c>
      <c r="AT293" s="25" t="s">
        <v>272</v>
      </c>
      <c r="AU293" s="25" t="s">
        <v>90</v>
      </c>
      <c r="AY293" s="25" t="s">
        <v>183</v>
      </c>
      <c r="BE293" s="249">
        <f>IF(N293="základní",J293,0)</f>
        <v>0</v>
      </c>
      <c r="BF293" s="249">
        <f>IF(N293="snížená",J293,0)</f>
        <v>0</v>
      </c>
      <c r="BG293" s="249">
        <f>IF(N293="zákl. přenesená",J293,0)</f>
        <v>0</v>
      </c>
      <c r="BH293" s="249">
        <f>IF(N293="sníž. přenesená",J293,0)</f>
        <v>0</v>
      </c>
      <c r="BI293" s="249">
        <f>IF(N293="nulová",J293,0)</f>
        <v>0</v>
      </c>
      <c r="BJ293" s="25" t="s">
        <v>25</v>
      </c>
      <c r="BK293" s="249">
        <f>ROUND(I293*H293,2)</f>
        <v>0</v>
      </c>
      <c r="BL293" s="25" t="s">
        <v>190</v>
      </c>
      <c r="BM293" s="25" t="s">
        <v>461</v>
      </c>
    </row>
    <row r="294" s="1" customFormat="1" ht="16.5" customHeight="1">
      <c r="B294" s="48"/>
      <c r="C294" s="238" t="s">
        <v>82</v>
      </c>
      <c r="D294" s="238" t="s">
        <v>185</v>
      </c>
      <c r="E294" s="239" t="s">
        <v>2208</v>
      </c>
      <c r="F294" s="240" t="s">
        <v>2138</v>
      </c>
      <c r="G294" s="241" t="s">
        <v>490</v>
      </c>
      <c r="H294" s="242">
        <v>1</v>
      </c>
      <c r="I294" s="243"/>
      <c r="J294" s="244">
        <f>ROUND(I294*H294,2)</f>
        <v>0</v>
      </c>
      <c r="K294" s="240" t="s">
        <v>38</v>
      </c>
      <c r="L294" s="74"/>
      <c r="M294" s="245" t="s">
        <v>38</v>
      </c>
      <c r="N294" s="246" t="s">
        <v>53</v>
      </c>
      <c r="O294" s="49"/>
      <c r="P294" s="247">
        <f>O294*H294</f>
        <v>0</v>
      </c>
      <c r="Q294" s="247">
        <v>0</v>
      </c>
      <c r="R294" s="247">
        <f>Q294*H294</f>
        <v>0</v>
      </c>
      <c r="S294" s="247">
        <v>0</v>
      </c>
      <c r="T294" s="248">
        <f>S294*H294</f>
        <v>0</v>
      </c>
      <c r="AR294" s="25" t="s">
        <v>190</v>
      </c>
      <c r="AT294" s="25" t="s">
        <v>185</v>
      </c>
      <c r="AU294" s="25" t="s">
        <v>90</v>
      </c>
      <c r="AY294" s="25" t="s">
        <v>183</v>
      </c>
      <c r="BE294" s="249">
        <f>IF(N294="základní",J294,0)</f>
        <v>0</v>
      </c>
      <c r="BF294" s="249">
        <f>IF(N294="snížená",J294,0)</f>
        <v>0</v>
      </c>
      <c r="BG294" s="249">
        <f>IF(N294="zákl. přenesená",J294,0)</f>
        <v>0</v>
      </c>
      <c r="BH294" s="249">
        <f>IF(N294="sníž. přenesená",J294,0)</f>
        <v>0</v>
      </c>
      <c r="BI294" s="249">
        <f>IF(N294="nulová",J294,0)</f>
        <v>0</v>
      </c>
      <c r="BJ294" s="25" t="s">
        <v>25</v>
      </c>
      <c r="BK294" s="249">
        <f>ROUND(I294*H294,2)</f>
        <v>0</v>
      </c>
      <c r="BL294" s="25" t="s">
        <v>190</v>
      </c>
      <c r="BM294" s="25" t="s">
        <v>467</v>
      </c>
    </row>
    <row r="295" s="11" customFormat="1" ht="29.88" customHeight="1">
      <c r="B295" s="222"/>
      <c r="C295" s="223"/>
      <c r="D295" s="224" t="s">
        <v>81</v>
      </c>
      <c r="E295" s="236" t="s">
        <v>2215</v>
      </c>
      <c r="F295" s="236" t="s">
        <v>2216</v>
      </c>
      <c r="G295" s="223"/>
      <c r="H295" s="223"/>
      <c r="I295" s="226"/>
      <c r="J295" s="237">
        <f>BK295</f>
        <v>0</v>
      </c>
      <c r="K295" s="223"/>
      <c r="L295" s="228"/>
      <c r="M295" s="229"/>
      <c r="N295" s="230"/>
      <c r="O295" s="230"/>
      <c r="P295" s="231">
        <f>SUM(P296:P297)</f>
        <v>0</v>
      </c>
      <c r="Q295" s="230"/>
      <c r="R295" s="231">
        <f>SUM(R296:R297)</f>
        <v>23</v>
      </c>
      <c r="S295" s="230"/>
      <c r="T295" s="232">
        <f>SUM(T296:T297)</f>
        <v>0</v>
      </c>
      <c r="AR295" s="233" t="s">
        <v>25</v>
      </c>
      <c r="AT295" s="234" t="s">
        <v>81</v>
      </c>
      <c r="AU295" s="234" t="s">
        <v>25</v>
      </c>
      <c r="AY295" s="233" t="s">
        <v>183</v>
      </c>
      <c r="BK295" s="235">
        <f>SUM(BK296:BK297)</f>
        <v>0</v>
      </c>
    </row>
    <row r="296" s="1" customFormat="1" ht="16.5" customHeight="1">
      <c r="B296" s="48"/>
      <c r="C296" s="285" t="s">
        <v>82</v>
      </c>
      <c r="D296" s="285" t="s">
        <v>272</v>
      </c>
      <c r="E296" s="286" t="s">
        <v>2156</v>
      </c>
      <c r="F296" s="287" t="s">
        <v>2135</v>
      </c>
      <c r="G296" s="288" t="s">
        <v>490</v>
      </c>
      <c r="H296" s="289">
        <v>5</v>
      </c>
      <c r="I296" s="290"/>
      <c r="J296" s="291">
        <f>ROUND(I296*H296,2)</f>
        <v>0</v>
      </c>
      <c r="K296" s="287" t="s">
        <v>38</v>
      </c>
      <c r="L296" s="292"/>
      <c r="M296" s="293" t="s">
        <v>38</v>
      </c>
      <c r="N296" s="294" t="s">
        <v>53</v>
      </c>
      <c r="O296" s="49"/>
      <c r="P296" s="247">
        <f>O296*H296</f>
        <v>0</v>
      </c>
      <c r="Q296" s="247">
        <v>4.5999999999999996</v>
      </c>
      <c r="R296" s="247">
        <f>Q296*H296</f>
        <v>23</v>
      </c>
      <c r="S296" s="247">
        <v>0</v>
      </c>
      <c r="T296" s="248">
        <f>S296*H296</f>
        <v>0</v>
      </c>
      <c r="AR296" s="25" t="s">
        <v>231</v>
      </c>
      <c r="AT296" s="25" t="s">
        <v>272</v>
      </c>
      <c r="AU296" s="25" t="s">
        <v>90</v>
      </c>
      <c r="AY296" s="25" t="s">
        <v>183</v>
      </c>
      <c r="BE296" s="249">
        <f>IF(N296="základní",J296,0)</f>
        <v>0</v>
      </c>
      <c r="BF296" s="249">
        <f>IF(N296="snížená",J296,0)</f>
        <v>0</v>
      </c>
      <c r="BG296" s="249">
        <f>IF(N296="zákl. přenesená",J296,0)</f>
        <v>0</v>
      </c>
      <c r="BH296" s="249">
        <f>IF(N296="sníž. přenesená",J296,0)</f>
        <v>0</v>
      </c>
      <c r="BI296" s="249">
        <f>IF(N296="nulová",J296,0)</f>
        <v>0</v>
      </c>
      <c r="BJ296" s="25" t="s">
        <v>25</v>
      </c>
      <c r="BK296" s="249">
        <f>ROUND(I296*H296,2)</f>
        <v>0</v>
      </c>
      <c r="BL296" s="25" t="s">
        <v>190</v>
      </c>
      <c r="BM296" s="25" t="s">
        <v>473</v>
      </c>
    </row>
    <row r="297" s="1" customFormat="1" ht="16.5" customHeight="1">
      <c r="B297" s="48"/>
      <c r="C297" s="238" t="s">
        <v>82</v>
      </c>
      <c r="D297" s="238" t="s">
        <v>185</v>
      </c>
      <c r="E297" s="239" t="s">
        <v>2205</v>
      </c>
      <c r="F297" s="240" t="s">
        <v>2138</v>
      </c>
      <c r="G297" s="241" t="s">
        <v>490</v>
      </c>
      <c r="H297" s="242">
        <v>5</v>
      </c>
      <c r="I297" s="243"/>
      <c r="J297" s="244">
        <f>ROUND(I297*H297,2)</f>
        <v>0</v>
      </c>
      <c r="K297" s="240" t="s">
        <v>38</v>
      </c>
      <c r="L297" s="74"/>
      <c r="M297" s="245" t="s">
        <v>38</v>
      </c>
      <c r="N297" s="246" t="s">
        <v>53</v>
      </c>
      <c r="O297" s="49"/>
      <c r="P297" s="247">
        <f>O297*H297</f>
        <v>0</v>
      </c>
      <c r="Q297" s="247">
        <v>0</v>
      </c>
      <c r="R297" s="247">
        <f>Q297*H297</f>
        <v>0</v>
      </c>
      <c r="S297" s="247">
        <v>0</v>
      </c>
      <c r="T297" s="248">
        <f>S297*H297</f>
        <v>0</v>
      </c>
      <c r="AR297" s="25" t="s">
        <v>190</v>
      </c>
      <c r="AT297" s="25" t="s">
        <v>185</v>
      </c>
      <c r="AU297" s="25" t="s">
        <v>90</v>
      </c>
      <c r="AY297" s="25" t="s">
        <v>183</v>
      </c>
      <c r="BE297" s="249">
        <f>IF(N297="základní",J297,0)</f>
        <v>0</v>
      </c>
      <c r="BF297" s="249">
        <f>IF(N297="snížená",J297,0)</f>
        <v>0</v>
      </c>
      <c r="BG297" s="249">
        <f>IF(N297="zákl. přenesená",J297,0)</f>
        <v>0</v>
      </c>
      <c r="BH297" s="249">
        <f>IF(N297="sníž. přenesená",J297,0)</f>
        <v>0</v>
      </c>
      <c r="BI297" s="249">
        <f>IF(N297="nulová",J297,0)</f>
        <v>0</v>
      </c>
      <c r="BJ297" s="25" t="s">
        <v>25</v>
      </c>
      <c r="BK297" s="249">
        <f>ROUND(I297*H297,2)</f>
        <v>0</v>
      </c>
      <c r="BL297" s="25" t="s">
        <v>190</v>
      </c>
      <c r="BM297" s="25" t="s">
        <v>478</v>
      </c>
    </row>
    <row r="298" s="11" customFormat="1" ht="29.88" customHeight="1">
      <c r="B298" s="222"/>
      <c r="C298" s="223"/>
      <c r="D298" s="224" t="s">
        <v>81</v>
      </c>
      <c r="E298" s="236" t="s">
        <v>2187</v>
      </c>
      <c r="F298" s="236" t="s">
        <v>2188</v>
      </c>
      <c r="G298" s="223"/>
      <c r="H298" s="223"/>
      <c r="I298" s="226"/>
      <c r="J298" s="237">
        <f>BK298</f>
        <v>0</v>
      </c>
      <c r="K298" s="223"/>
      <c r="L298" s="228"/>
      <c r="M298" s="229"/>
      <c r="N298" s="230"/>
      <c r="O298" s="230"/>
      <c r="P298" s="231">
        <v>0</v>
      </c>
      <c r="Q298" s="230"/>
      <c r="R298" s="231">
        <v>0</v>
      </c>
      <c r="S298" s="230"/>
      <c r="T298" s="232">
        <v>0</v>
      </c>
      <c r="AR298" s="233" t="s">
        <v>25</v>
      </c>
      <c r="AT298" s="234" t="s">
        <v>81</v>
      </c>
      <c r="AU298" s="234" t="s">
        <v>25</v>
      </c>
      <c r="AY298" s="233" t="s">
        <v>183</v>
      </c>
      <c r="BK298" s="235">
        <v>0</v>
      </c>
    </row>
    <row r="299" s="11" customFormat="1" ht="19.92" customHeight="1">
      <c r="B299" s="222"/>
      <c r="C299" s="223"/>
      <c r="D299" s="224" t="s">
        <v>81</v>
      </c>
      <c r="E299" s="236" t="s">
        <v>2189</v>
      </c>
      <c r="F299" s="236" t="s">
        <v>2190</v>
      </c>
      <c r="G299" s="223"/>
      <c r="H299" s="223"/>
      <c r="I299" s="226"/>
      <c r="J299" s="237">
        <f>BK299</f>
        <v>0</v>
      </c>
      <c r="K299" s="223"/>
      <c r="L299" s="228"/>
      <c r="M299" s="229"/>
      <c r="N299" s="230"/>
      <c r="O299" s="230"/>
      <c r="P299" s="231">
        <f>SUM(P300:P301)</f>
        <v>0</v>
      </c>
      <c r="Q299" s="230"/>
      <c r="R299" s="231">
        <f>SUM(R300:R301)</f>
        <v>4.5999999999999996</v>
      </c>
      <c r="S299" s="230"/>
      <c r="T299" s="232">
        <f>SUM(T300:T301)</f>
        <v>0</v>
      </c>
      <c r="AR299" s="233" t="s">
        <v>25</v>
      </c>
      <c r="AT299" s="234" t="s">
        <v>81</v>
      </c>
      <c r="AU299" s="234" t="s">
        <v>25</v>
      </c>
      <c r="AY299" s="233" t="s">
        <v>183</v>
      </c>
      <c r="BK299" s="235">
        <f>SUM(BK300:BK301)</f>
        <v>0</v>
      </c>
    </row>
    <row r="300" s="1" customFormat="1" ht="16.5" customHeight="1">
      <c r="B300" s="48"/>
      <c r="C300" s="285" t="s">
        <v>82</v>
      </c>
      <c r="D300" s="285" t="s">
        <v>272</v>
      </c>
      <c r="E300" s="286" t="s">
        <v>2156</v>
      </c>
      <c r="F300" s="287" t="s">
        <v>2135</v>
      </c>
      <c r="G300" s="288" t="s">
        <v>490</v>
      </c>
      <c r="H300" s="289">
        <v>1</v>
      </c>
      <c r="I300" s="290"/>
      <c r="J300" s="291">
        <f>ROUND(I300*H300,2)</f>
        <v>0</v>
      </c>
      <c r="K300" s="287" t="s">
        <v>38</v>
      </c>
      <c r="L300" s="292"/>
      <c r="M300" s="293" t="s">
        <v>38</v>
      </c>
      <c r="N300" s="294" t="s">
        <v>53</v>
      </c>
      <c r="O300" s="49"/>
      <c r="P300" s="247">
        <f>O300*H300</f>
        <v>0</v>
      </c>
      <c r="Q300" s="247">
        <v>4.5999999999999996</v>
      </c>
      <c r="R300" s="247">
        <f>Q300*H300</f>
        <v>4.5999999999999996</v>
      </c>
      <c r="S300" s="247">
        <v>0</v>
      </c>
      <c r="T300" s="248">
        <f>S300*H300</f>
        <v>0</v>
      </c>
      <c r="AR300" s="25" t="s">
        <v>231</v>
      </c>
      <c r="AT300" s="25" t="s">
        <v>272</v>
      </c>
      <c r="AU300" s="25" t="s">
        <v>90</v>
      </c>
      <c r="AY300" s="25" t="s">
        <v>183</v>
      </c>
      <c r="BE300" s="249">
        <f>IF(N300="základní",J300,0)</f>
        <v>0</v>
      </c>
      <c r="BF300" s="249">
        <f>IF(N300="snížená",J300,0)</f>
        <v>0</v>
      </c>
      <c r="BG300" s="249">
        <f>IF(N300="zákl. přenesená",J300,0)</f>
        <v>0</v>
      </c>
      <c r="BH300" s="249">
        <f>IF(N300="sníž. přenesená",J300,0)</f>
        <v>0</v>
      </c>
      <c r="BI300" s="249">
        <f>IF(N300="nulová",J300,0)</f>
        <v>0</v>
      </c>
      <c r="BJ300" s="25" t="s">
        <v>25</v>
      </c>
      <c r="BK300" s="249">
        <f>ROUND(I300*H300,2)</f>
        <v>0</v>
      </c>
      <c r="BL300" s="25" t="s">
        <v>190</v>
      </c>
      <c r="BM300" s="25" t="s">
        <v>483</v>
      </c>
    </row>
    <row r="301" s="1" customFormat="1" ht="16.5" customHeight="1">
      <c r="B301" s="48"/>
      <c r="C301" s="238" t="s">
        <v>82</v>
      </c>
      <c r="D301" s="238" t="s">
        <v>185</v>
      </c>
      <c r="E301" s="239" t="s">
        <v>2174</v>
      </c>
      <c r="F301" s="240" t="s">
        <v>2138</v>
      </c>
      <c r="G301" s="241" t="s">
        <v>490</v>
      </c>
      <c r="H301" s="242">
        <v>1</v>
      </c>
      <c r="I301" s="243"/>
      <c r="J301" s="244">
        <f>ROUND(I301*H301,2)</f>
        <v>0</v>
      </c>
      <c r="K301" s="240" t="s">
        <v>38</v>
      </c>
      <c r="L301" s="74"/>
      <c r="M301" s="245" t="s">
        <v>38</v>
      </c>
      <c r="N301" s="246" t="s">
        <v>53</v>
      </c>
      <c r="O301" s="49"/>
      <c r="P301" s="247">
        <f>O301*H301</f>
        <v>0</v>
      </c>
      <c r="Q301" s="247">
        <v>0</v>
      </c>
      <c r="R301" s="247">
        <f>Q301*H301</f>
        <v>0</v>
      </c>
      <c r="S301" s="247">
        <v>0</v>
      </c>
      <c r="T301" s="248">
        <f>S301*H301</f>
        <v>0</v>
      </c>
      <c r="AR301" s="25" t="s">
        <v>190</v>
      </c>
      <c r="AT301" s="25" t="s">
        <v>185</v>
      </c>
      <c r="AU301" s="25" t="s">
        <v>90</v>
      </c>
      <c r="AY301" s="25" t="s">
        <v>183</v>
      </c>
      <c r="BE301" s="249">
        <f>IF(N301="základní",J301,0)</f>
        <v>0</v>
      </c>
      <c r="BF301" s="249">
        <f>IF(N301="snížená",J301,0)</f>
        <v>0</v>
      </c>
      <c r="BG301" s="249">
        <f>IF(N301="zákl. přenesená",J301,0)</f>
        <v>0</v>
      </c>
      <c r="BH301" s="249">
        <f>IF(N301="sníž. přenesená",J301,0)</f>
        <v>0</v>
      </c>
      <c r="BI301" s="249">
        <f>IF(N301="nulová",J301,0)</f>
        <v>0</v>
      </c>
      <c r="BJ301" s="25" t="s">
        <v>25</v>
      </c>
      <c r="BK301" s="249">
        <f>ROUND(I301*H301,2)</f>
        <v>0</v>
      </c>
      <c r="BL301" s="25" t="s">
        <v>190</v>
      </c>
      <c r="BM301" s="25" t="s">
        <v>487</v>
      </c>
    </row>
    <row r="302" s="11" customFormat="1" ht="29.88" customHeight="1">
      <c r="B302" s="222"/>
      <c r="C302" s="223"/>
      <c r="D302" s="224" t="s">
        <v>81</v>
      </c>
      <c r="E302" s="236" t="s">
        <v>2217</v>
      </c>
      <c r="F302" s="236" t="s">
        <v>2218</v>
      </c>
      <c r="G302" s="223"/>
      <c r="H302" s="223"/>
      <c r="I302" s="226"/>
      <c r="J302" s="237">
        <f>BK302</f>
        <v>0</v>
      </c>
      <c r="K302" s="223"/>
      <c r="L302" s="228"/>
      <c r="M302" s="229"/>
      <c r="N302" s="230"/>
      <c r="O302" s="230"/>
      <c r="P302" s="231">
        <v>0</v>
      </c>
      <c r="Q302" s="230"/>
      <c r="R302" s="231">
        <v>0</v>
      </c>
      <c r="S302" s="230"/>
      <c r="T302" s="232">
        <v>0</v>
      </c>
      <c r="AR302" s="233" t="s">
        <v>25</v>
      </c>
      <c r="AT302" s="234" t="s">
        <v>81</v>
      </c>
      <c r="AU302" s="234" t="s">
        <v>25</v>
      </c>
      <c r="AY302" s="233" t="s">
        <v>183</v>
      </c>
      <c r="BK302" s="235">
        <v>0</v>
      </c>
    </row>
    <row r="303" s="11" customFormat="1" ht="19.92" customHeight="1">
      <c r="B303" s="222"/>
      <c r="C303" s="223"/>
      <c r="D303" s="224" t="s">
        <v>81</v>
      </c>
      <c r="E303" s="236" t="s">
        <v>2219</v>
      </c>
      <c r="F303" s="236" t="s">
        <v>2220</v>
      </c>
      <c r="G303" s="223"/>
      <c r="H303" s="223"/>
      <c r="I303" s="226"/>
      <c r="J303" s="237">
        <f>BK303</f>
        <v>0</v>
      </c>
      <c r="K303" s="223"/>
      <c r="L303" s="228"/>
      <c r="M303" s="229"/>
      <c r="N303" s="230"/>
      <c r="O303" s="230"/>
      <c r="P303" s="231">
        <f>SUM(P304:P305)</f>
        <v>0</v>
      </c>
      <c r="Q303" s="230"/>
      <c r="R303" s="231">
        <f>SUM(R304:R305)</f>
        <v>2.52</v>
      </c>
      <c r="S303" s="230"/>
      <c r="T303" s="232">
        <f>SUM(T304:T305)</f>
        <v>0</v>
      </c>
      <c r="AR303" s="233" t="s">
        <v>25</v>
      </c>
      <c r="AT303" s="234" t="s">
        <v>81</v>
      </c>
      <c r="AU303" s="234" t="s">
        <v>25</v>
      </c>
      <c r="AY303" s="233" t="s">
        <v>183</v>
      </c>
      <c r="BK303" s="235">
        <f>SUM(BK304:BK305)</f>
        <v>0</v>
      </c>
    </row>
    <row r="304" s="1" customFormat="1" ht="16.5" customHeight="1">
      <c r="B304" s="48"/>
      <c r="C304" s="285" t="s">
        <v>82</v>
      </c>
      <c r="D304" s="285" t="s">
        <v>272</v>
      </c>
      <c r="E304" s="286" t="s">
        <v>2184</v>
      </c>
      <c r="F304" s="287" t="s">
        <v>2135</v>
      </c>
      <c r="G304" s="288" t="s">
        <v>2185</v>
      </c>
      <c r="H304" s="289">
        <v>8.4000000000000004</v>
      </c>
      <c r="I304" s="290"/>
      <c r="J304" s="291">
        <f>ROUND(I304*H304,2)</f>
        <v>0</v>
      </c>
      <c r="K304" s="287" t="s">
        <v>38</v>
      </c>
      <c r="L304" s="292"/>
      <c r="M304" s="293" t="s">
        <v>38</v>
      </c>
      <c r="N304" s="294" t="s">
        <v>53</v>
      </c>
      <c r="O304" s="49"/>
      <c r="P304" s="247">
        <f>O304*H304</f>
        <v>0</v>
      </c>
      <c r="Q304" s="247">
        <v>0.29999999999999999</v>
      </c>
      <c r="R304" s="247">
        <f>Q304*H304</f>
        <v>2.52</v>
      </c>
      <c r="S304" s="247">
        <v>0</v>
      </c>
      <c r="T304" s="248">
        <f>S304*H304</f>
        <v>0</v>
      </c>
      <c r="AR304" s="25" t="s">
        <v>231</v>
      </c>
      <c r="AT304" s="25" t="s">
        <v>272</v>
      </c>
      <c r="AU304" s="25" t="s">
        <v>90</v>
      </c>
      <c r="AY304" s="25" t="s">
        <v>183</v>
      </c>
      <c r="BE304" s="249">
        <f>IF(N304="základní",J304,0)</f>
        <v>0</v>
      </c>
      <c r="BF304" s="249">
        <f>IF(N304="snížená",J304,0)</f>
        <v>0</v>
      </c>
      <c r="BG304" s="249">
        <f>IF(N304="zákl. přenesená",J304,0)</f>
        <v>0</v>
      </c>
      <c r="BH304" s="249">
        <f>IF(N304="sníž. přenesená",J304,0)</f>
        <v>0</v>
      </c>
      <c r="BI304" s="249">
        <f>IF(N304="nulová",J304,0)</f>
        <v>0</v>
      </c>
      <c r="BJ304" s="25" t="s">
        <v>25</v>
      </c>
      <c r="BK304" s="249">
        <f>ROUND(I304*H304,2)</f>
        <v>0</v>
      </c>
      <c r="BL304" s="25" t="s">
        <v>190</v>
      </c>
      <c r="BM304" s="25" t="s">
        <v>492</v>
      </c>
    </row>
    <row r="305" s="1" customFormat="1" ht="16.5" customHeight="1">
      <c r="B305" s="48"/>
      <c r="C305" s="238" t="s">
        <v>82</v>
      </c>
      <c r="D305" s="238" t="s">
        <v>185</v>
      </c>
      <c r="E305" s="239" t="s">
        <v>2221</v>
      </c>
      <c r="F305" s="240" t="s">
        <v>2138</v>
      </c>
      <c r="G305" s="241" t="s">
        <v>2185</v>
      </c>
      <c r="H305" s="242">
        <v>8.4000000000000004</v>
      </c>
      <c r="I305" s="243"/>
      <c r="J305" s="244">
        <f>ROUND(I305*H305,2)</f>
        <v>0</v>
      </c>
      <c r="K305" s="240" t="s">
        <v>38</v>
      </c>
      <c r="L305" s="74"/>
      <c r="M305" s="245" t="s">
        <v>38</v>
      </c>
      <c r="N305" s="246" t="s">
        <v>53</v>
      </c>
      <c r="O305" s="49"/>
      <c r="P305" s="247">
        <f>O305*H305</f>
        <v>0</v>
      </c>
      <c r="Q305" s="247">
        <v>0</v>
      </c>
      <c r="R305" s="247">
        <f>Q305*H305</f>
        <v>0</v>
      </c>
      <c r="S305" s="247">
        <v>0</v>
      </c>
      <c r="T305" s="248">
        <f>S305*H305</f>
        <v>0</v>
      </c>
      <c r="AR305" s="25" t="s">
        <v>190</v>
      </c>
      <c r="AT305" s="25" t="s">
        <v>185</v>
      </c>
      <c r="AU305" s="25" t="s">
        <v>90</v>
      </c>
      <c r="AY305" s="25" t="s">
        <v>183</v>
      </c>
      <c r="BE305" s="249">
        <f>IF(N305="základní",J305,0)</f>
        <v>0</v>
      </c>
      <c r="BF305" s="249">
        <f>IF(N305="snížená",J305,0)</f>
        <v>0</v>
      </c>
      <c r="BG305" s="249">
        <f>IF(N305="zákl. přenesená",J305,0)</f>
        <v>0</v>
      </c>
      <c r="BH305" s="249">
        <f>IF(N305="sníž. přenesená",J305,0)</f>
        <v>0</v>
      </c>
      <c r="BI305" s="249">
        <f>IF(N305="nulová",J305,0)</f>
        <v>0</v>
      </c>
      <c r="BJ305" s="25" t="s">
        <v>25</v>
      </c>
      <c r="BK305" s="249">
        <f>ROUND(I305*H305,2)</f>
        <v>0</v>
      </c>
      <c r="BL305" s="25" t="s">
        <v>190</v>
      </c>
      <c r="BM305" s="25" t="s">
        <v>496</v>
      </c>
    </row>
    <row r="306" s="11" customFormat="1" ht="29.88" customHeight="1">
      <c r="B306" s="222"/>
      <c r="C306" s="223"/>
      <c r="D306" s="224" t="s">
        <v>81</v>
      </c>
      <c r="E306" s="236" t="s">
        <v>2222</v>
      </c>
      <c r="F306" s="236" t="s">
        <v>2223</v>
      </c>
      <c r="G306" s="223"/>
      <c r="H306" s="223"/>
      <c r="I306" s="226"/>
      <c r="J306" s="237">
        <f>BK306</f>
        <v>0</v>
      </c>
      <c r="K306" s="223"/>
      <c r="L306" s="228"/>
      <c r="M306" s="229"/>
      <c r="N306" s="230"/>
      <c r="O306" s="230"/>
      <c r="P306" s="231">
        <f>SUM(P307:P308)</f>
        <v>0</v>
      </c>
      <c r="Q306" s="230"/>
      <c r="R306" s="231">
        <f>SUM(R307:R308)</f>
        <v>13.65</v>
      </c>
      <c r="S306" s="230"/>
      <c r="T306" s="232">
        <f>SUM(T307:T308)</f>
        <v>0</v>
      </c>
      <c r="AR306" s="233" t="s">
        <v>25</v>
      </c>
      <c r="AT306" s="234" t="s">
        <v>81</v>
      </c>
      <c r="AU306" s="234" t="s">
        <v>25</v>
      </c>
      <c r="AY306" s="233" t="s">
        <v>183</v>
      </c>
      <c r="BK306" s="235">
        <f>SUM(BK307:BK308)</f>
        <v>0</v>
      </c>
    </row>
    <row r="307" s="1" customFormat="1" ht="16.5" customHeight="1">
      <c r="B307" s="48"/>
      <c r="C307" s="285" t="s">
        <v>82</v>
      </c>
      <c r="D307" s="285" t="s">
        <v>272</v>
      </c>
      <c r="E307" s="286" t="s">
        <v>2184</v>
      </c>
      <c r="F307" s="287" t="s">
        <v>2135</v>
      </c>
      <c r="G307" s="288" t="s">
        <v>2185</v>
      </c>
      <c r="H307" s="289">
        <v>45.5</v>
      </c>
      <c r="I307" s="290"/>
      <c r="J307" s="291">
        <f>ROUND(I307*H307,2)</f>
        <v>0</v>
      </c>
      <c r="K307" s="287" t="s">
        <v>38</v>
      </c>
      <c r="L307" s="292"/>
      <c r="M307" s="293" t="s">
        <v>38</v>
      </c>
      <c r="N307" s="294" t="s">
        <v>53</v>
      </c>
      <c r="O307" s="49"/>
      <c r="P307" s="247">
        <f>O307*H307</f>
        <v>0</v>
      </c>
      <c r="Q307" s="247">
        <v>0.29999999999999999</v>
      </c>
      <c r="R307" s="247">
        <f>Q307*H307</f>
        <v>13.65</v>
      </c>
      <c r="S307" s="247">
        <v>0</v>
      </c>
      <c r="T307" s="248">
        <f>S307*H307</f>
        <v>0</v>
      </c>
      <c r="AR307" s="25" t="s">
        <v>231</v>
      </c>
      <c r="AT307" s="25" t="s">
        <v>272</v>
      </c>
      <c r="AU307" s="25" t="s">
        <v>90</v>
      </c>
      <c r="AY307" s="25" t="s">
        <v>183</v>
      </c>
      <c r="BE307" s="249">
        <f>IF(N307="základní",J307,0)</f>
        <v>0</v>
      </c>
      <c r="BF307" s="249">
        <f>IF(N307="snížená",J307,0)</f>
        <v>0</v>
      </c>
      <c r="BG307" s="249">
        <f>IF(N307="zákl. přenesená",J307,0)</f>
        <v>0</v>
      </c>
      <c r="BH307" s="249">
        <f>IF(N307="sníž. přenesená",J307,0)</f>
        <v>0</v>
      </c>
      <c r="BI307" s="249">
        <f>IF(N307="nulová",J307,0)</f>
        <v>0</v>
      </c>
      <c r="BJ307" s="25" t="s">
        <v>25</v>
      </c>
      <c r="BK307" s="249">
        <f>ROUND(I307*H307,2)</f>
        <v>0</v>
      </c>
      <c r="BL307" s="25" t="s">
        <v>190</v>
      </c>
      <c r="BM307" s="25" t="s">
        <v>502</v>
      </c>
    </row>
    <row r="308" s="1" customFormat="1" ht="16.5" customHeight="1">
      <c r="B308" s="48"/>
      <c r="C308" s="238" t="s">
        <v>82</v>
      </c>
      <c r="D308" s="238" t="s">
        <v>185</v>
      </c>
      <c r="E308" s="239" t="s">
        <v>2224</v>
      </c>
      <c r="F308" s="240" t="s">
        <v>2138</v>
      </c>
      <c r="G308" s="241" t="s">
        <v>2185</v>
      </c>
      <c r="H308" s="242">
        <v>45.5</v>
      </c>
      <c r="I308" s="243"/>
      <c r="J308" s="244">
        <f>ROUND(I308*H308,2)</f>
        <v>0</v>
      </c>
      <c r="K308" s="240" t="s">
        <v>38</v>
      </c>
      <c r="L308" s="74"/>
      <c r="M308" s="245" t="s">
        <v>38</v>
      </c>
      <c r="N308" s="246" t="s">
        <v>53</v>
      </c>
      <c r="O308" s="49"/>
      <c r="P308" s="247">
        <f>O308*H308</f>
        <v>0</v>
      </c>
      <c r="Q308" s="247">
        <v>0</v>
      </c>
      <c r="R308" s="247">
        <f>Q308*H308</f>
        <v>0</v>
      </c>
      <c r="S308" s="247">
        <v>0</v>
      </c>
      <c r="T308" s="248">
        <f>S308*H308</f>
        <v>0</v>
      </c>
      <c r="AR308" s="25" t="s">
        <v>190</v>
      </c>
      <c r="AT308" s="25" t="s">
        <v>185</v>
      </c>
      <c r="AU308" s="25" t="s">
        <v>90</v>
      </c>
      <c r="AY308" s="25" t="s">
        <v>183</v>
      </c>
      <c r="BE308" s="249">
        <f>IF(N308="základní",J308,0)</f>
        <v>0</v>
      </c>
      <c r="BF308" s="249">
        <f>IF(N308="snížená",J308,0)</f>
        <v>0</v>
      </c>
      <c r="BG308" s="249">
        <f>IF(N308="zákl. přenesená",J308,0)</f>
        <v>0</v>
      </c>
      <c r="BH308" s="249">
        <f>IF(N308="sníž. přenesená",J308,0)</f>
        <v>0</v>
      </c>
      <c r="BI308" s="249">
        <f>IF(N308="nulová",J308,0)</f>
        <v>0</v>
      </c>
      <c r="BJ308" s="25" t="s">
        <v>25</v>
      </c>
      <c r="BK308" s="249">
        <f>ROUND(I308*H308,2)</f>
        <v>0</v>
      </c>
      <c r="BL308" s="25" t="s">
        <v>190</v>
      </c>
      <c r="BM308" s="25" t="s">
        <v>506</v>
      </c>
    </row>
    <row r="309" s="11" customFormat="1" ht="29.88" customHeight="1">
      <c r="B309" s="222"/>
      <c r="C309" s="223"/>
      <c r="D309" s="224" t="s">
        <v>81</v>
      </c>
      <c r="E309" s="236" t="s">
        <v>2225</v>
      </c>
      <c r="F309" s="236" t="s">
        <v>2226</v>
      </c>
      <c r="G309" s="223"/>
      <c r="H309" s="223"/>
      <c r="I309" s="226"/>
      <c r="J309" s="237">
        <f>BK309</f>
        <v>0</v>
      </c>
      <c r="K309" s="223"/>
      <c r="L309" s="228"/>
      <c r="M309" s="229"/>
      <c r="N309" s="230"/>
      <c r="O309" s="230"/>
      <c r="P309" s="231">
        <f>SUM(P310:P311)</f>
        <v>0</v>
      </c>
      <c r="Q309" s="230"/>
      <c r="R309" s="231">
        <f>SUM(R310:R311)</f>
        <v>0.54000000000000004</v>
      </c>
      <c r="S309" s="230"/>
      <c r="T309" s="232">
        <f>SUM(T310:T311)</f>
        <v>0</v>
      </c>
      <c r="AR309" s="233" t="s">
        <v>25</v>
      </c>
      <c r="AT309" s="234" t="s">
        <v>81</v>
      </c>
      <c r="AU309" s="234" t="s">
        <v>25</v>
      </c>
      <c r="AY309" s="233" t="s">
        <v>183</v>
      </c>
      <c r="BK309" s="235">
        <f>SUM(BK310:BK311)</f>
        <v>0</v>
      </c>
    </row>
    <row r="310" s="1" customFormat="1" ht="16.5" customHeight="1">
      <c r="B310" s="48"/>
      <c r="C310" s="285" t="s">
        <v>82</v>
      </c>
      <c r="D310" s="285" t="s">
        <v>272</v>
      </c>
      <c r="E310" s="286" t="s">
        <v>2184</v>
      </c>
      <c r="F310" s="287" t="s">
        <v>2135</v>
      </c>
      <c r="G310" s="288" t="s">
        <v>2185</v>
      </c>
      <c r="H310" s="289">
        <v>1.8</v>
      </c>
      <c r="I310" s="290"/>
      <c r="J310" s="291">
        <f>ROUND(I310*H310,2)</f>
        <v>0</v>
      </c>
      <c r="K310" s="287" t="s">
        <v>38</v>
      </c>
      <c r="L310" s="292"/>
      <c r="M310" s="293" t="s">
        <v>38</v>
      </c>
      <c r="N310" s="294" t="s">
        <v>53</v>
      </c>
      <c r="O310" s="49"/>
      <c r="P310" s="247">
        <f>O310*H310</f>
        <v>0</v>
      </c>
      <c r="Q310" s="247">
        <v>0.29999999999999999</v>
      </c>
      <c r="R310" s="247">
        <f>Q310*H310</f>
        <v>0.54000000000000004</v>
      </c>
      <c r="S310" s="247">
        <v>0</v>
      </c>
      <c r="T310" s="248">
        <f>S310*H310</f>
        <v>0</v>
      </c>
      <c r="AR310" s="25" t="s">
        <v>231</v>
      </c>
      <c r="AT310" s="25" t="s">
        <v>272</v>
      </c>
      <c r="AU310" s="25" t="s">
        <v>90</v>
      </c>
      <c r="AY310" s="25" t="s">
        <v>183</v>
      </c>
      <c r="BE310" s="249">
        <f>IF(N310="základní",J310,0)</f>
        <v>0</v>
      </c>
      <c r="BF310" s="249">
        <f>IF(N310="snížená",J310,0)</f>
        <v>0</v>
      </c>
      <c r="BG310" s="249">
        <f>IF(N310="zákl. přenesená",J310,0)</f>
        <v>0</v>
      </c>
      <c r="BH310" s="249">
        <f>IF(N310="sníž. přenesená",J310,0)</f>
        <v>0</v>
      </c>
      <c r="BI310" s="249">
        <f>IF(N310="nulová",J310,0)</f>
        <v>0</v>
      </c>
      <c r="BJ310" s="25" t="s">
        <v>25</v>
      </c>
      <c r="BK310" s="249">
        <f>ROUND(I310*H310,2)</f>
        <v>0</v>
      </c>
      <c r="BL310" s="25" t="s">
        <v>190</v>
      </c>
      <c r="BM310" s="25" t="s">
        <v>510</v>
      </c>
    </row>
    <row r="311" s="1" customFormat="1" ht="16.5" customHeight="1">
      <c r="B311" s="48"/>
      <c r="C311" s="238" t="s">
        <v>82</v>
      </c>
      <c r="D311" s="238" t="s">
        <v>185</v>
      </c>
      <c r="E311" s="239" t="s">
        <v>2224</v>
      </c>
      <c r="F311" s="240" t="s">
        <v>2138</v>
      </c>
      <c r="G311" s="241" t="s">
        <v>2185</v>
      </c>
      <c r="H311" s="242">
        <v>1.8</v>
      </c>
      <c r="I311" s="243"/>
      <c r="J311" s="244">
        <f>ROUND(I311*H311,2)</f>
        <v>0</v>
      </c>
      <c r="K311" s="240" t="s">
        <v>38</v>
      </c>
      <c r="L311" s="74"/>
      <c r="M311" s="245" t="s">
        <v>38</v>
      </c>
      <c r="N311" s="246" t="s">
        <v>53</v>
      </c>
      <c r="O311" s="49"/>
      <c r="P311" s="247">
        <f>O311*H311</f>
        <v>0</v>
      </c>
      <c r="Q311" s="247">
        <v>0</v>
      </c>
      <c r="R311" s="247">
        <f>Q311*H311</f>
        <v>0</v>
      </c>
      <c r="S311" s="247">
        <v>0</v>
      </c>
      <c r="T311" s="248">
        <f>S311*H311</f>
        <v>0</v>
      </c>
      <c r="AR311" s="25" t="s">
        <v>190</v>
      </c>
      <c r="AT311" s="25" t="s">
        <v>185</v>
      </c>
      <c r="AU311" s="25" t="s">
        <v>90</v>
      </c>
      <c r="AY311" s="25" t="s">
        <v>183</v>
      </c>
      <c r="BE311" s="249">
        <f>IF(N311="základní",J311,0)</f>
        <v>0</v>
      </c>
      <c r="BF311" s="249">
        <f>IF(N311="snížená",J311,0)</f>
        <v>0</v>
      </c>
      <c r="BG311" s="249">
        <f>IF(N311="zákl. přenesená",J311,0)</f>
        <v>0</v>
      </c>
      <c r="BH311" s="249">
        <f>IF(N311="sníž. přenesená",J311,0)</f>
        <v>0</v>
      </c>
      <c r="BI311" s="249">
        <f>IF(N311="nulová",J311,0)</f>
        <v>0</v>
      </c>
      <c r="BJ311" s="25" t="s">
        <v>25</v>
      </c>
      <c r="BK311" s="249">
        <f>ROUND(I311*H311,2)</f>
        <v>0</v>
      </c>
      <c r="BL311" s="25" t="s">
        <v>190</v>
      </c>
      <c r="BM311" s="25" t="s">
        <v>514</v>
      </c>
    </row>
    <row r="312" s="11" customFormat="1" ht="29.88" customHeight="1">
      <c r="B312" s="222"/>
      <c r="C312" s="223"/>
      <c r="D312" s="224" t="s">
        <v>81</v>
      </c>
      <c r="E312" s="236" t="s">
        <v>2227</v>
      </c>
      <c r="F312" s="236" t="s">
        <v>2228</v>
      </c>
      <c r="G312" s="223"/>
      <c r="H312" s="223"/>
      <c r="I312" s="226"/>
      <c r="J312" s="237">
        <f>BK312</f>
        <v>0</v>
      </c>
      <c r="K312" s="223"/>
      <c r="L312" s="228"/>
      <c r="M312" s="229"/>
      <c r="N312" s="230"/>
      <c r="O312" s="230"/>
      <c r="P312" s="231">
        <f>SUM(P313:P314)</f>
        <v>0</v>
      </c>
      <c r="Q312" s="230"/>
      <c r="R312" s="231">
        <f>SUM(R313:R314)</f>
        <v>1.6200000000000001</v>
      </c>
      <c r="S312" s="230"/>
      <c r="T312" s="232">
        <f>SUM(T313:T314)</f>
        <v>0</v>
      </c>
      <c r="AR312" s="233" t="s">
        <v>25</v>
      </c>
      <c r="AT312" s="234" t="s">
        <v>81</v>
      </c>
      <c r="AU312" s="234" t="s">
        <v>25</v>
      </c>
      <c r="AY312" s="233" t="s">
        <v>183</v>
      </c>
      <c r="BK312" s="235">
        <f>SUM(BK313:BK314)</f>
        <v>0</v>
      </c>
    </row>
    <row r="313" s="1" customFormat="1" ht="16.5" customHeight="1">
      <c r="B313" s="48"/>
      <c r="C313" s="285" t="s">
        <v>82</v>
      </c>
      <c r="D313" s="285" t="s">
        <v>272</v>
      </c>
      <c r="E313" s="286" t="s">
        <v>2184</v>
      </c>
      <c r="F313" s="287" t="s">
        <v>2135</v>
      </c>
      <c r="G313" s="288" t="s">
        <v>2185</v>
      </c>
      <c r="H313" s="289">
        <v>5.4000000000000004</v>
      </c>
      <c r="I313" s="290"/>
      <c r="J313" s="291">
        <f>ROUND(I313*H313,2)</f>
        <v>0</v>
      </c>
      <c r="K313" s="287" t="s">
        <v>38</v>
      </c>
      <c r="L313" s="292"/>
      <c r="M313" s="293" t="s">
        <v>38</v>
      </c>
      <c r="N313" s="294" t="s">
        <v>53</v>
      </c>
      <c r="O313" s="49"/>
      <c r="P313" s="247">
        <f>O313*H313</f>
        <v>0</v>
      </c>
      <c r="Q313" s="247">
        <v>0.29999999999999999</v>
      </c>
      <c r="R313" s="247">
        <f>Q313*H313</f>
        <v>1.6200000000000001</v>
      </c>
      <c r="S313" s="247">
        <v>0</v>
      </c>
      <c r="T313" s="248">
        <f>S313*H313</f>
        <v>0</v>
      </c>
      <c r="AR313" s="25" t="s">
        <v>231</v>
      </c>
      <c r="AT313" s="25" t="s">
        <v>272</v>
      </c>
      <c r="AU313" s="25" t="s">
        <v>90</v>
      </c>
      <c r="AY313" s="25" t="s">
        <v>183</v>
      </c>
      <c r="BE313" s="249">
        <f>IF(N313="základní",J313,0)</f>
        <v>0</v>
      </c>
      <c r="BF313" s="249">
        <f>IF(N313="snížená",J313,0)</f>
        <v>0</v>
      </c>
      <c r="BG313" s="249">
        <f>IF(N313="zákl. přenesená",J313,0)</f>
        <v>0</v>
      </c>
      <c r="BH313" s="249">
        <f>IF(N313="sníž. přenesená",J313,0)</f>
        <v>0</v>
      </c>
      <c r="BI313" s="249">
        <f>IF(N313="nulová",J313,0)</f>
        <v>0</v>
      </c>
      <c r="BJ313" s="25" t="s">
        <v>25</v>
      </c>
      <c r="BK313" s="249">
        <f>ROUND(I313*H313,2)</f>
        <v>0</v>
      </c>
      <c r="BL313" s="25" t="s">
        <v>190</v>
      </c>
      <c r="BM313" s="25" t="s">
        <v>520</v>
      </c>
    </row>
    <row r="314" s="1" customFormat="1" ht="16.5" customHeight="1">
      <c r="B314" s="48"/>
      <c r="C314" s="238" t="s">
        <v>82</v>
      </c>
      <c r="D314" s="238" t="s">
        <v>185</v>
      </c>
      <c r="E314" s="239" t="s">
        <v>2229</v>
      </c>
      <c r="F314" s="240" t="s">
        <v>2138</v>
      </c>
      <c r="G314" s="241" t="s">
        <v>2185</v>
      </c>
      <c r="H314" s="242">
        <v>5.4000000000000004</v>
      </c>
      <c r="I314" s="243"/>
      <c r="J314" s="244">
        <f>ROUND(I314*H314,2)</f>
        <v>0</v>
      </c>
      <c r="K314" s="240" t="s">
        <v>38</v>
      </c>
      <c r="L314" s="74"/>
      <c r="M314" s="245" t="s">
        <v>38</v>
      </c>
      <c r="N314" s="246" t="s">
        <v>53</v>
      </c>
      <c r="O314" s="49"/>
      <c r="P314" s="247">
        <f>O314*H314</f>
        <v>0</v>
      </c>
      <c r="Q314" s="247">
        <v>0</v>
      </c>
      <c r="R314" s="247">
        <f>Q314*H314</f>
        <v>0</v>
      </c>
      <c r="S314" s="247">
        <v>0</v>
      </c>
      <c r="T314" s="248">
        <f>S314*H314</f>
        <v>0</v>
      </c>
      <c r="AR314" s="25" t="s">
        <v>190</v>
      </c>
      <c r="AT314" s="25" t="s">
        <v>185</v>
      </c>
      <c r="AU314" s="25" t="s">
        <v>90</v>
      </c>
      <c r="AY314" s="25" t="s">
        <v>183</v>
      </c>
      <c r="BE314" s="249">
        <f>IF(N314="základní",J314,0)</f>
        <v>0</v>
      </c>
      <c r="BF314" s="249">
        <f>IF(N314="snížená",J314,0)</f>
        <v>0</v>
      </c>
      <c r="BG314" s="249">
        <f>IF(N314="zákl. přenesená",J314,0)</f>
        <v>0</v>
      </c>
      <c r="BH314" s="249">
        <f>IF(N314="sníž. přenesená",J314,0)</f>
        <v>0</v>
      </c>
      <c r="BI314" s="249">
        <f>IF(N314="nulová",J314,0)</f>
        <v>0</v>
      </c>
      <c r="BJ314" s="25" t="s">
        <v>25</v>
      </c>
      <c r="BK314" s="249">
        <f>ROUND(I314*H314,2)</f>
        <v>0</v>
      </c>
      <c r="BL314" s="25" t="s">
        <v>190</v>
      </c>
      <c r="BM314" s="25" t="s">
        <v>524</v>
      </c>
    </row>
    <row r="315" s="11" customFormat="1" ht="29.88" customHeight="1">
      <c r="B315" s="222"/>
      <c r="C315" s="223"/>
      <c r="D315" s="224" t="s">
        <v>81</v>
      </c>
      <c r="E315" s="236" t="s">
        <v>2230</v>
      </c>
      <c r="F315" s="236" t="s">
        <v>2231</v>
      </c>
      <c r="G315" s="223"/>
      <c r="H315" s="223"/>
      <c r="I315" s="226"/>
      <c r="J315" s="237">
        <f>BK315</f>
        <v>0</v>
      </c>
      <c r="K315" s="223"/>
      <c r="L315" s="228"/>
      <c r="M315" s="229"/>
      <c r="N315" s="230"/>
      <c r="O315" s="230"/>
      <c r="P315" s="231">
        <f>SUM(P316:P317)</f>
        <v>0</v>
      </c>
      <c r="Q315" s="230"/>
      <c r="R315" s="231">
        <f>SUM(R316:R317)</f>
        <v>0.17999999999999999</v>
      </c>
      <c r="S315" s="230"/>
      <c r="T315" s="232">
        <f>SUM(T316:T317)</f>
        <v>0</v>
      </c>
      <c r="AR315" s="233" t="s">
        <v>25</v>
      </c>
      <c r="AT315" s="234" t="s">
        <v>81</v>
      </c>
      <c r="AU315" s="234" t="s">
        <v>25</v>
      </c>
      <c r="AY315" s="233" t="s">
        <v>183</v>
      </c>
      <c r="BK315" s="235">
        <f>SUM(BK316:BK317)</f>
        <v>0</v>
      </c>
    </row>
    <row r="316" s="1" customFormat="1" ht="16.5" customHeight="1">
      <c r="B316" s="48"/>
      <c r="C316" s="285" t="s">
        <v>82</v>
      </c>
      <c r="D316" s="285" t="s">
        <v>272</v>
      </c>
      <c r="E316" s="286" t="s">
        <v>2184</v>
      </c>
      <c r="F316" s="287" t="s">
        <v>2135</v>
      </c>
      <c r="G316" s="288" t="s">
        <v>2185</v>
      </c>
      <c r="H316" s="289">
        <v>0.59999999999999998</v>
      </c>
      <c r="I316" s="290"/>
      <c r="J316" s="291">
        <f>ROUND(I316*H316,2)</f>
        <v>0</v>
      </c>
      <c r="K316" s="287" t="s">
        <v>38</v>
      </c>
      <c r="L316" s="292"/>
      <c r="M316" s="293" t="s">
        <v>38</v>
      </c>
      <c r="N316" s="294" t="s">
        <v>53</v>
      </c>
      <c r="O316" s="49"/>
      <c r="P316" s="247">
        <f>O316*H316</f>
        <v>0</v>
      </c>
      <c r="Q316" s="247">
        <v>0.29999999999999999</v>
      </c>
      <c r="R316" s="247">
        <f>Q316*H316</f>
        <v>0.17999999999999999</v>
      </c>
      <c r="S316" s="247">
        <v>0</v>
      </c>
      <c r="T316" s="248">
        <f>S316*H316</f>
        <v>0</v>
      </c>
      <c r="AR316" s="25" t="s">
        <v>231</v>
      </c>
      <c r="AT316" s="25" t="s">
        <v>272</v>
      </c>
      <c r="AU316" s="25" t="s">
        <v>90</v>
      </c>
      <c r="AY316" s="25" t="s">
        <v>183</v>
      </c>
      <c r="BE316" s="249">
        <f>IF(N316="základní",J316,0)</f>
        <v>0</v>
      </c>
      <c r="BF316" s="249">
        <f>IF(N316="snížená",J316,0)</f>
        <v>0</v>
      </c>
      <c r="BG316" s="249">
        <f>IF(N316="zákl. přenesená",J316,0)</f>
        <v>0</v>
      </c>
      <c r="BH316" s="249">
        <f>IF(N316="sníž. přenesená",J316,0)</f>
        <v>0</v>
      </c>
      <c r="BI316" s="249">
        <f>IF(N316="nulová",J316,0)</f>
        <v>0</v>
      </c>
      <c r="BJ316" s="25" t="s">
        <v>25</v>
      </c>
      <c r="BK316" s="249">
        <f>ROUND(I316*H316,2)</f>
        <v>0</v>
      </c>
      <c r="BL316" s="25" t="s">
        <v>190</v>
      </c>
      <c r="BM316" s="25" t="s">
        <v>529</v>
      </c>
    </row>
    <row r="317" s="1" customFormat="1" ht="16.5" customHeight="1">
      <c r="B317" s="48"/>
      <c r="C317" s="238" t="s">
        <v>82</v>
      </c>
      <c r="D317" s="238" t="s">
        <v>185</v>
      </c>
      <c r="E317" s="239" t="s">
        <v>2232</v>
      </c>
      <c r="F317" s="240" t="s">
        <v>2138</v>
      </c>
      <c r="G317" s="241" t="s">
        <v>2185</v>
      </c>
      <c r="H317" s="242">
        <v>0.59999999999999998</v>
      </c>
      <c r="I317" s="243"/>
      <c r="J317" s="244">
        <f>ROUND(I317*H317,2)</f>
        <v>0</v>
      </c>
      <c r="K317" s="240" t="s">
        <v>38</v>
      </c>
      <c r="L317" s="74"/>
      <c r="M317" s="245" t="s">
        <v>38</v>
      </c>
      <c r="N317" s="246" t="s">
        <v>53</v>
      </c>
      <c r="O317" s="49"/>
      <c r="P317" s="247">
        <f>O317*H317</f>
        <v>0</v>
      </c>
      <c r="Q317" s="247">
        <v>0</v>
      </c>
      <c r="R317" s="247">
        <f>Q317*H317</f>
        <v>0</v>
      </c>
      <c r="S317" s="247">
        <v>0</v>
      </c>
      <c r="T317" s="248">
        <f>S317*H317</f>
        <v>0</v>
      </c>
      <c r="AR317" s="25" t="s">
        <v>190</v>
      </c>
      <c r="AT317" s="25" t="s">
        <v>185</v>
      </c>
      <c r="AU317" s="25" t="s">
        <v>90</v>
      </c>
      <c r="AY317" s="25" t="s">
        <v>183</v>
      </c>
      <c r="BE317" s="249">
        <f>IF(N317="základní",J317,0)</f>
        <v>0</v>
      </c>
      <c r="BF317" s="249">
        <f>IF(N317="snížená",J317,0)</f>
        <v>0</v>
      </c>
      <c r="BG317" s="249">
        <f>IF(N317="zákl. přenesená",J317,0)</f>
        <v>0</v>
      </c>
      <c r="BH317" s="249">
        <f>IF(N317="sníž. přenesená",J317,0)</f>
        <v>0</v>
      </c>
      <c r="BI317" s="249">
        <f>IF(N317="nulová",J317,0)</f>
        <v>0</v>
      </c>
      <c r="BJ317" s="25" t="s">
        <v>25</v>
      </c>
      <c r="BK317" s="249">
        <f>ROUND(I317*H317,2)</f>
        <v>0</v>
      </c>
      <c r="BL317" s="25" t="s">
        <v>190</v>
      </c>
      <c r="BM317" s="25" t="s">
        <v>534</v>
      </c>
    </row>
    <row r="318" s="11" customFormat="1" ht="29.88" customHeight="1">
      <c r="B318" s="222"/>
      <c r="C318" s="223"/>
      <c r="D318" s="224" t="s">
        <v>81</v>
      </c>
      <c r="E318" s="236" t="s">
        <v>2233</v>
      </c>
      <c r="F318" s="236" t="s">
        <v>2234</v>
      </c>
      <c r="G318" s="223"/>
      <c r="H318" s="223"/>
      <c r="I318" s="226"/>
      <c r="J318" s="237">
        <f>BK318</f>
        <v>0</v>
      </c>
      <c r="K318" s="223"/>
      <c r="L318" s="228"/>
      <c r="M318" s="229"/>
      <c r="N318" s="230"/>
      <c r="O318" s="230"/>
      <c r="P318" s="231">
        <v>0</v>
      </c>
      <c r="Q318" s="230"/>
      <c r="R318" s="231">
        <v>0</v>
      </c>
      <c r="S318" s="230"/>
      <c r="T318" s="232">
        <v>0</v>
      </c>
      <c r="AR318" s="233" t="s">
        <v>25</v>
      </c>
      <c r="AT318" s="234" t="s">
        <v>81</v>
      </c>
      <c r="AU318" s="234" t="s">
        <v>25</v>
      </c>
      <c r="AY318" s="233" t="s">
        <v>183</v>
      </c>
      <c r="BK318" s="235">
        <v>0</v>
      </c>
    </row>
    <row r="319" s="11" customFormat="1" ht="19.92" customHeight="1">
      <c r="B319" s="222"/>
      <c r="C319" s="223"/>
      <c r="D319" s="224" t="s">
        <v>81</v>
      </c>
      <c r="E319" s="236" t="s">
        <v>2235</v>
      </c>
      <c r="F319" s="236" t="s">
        <v>2236</v>
      </c>
      <c r="G319" s="223"/>
      <c r="H319" s="223"/>
      <c r="I319" s="226"/>
      <c r="J319" s="237">
        <f>BK319</f>
        <v>0</v>
      </c>
      <c r="K319" s="223"/>
      <c r="L319" s="228"/>
      <c r="M319" s="229"/>
      <c r="N319" s="230"/>
      <c r="O319" s="230"/>
      <c r="P319" s="231">
        <f>SUM(P320:P321)</f>
        <v>0</v>
      </c>
      <c r="Q319" s="230"/>
      <c r="R319" s="231">
        <f>SUM(R320:R321)</f>
        <v>13.799999999999999</v>
      </c>
      <c r="S319" s="230"/>
      <c r="T319" s="232">
        <f>SUM(T320:T321)</f>
        <v>0</v>
      </c>
      <c r="AR319" s="233" t="s">
        <v>25</v>
      </c>
      <c r="AT319" s="234" t="s">
        <v>81</v>
      </c>
      <c r="AU319" s="234" t="s">
        <v>25</v>
      </c>
      <c r="AY319" s="233" t="s">
        <v>183</v>
      </c>
      <c r="BK319" s="235">
        <f>SUM(BK320:BK321)</f>
        <v>0</v>
      </c>
    </row>
    <row r="320" s="1" customFormat="1" ht="16.5" customHeight="1">
      <c r="B320" s="48"/>
      <c r="C320" s="285" t="s">
        <v>82</v>
      </c>
      <c r="D320" s="285" t="s">
        <v>272</v>
      </c>
      <c r="E320" s="286" t="s">
        <v>2156</v>
      </c>
      <c r="F320" s="287" t="s">
        <v>2135</v>
      </c>
      <c r="G320" s="288" t="s">
        <v>490</v>
      </c>
      <c r="H320" s="289">
        <v>3</v>
      </c>
      <c r="I320" s="290"/>
      <c r="J320" s="291">
        <f>ROUND(I320*H320,2)</f>
        <v>0</v>
      </c>
      <c r="K320" s="287" t="s">
        <v>38</v>
      </c>
      <c r="L320" s="292"/>
      <c r="M320" s="293" t="s">
        <v>38</v>
      </c>
      <c r="N320" s="294" t="s">
        <v>53</v>
      </c>
      <c r="O320" s="49"/>
      <c r="P320" s="247">
        <f>O320*H320</f>
        <v>0</v>
      </c>
      <c r="Q320" s="247">
        <v>4.5999999999999996</v>
      </c>
      <c r="R320" s="247">
        <f>Q320*H320</f>
        <v>13.799999999999999</v>
      </c>
      <c r="S320" s="247">
        <v>0</v>
      </c>
      <c r="T320" s="248">
        <f>S320*H320</f>
        <v>0</v>
      </c>
      <c r="AR320" s="25" t="s">
        <v>231</v>
      </c>
      <c r="AT320" s="25" t="s">
        <v>272</v>
      </c>
      <c r="AU320" s="25" t="s">
        <v>90</v>
      </c>
      <c r="AY320" s="25" t="s">
        <v>183</v>
      </c>
      <c r="BE320" s="249">
        <f>IF(N320="základní",J320,0)</f>
        <v>0</v>
      </c>
      <c r="BF320" s="249">
        <f>IF(N320="snížená",J320,0)</f>
        <v>0</v>
      </c>
      <c r="BG320" s="249">
        <f>IF(N320="zákl. přenesená",J320,0)</f>
        <v>0</v>
      </c>
      <c r="BH320" s="249">
        <f>IF(N320="sníž. přenesená",J320,0)</f>
        <v>0</v>
      </c>
      <c r="BI320" s="249">
        <f>IF(N320="nulová",J320,0)</f>
        <v>0</v>
      </c>
      <c r="BJ320" s="25" t="s">
        <v>25</v>
      </c>
      <c r="BK320" s="249">
        <f>ROUND(I320*H320,2)</f>
        <v>0</v>
      </c>
      <c r="BL320" s="25" t="s">
        <v>190</v>
      </c>
      <c r="BM320" s="25" t="s">
        <v>538</v>
      </c>
    </row>
    <row r="321" s="1" customFormat="1" ht="16.5" customHeight="1">
      <c r="B321" s="48"/>
      <c r="C321" s="238" t="s">
        <v>82</v>
      </c>
      <c r="D321" s="238" t="s">
        <v>185</v>
      </c>
      <c r="E321" s="239" t="s">
        <v>2237</v>
      </c>
      <c r="F321" s="240" t="s">
        <v>2138</v>
      </c>
      <c r="G321" s="241" t="s">
        <v>490</v>
      </c>
      <c r="H321" s="242">
        <v>3</v>
      </c>
      <c r="I321" s="243"/>
      <c r="J321" s="244">
        <f>ROUND(I321*H321,2)</f>
        <v>0</v>
      </c>
      <c r="K321" s="240" t="s">
        <v>38</v>
      </c>
      <c r="L321" s="74"/>
      <c r="M321" s="245" t="s">
        <v>38</v>
      </c>
      <c r="N321" s="246" t="s">
        <v>53</v>
      </c>
      <c r="O321" s="49"/>
      <c r="P321" s="247">
        <f>O321*H321</f>
        <v>0</v>
      </c>
      <c r="Q321" s="247">
        <v>0</v>
      </c>
      <c r="R321" s="247">
        <f>Q321*H321</f>
        <v>0</v>
      </c>
      <c r="S321" s="247">
        <v>0</v>
      </c>
      <c r="T321" s="248">
        <f>S321*H321</f>
        <v>0</v>
      </c>
      <c r="AR321" s="25" t="s">
        <v>190</v>
      </c>
      <c r="AT321" s="25" t="s">
        <v>185</v>
      </c>
      <c r="AU321" s="25" t="s">
        <v>90</v>
      </c>
      <c r="AY321" s="25" t="s">
        <v>183</v>
      </c>
      <c r="BE321" s="249">
        <f>IF(N321="základní",J321,0)</f>
        <v>0</v>
      </c>
      <c r="BF321" s="249">
        <f>IF(N321="snížená",J321,0)</f>
        <v>0</v>
      </c>
      <c r="BG321" s="249">
        <f>IF(N321="zákl. přenesená",J321,0)</f>
        <v>0</v>
      </c>
      <c r="BH321" s="249">
        <f>IF(N321="sníž. přenesená",J321,0)</f>
        <v>0</v>
      </c>
      <c r="BI321" s="249">
        <f>IF(N321="nulová",J321,0)</f>
        <v>0</v>
      </c>
      <c r="BJ321" s="25" t="s">
        <v>25</v>
      </c>
      <c r="BK321" s="249">
        <f>ROUND(I321*H321,2)</f>
        <v>0</v>
      </c>
      <c r="BL321" s="25" t="s">
        <v>190</v>
      </c>
      <c r="BM321" s="25" t="s">
        <v>543</v>
      </c>
    </row>
    <row r="322" s="11" customFormat="1" ht="29.88" customHeight="1">
      <c r="B322" s="222"/>
      <c r="C322" s="223"/>
      <c r="D322" s="224" t="s">
        <v>81</v>
      </c>
      <c r="E322" s="236" t="s">
        <v>2238</v>
      </c>
      <c r="F322" s="236" t="s">
        <v>2239</v>
      </c>
      <c r="G322" s="223"/>
      <c r="H322" s="223"/>
      <c r="I322" s="226"/>
      <c r="J322" s="237">
        <f>BK322</f>
        <v>0</v>
      </c>
      <c r="K322" s="223"/>
      <c r="L322" s="228"/>
      <c r="M322" s="229"/>
      <c r="N322" s="230"/>
      <c r="O322" s="230"/>
      <c r="P322" s="231">
        <v>0</v>
      </c>
      <c r="Q322" s="230"/>
      <c r="R322" s="231">
        <v>0</v>
      </c>
      <c r="S322" s="230"/>
      <c r="T322" s="232">
        <v>0</v>
      </c>
      <c r="AR322" s="233" t="s">
        <v>25</v>
      </c>
      <c r="AT322" s="234" t="s">
        <v>81</v>
      </c>
      <c r="AU322" s="234" t="s">
        <v>25</v>
      </c>
      <c r="AY322" s="233" t="s">
        <v>183</v>
      </c>
      <c r="BK322" s="235">
        <v>0</v>
      </c>
    </row>
    <row r="323" s="11" customFormat="1" ht="19.92" customHeight="1">
      <c r="B323" s="222"/>
      <c r="C323" s="223"/>
      <c r="D323" s="224" t="s">
        <v>81</v>
      </c>
      <c r="E323" s="236" t="s">
        <v>2240</v>
      </c>
      <c r="F323" s="236" t="s">
        <v>2241</v>
      </c>
      <c r="G323" s="223"/>
      <c r="H323" s="223"/>
      <c r="I323" s="226"/>
      <c r="J323" s="237">
        <f>BK323</f>
        <v>0</v>
      </c>
      <c r="K323" s="223"/>
      <c r="L323" s="228"/>
      <c r="M323" s="229"/>
      <c r="N323" s="230"/>
      <c r="O323" s="230"/>
      <c r="P323" s="231">
        <f>SUM(P324:P325)</f>
        <v>0</v>
      </c>
      <c r="Q323" s="230"/>
      <c r="R323" s="231">
        <f>SUM(R324:R325)</f>
        <v>1.1100000000000001</v>
      </c>
      <c r="S323" s="230"/>
      <c r="T323" s="232">
        <f>SUM(T324:T325)</f>
        <v>0</v>
      </c>
      <c r="AR323" s="233" t="s">
        <v>25</v>
      </c>
      <c r="AT323" s="234" t="s">
        <v>81</v>
      </c>
      <c r="AU323" s="234" t="s">
        <v>25</v>
      </c>
      <c r="AY323" s="233" t="s">
        <v>183</v>
      </c>
      <c r="BK323" s="235">
        <f>SUM(BK324:BK325)</f>
        <v>0</v>
      </c>
    </row>
    <row r="324" s="1" customFormat="1" ht="16.5" customHeight="1">
      <c r="B324" s="48"/>
      <c r="C324" s="285" t="s">
        <v>82</v>
      </c>
      <c r="D324" s="285" t="s">
        <v>272</v>
      </c>
      <c r="E324" s="286" t="s">
        <v>2184</v>
      </c>
      <c r="F324" s="287" t="s">
        <v>2135</v>
      </c>
      <c r="G324" s="288" t="s">
        <v>2185</v>
      </c>
      <c r="H324" s="289">
        <v>3.7000000000000002</v>
      </c>
      <c r="I324" s="290"/>
      <c r="J324" s="291">
        <f>ROUND(I324*H324,2)</f>
        <v>0</v>
      </c>
      <c r="K324" s="287" t="s">
        <v>38</v>
      </c>
      <c r="L324" s="292"/>
      <c r="M324" s="293" t="s">
        <v>38</v>
      </c>
      <c r="N324" s="294" t="s">
        <v>53</v>
      </c>
      <c r="O324" s="49"/>
      <c r="P324" s="247">
        <f>O324*H324</f>
        <v>0</v>
      </c>
      <c r="Q324" s="247">
        <v>0.29999999999999999</v>
      </c>
      <c r="R324" s="247">
        <f>Q324*H324</f>
        <v>1.1100000000000001</v>
      </c>
      <c r="S324" s="247">
        <v>0</v>
      </c>
      <c r="T324" s="248">
        <f>S324*H324</f>
        <v>0</v>
      </c>
      <c r="AR324" s="25" t="s">
        <v>231</v>
      </c>
      <c r="AT324" s="25" t="s">
        <v>272</v>
      </c>
      <c r="AU324" s="25" t="s">
        <v>90</v>
      </c>
      <c r="AY324" s="25" t="s">
        <v>183</v>
      </c>
      <c r="BE324" s="249">
        <f>IF(N324="základní",J324,0)</f>
        <v>0</v>
      </c>
      <c r="BF324" s="249">
        <f>IF(N324="snížená",J324,0)</f>
        <v>0</v>
      </c>
      <c r="BG324" s="249">
        <f>IF(N324="zákl. přenesená",J324,0)</f>
        <v>0</v>
      </c>
      <c r="BH324" s="249">
        <f>IF(N324="sníž. přenesená",J324,0)</f>
        <v>0</v>
      </c>
      <c r="BI324" s="249">
        <f>IF(N324="nulová",J324,0)</f>
        <v>0</v>
      </c>
      <c r="BJ324" s="25" t="s">
        <v>25</v>
      </c>
      <c r="BK324" s="249">
        <f>ROUND(I324*H324,2)</f>
        <v>0</v>
      </c>
      <c r="BL324" s="25" t="s">
        <v>190</v>
      </c>
      <c r="BM324" s="25" t="s">
        <v>547</v>
      </c>
    </row>
    <row r="325" s="1" customFormat="1" ht="16.5" customHeight="1">
      <c r="B325" s="48"/>
      <c r="C325" s="238" t="s">
        <v>82</v>
      </c>
      <c r="D325" s="238" t="s">
        <v>185</v>
      </c>
      <c r="E325" s="239" t="s">
        <v>2242</v>
      </c>
      <c r="F325" s="240" t="s">
        <v>2138</v>
      </c>
      <c r="G325" s="241" t="s">
        <v>2185</v>
      </c>
      <c r="H325" s="242">
        <v>3.7000000000000002</v>
      </c>
      <c r="I325" s="243"/>
      <c r="J325" s="244">
        <f>ROUND(I325*H325,2)</f>
        <v>0</v>
      </c>
      <c r="K325" s="240" t="s">
        <v>38</v>
      </c>
      <c r="L325" s="74"/>
      <c r="M325" s="245" t="s">
        <v>38</v>
      </c>
      <c r="N325" s="246" t="s">
        <v>53</v>
      </c>
      <c r="O325" s="49"/>
      <c r="P325" s="247">
        <f>O325*H325</f>
        <v>0</v>
      </c>
      <c r="Q325" s="247">
        <v>0</v>
      </c>
      <c r="R325" s="247">
        <f>Q325*H325</f>
        <v>0</v>
      </c>
      <c r="S325" s="247">
        <v>0</v>
      </c>
      <c r="T325" s="248">
        <f>S325*H325</f>
        <v>0</v>
      </c>
      <c r="AR325" s="25" t="s">
        <v>190</v>
      </c>
      <c r="AT325" s="25" t="s">
        <v>185</v>
      </c>
      <c r="AU325" s="25" t="s">
        <v>90</v>
      </c>
      <c r="AY325" s="25" t="s">
        <v>183</v>
      </c>
      <c r="BE325" s="249">
        <f>IF(N325="základní",J325,0)</f>
        <v>0</v>
      </c>
      <c r="BF325" s="249">
        <f>IF(N325="snížená",J325,0)</f>
        <v>0</v>
      </c>
      <c r="BG325" s="249">
        <f>IF(N325="zákl. přenesená",J325,0)</f>
        <v>0</v>
      </c>
      <c r="BH325" s="249">
        <f>IF(N325="sníž. přenesená",J325,0)</f>
        <v>0</v>
      </c>
      <c r="BI325" s="249">
        <f>IF(N325="nulová",J325,0)</f>
        <v>0</v>
      </c>
      <c r="BJ325" s="25" t="s">
        <v>25</v>
      </c>
      <c r="BK325" s="249">
        <f>ROUND(I325*H325,2)</f>
        <v>0</v>
      </c>
      <c r="BL325" s="25" t="s">
        <v>190</v>
      </c>
      <c r="BM325" s="25" t="s">
        <v>553</v>
      </c>
    </row>
    <row r="326" s="11" customFormat="1" ht="29.88" customHeight="1">
      <c r="B326" s="222"/>
      <c r="C326" s="223"/>
      <c r="D326" s="224" t="s">
        <v>81</v>
      </c>
      <c r="E326" s="236" t="s">
        <v>2243</v>
      </c>
      <c r="F326" s="236" t="s">
        <v>2244</v>
      </c>
      <c r="G326" s="223"/>
      <c r="H326" s="223"/>
      <c r="I326" s="226"/>
      <c r="J326" s="237">
        <f>BK326</f>
        <v>0</v>
      </c>
      <c r="K326" s="223"/>
      <c r="L326" s="228"/>
      <c r="M326" s="229"/>
      <c r="N326" s="230"/>
      <c r="O326" s="230"/>
      <c r="P326" s="231">
        <f>SUM(P327:P328)</f>
        <v>0</v>
      </c>
      <c r="Q326" s="230"/>
      <c r="R326" s="231">
        <f>SUM(R327:R328)</f>
        <v>8.2199999999999989</v>
      </c>
      <c r="S326" s="230"/>
      <c r="T326" s="232">
        <f>SUM(T327:T328)</f>
        <v>0</v>
      </c>
      <c r="AR326" s="233" t="s">
        <v>25</v>
      </c>
      <c r="AT326" s="234" t="s">
        <v>81</v>
      </c>
      <c r="AU326" s="234" t="s">
        <v>25</v>
      </c>
      <c r="AY326" s="233" t="s">
        <v>183</v>
      </c>
      <c r="BK326" s="235">
        <f>SUM(BK327:BK328)</f>
        <v>0</v>
      </c>
    </row>
    <row r="327" s="1" customFormat="1" ht="16.5" customHeight="1">
      <c r="B327" s="48"/>
      <c r="C327" s="285" t="s">
        <v>82</v>
      </c>
      <c r="D327" s="285" t="s">
        <v>272</v>
      </c>
      <c r="E327" s="286" t="s">
        <v>2184</v>
      </c>
      <c r="F327" s="287" t="s">
        <v>2135</v>
      </c>
      <c r="G327" s="288" t="s">
        <v>2185</v>
      </c>
      <c r="H327" s="289">
        <v>27.399999999999999</v>
      </c>
      <c r="I327" s="290"/>
      <c r="J327" s="291">
        <f>ROUND(I327*H327,2)</f>
        <v>0</v>
      </c>
      <c r="K327" s="287" t="s">
        <v>38</v>
      </c>
      <c r="L327" s="292"/>
      <c r="M327" s="293" t="s">
        <v>38</v>
      </c>
      <c r="N327" s="294" t="s">
        <v>53</v>
      </c>
      <c r="O327" s="49"/>
      <c r="P327" s="247">
        <f>O327*H327</f>
        <v>0</v>
      </c>
      <c r="Q327" s="247">
        <v>0.29999999999999999</v>
      </c>
      <c r="R327" s="247">
        <f>Q327*H327</f>
        <v>8.2199999999999989</v>
      </c>
      <c r="S327" s="247">
        <v>0</v>
      </c>
      <c r="T327" s="248">
        <f>S327*H327</f>
        <v>0</v>
      </c>
      <c r="AR327" s="25" t="s">
        <v>231</v>
      </c>
      <c r="AT327" s="25" t="s">
        <v>272</v>
      </c>
      <c r="AU327" s="25" t="s">
        <v>90</v>
      </c>
      <c r="AY327" s="25" t="s">
        <v>183</v>
      </c>
      <c r="BE327" s="249">
        <f>IF(N327="základní",J327,0)</f>
        <v>0</v>
      </c>
      <c r="BF327" s="249">
        <f>IF(N327="snížená",J327,0)</f>
        <v>0</v>
      </c>
      <c r="BG327" s="249">
        <f>IF(N327="zákl. přenesená",J327,0)</f>
        <v>0</v>
      </c>
      <c r="BH327" s="249">
        <f>IF(N327="sníž. přenesená",J327,0)</f>
        <v>0</v>
      </c>
      <c r="BI327" s="249">
        <f>IF(N327="nulová",J327,0)</f>
        <v>0</v>
      </c>
      <c r="BJ327" s="25" t="s">
        <v>25</v>
      </c>
      <c r="BK327" s="249">
        <f>ROUND(I327*H327,2)</f>
        <v>0</v>
      </c>
      <c r="BL327" s="25" t="s">
        <v>190</v>
      </c>
      <c r="BM327" s="25" t="s">
        <v>557</v>
      </c>
    </row>
    <row r="328" s="1" customFormat="1" ht="16.5" customHeight="1">
      <c r="B328" s="48"/>
      <c r="C328" s="238" t="s">
        <v>82</v>
      </c>
      <c r="D328" s="238" t="s">
        <v>185</v>
      </c>
      <c r="E328" s="239" t="s">
        <v>2245</v>
      </c>
      <c r="F328" s="240" t="s">
        <v>2138</v>
      </c>
      <c r="G328" s="241" t="s">
        <v>2185</v>
      </c>
      <c r="H328" s="242">
        <v>27.399999999999999</v>
      </c>
      <c r="I328" s="243"/>
      <c r="J328" s="244">
        <f>ROUND(I328*H328,2)</f>
        <v>0</v>
      </c>
      <c r="K328" s="240" t="s">
        <v>38</v>
      </c>
      <c r="L328" s="74"/>
      <c r="M328" s="245" t="s">
        <v>38</v>
      </c>
      <c r="N328" s="246" t="s">
        <v>53</v>
      </c>
      <c r="O328" s="49"/>
      <c r="P328" s="247">
        <f>O328*H328</f>
        <v>0</v>
      </c>
      <c r="Q328" s="247">
        <v>0</v>
      </c>
      <c r="R328" s="247">
        <f>Q328*H328</f>
        <v>0</v>
      </c>
      <c r="S328" s="247">
        <v>0</v>
      </c>
      <c r="T328" s="248">
        <f>S328*H328</f>
        <v>0</v>
      </c>
      <c r="AR328" s="25" t="s">
        <v>190</v>
      </c>
      <c r="AT328" s="25" t="s">
        <v>185</v>
      </c>
      <c r="AU328" s="25" t="s">
        <v>90</v>
      </c>
      <c r="AY328" s="25" t="s">
        <v>183</v>
      </c>
      <c r="BE328" s="249">
        <f>IF(N328="základní",J328,0)</f>
        <v>0</v>
      </c>
      <c r="BF328" s="249">
        <f>IF(N328="snížená",J328,0)</f>
        <v>0</v>
      </c>
      <c r="BG328" s="249">
        <f>IF(N328="zákl. přenesená",J328,0)</f>
        <v>0</v>
      </c>
      <c r="BH328" s="249">
        <f>IF(N328="sníž. přenesená",J328,0)</f>
        <v>0</v>
      </c>
      <c r="BI328" s="249">
        <f>IF(N328="nulová",J328,0)</f>
        <v>0</v>
      </c>
      <c r="BJ328" s="25" t="s">
        <v>25</v>
      </c>
      <c r="BK328" s="249">
        <f>ROUND(I328*H328,2)</f>
        <v>0</v>
      </c>
      <c r="BL328" s="25" t="s">
        <v>190</v>
      </c>
      <c r="BM328" s="25" t="s">
        <v>561</v>
      </c>
    </row>
    <row r="329" s="11" customFormat="1" ht="29.88" customHeight="1">
      <c r="B329" s="222"/>
      <c r="C329" s="223"/>
      <c r="D329" s="224" t="s">
        <v>81</v>
      </c>
      <c r="E329" s="236" t="s">
        <v>2246</v>
      </c>
      <c r="F329" s="236" t="s">
        <v>2247</v>
      </c>
      <c r="G329" s="223"/>
      <c r="H329" s="223"/>
      <c r="I329" s="226"/>
      <c r="J329" s="237">
        <f>BK329</f>
        <v>0</v>
      </c>
      <c r="K329" s="223"/>
      <c r="L329" s="228"/>
      <c r="M329" s="229"/>
      <c r="N329" s="230"/>
      <c r="O329" s="230"/>
      <c r="P329" s="231">
        <f>SUM(P330:P331)</f>
        <v>0</v>
      </c>
      <c r="Q329" s="230"/>
      <c r="R329" s="231">
        <f>SUM(R330:R331)</f>
        <v>11.339999999999998</v>
      </c>
      <c r="S329" s="230"/>
      <c r="T329" s="232">
        <f>SUM(T330:T331)</f>
        <v>0</v>
      </c>
      <c r="AR329" s="233" t="s">
        <v>25</v>
      </c>
      <c r="AT329" s="234" t="s">
        <v>81</v>
      </c>
      <c r="AU329" s="234" t="s">
        <v>25</v>
      </c>
      <c r="AY329" s="233" t="s">
        <v>183</v>
      </c>
      <c r="BK329" s="235">
        <f>SUM(BK330:BK331)</f>
        <v>0</v>
      </c>
    </row>
    <row r="330" s="1" customFormat="1" ht="16.5" customHeight="1">
      <c r="B330" s="48"/>
      <c r="C330" s="285" t="s">
        <v>82</v>
      </c>
      <c r="D330" s="285" t="s">
        <v>272</v>
      </c>
      <c r="E330" s="286" t="s">
        <v>2184</v>
      </c>
      <c r="F330" s="287" t="s">
        <v>2135</v>
      </c>
      <c r="G330" s="288" t="s">
        <v>2185</v>
      </c>
      <c r="H330" s="289">
        <v>37.799999999999997</v>
      </c>
      <c r="I330" s="290"/>
      <c r="J330" s="291">
        <f>ROUND(I330*H330,2)</f>
        <v>0</v>
      </c>
      <c r="K330" s="287" t="s">
        <v>38</v>
      </c>
      <c r="L330" s="292"/>
      <c r="M330" s="293" t="s">
        <v>38</v>
      </c>
      <c r="N330" s="294" t="s">
        <v>53</v>
      </c>
      <c r="O330" s="49"/>
      <c r="P330" s="247">
        <f>O330*H330</f>
        <v>0</v>
      </c>
      <c r="Q330" s="247">
        <v>0.29999999999999999</v>
      </c>
      <c r="R330" s="247">
        <f>Q330*H330</f>
        <v>11.339999999999998</v>
      </c>
      <c r="S330" s="247">
        <v>0</v>
      </c>
      <c r="T330" s="248">
        <f>S330*H330</f>
        <v>0</v>
      </c>
      <c r="AR330" s="25" t="s">
        <v>231</v>
      </c>
      <c r="AT330" s="25" t="s">
        <v>272</v>
      </c>
      <c r="AU330" s="25" t="s">
        <v>90</v>
      </c>
      <c r="AY330" s="25" t="s">
        <v>183</v>
      </c>
      <c r="BE330" s="249">
        <f>IF(N330="základní",J330,0)</f>
        <v>0</v>
      </c>
      <c r="BF330" s="249">
        <f>IF(N330="snížená",J330,0)</f>
        <v>0</v>
      </c>
      <c r="BG330" s="249">
        <f>IF(N330="zákl. přenesená",J330,0)</f>
        <v>0</v>
      </c>
      <c r="BH330" s="249">
        <f>IF(N330="sníž. přenesená",J330,0)</f>
        <v>0</v>
      </c>
      <c r="BI330" s="249">
        <f>IF(N330="nulová",J330,0)</f>
        <v>0</v>
      </c>
      <c r="BJ330" s="25" t="s">
        <v>25</v>
      </c>
      <c r="BK330" s="249">
        <f>ROUND(I330*H330,2)</f>
        <v>0</v>
      </c>
      <c r="BL330" s="25" t="s">
        <v>190</v>
      </c>
      <c r="BM330" s="25" t="s">
        <v>566</v>
      </c>
    </row>
    <row r="331" s="1" customFormat="1" ht="16.5" customHeight="1">
      <c r="B331" s="48"/>
      <c r="C331" s="238" t="s">
        <v>82</v>
      </c>
      <c r="D331" s="238" t="s">
        <v>185</v>
      </c>
      <c r="E331" s="239" t="s">
        <v>2248</v>
      </c>
      <c r="F331" s="240" t="s">
        <v>2138</v>
      </c>
      <c r="G331" s="241" t="s">
        <v>2185</v>
      </c>
      <c r="H331" s="242">
        <v>37.799999999999997</v>
      </c>
      <c r="I331" s="243"/>
      <c r="J331" s="244">
        <f>ROUND(I331*H331,2)</f>
        <v>0</v>
      </c>
      <c r="K331" s="240" t="s">
        <v>38</v>
      </c>
      <c r="L331" s="74"/>
      <c r="M331" s="245" t="s">
        <v>38</v>
      </c>
      <c r="N331" s="246" t="s">
        <v>53</v>
      </c>
      <c r="O331" s="49"/>
      <c r="P331" s="247">
        <f>O331*H331</f>
        <v>0</v>
      </c>
      <c r="Q331" s="247">
        <v>0</v>
      </c>
      <c r="R331" s="247">
        <f>Q331*H331</f>
        <v>0</v>
      </c>
      <c r="S331" s="247">
        <v>0</v>
      </c>
      <c r="T331" s="248">
        <f>S331*H331</f>
        <v>0</v>
      </c>
      <c r="AR331" s="25" t="s">
        <v>190</v>
      </c>
      <c r="AT331" s="25" t="s">
        <v>185</v>
      </c>
      <c r="AU331" s="25" t="s">
        <v>90</v>
      </c>
      <c r="AY331" s="25" t="s">
        <v>183</v>
      </c>
      <c r="BE331" s="249">
        <f>IF(N331="základní",J331,0)</f>
        <v>0</v>
      </c>
      <c r="BF331" s="249">
        <f>IF(N331="snížená",J331,0)</f>
        <v>0</v>
      </c>
      <c r="BG331" s="249">
        <f>IF(N331="zákl. přenesená",J331,0)</f>
        <v>0</v>
      </c>
      <c r="BH331" s="249">
        <f>IF(N331="sníž. přenesená",J331,0)</f>
        <v>0</v>
      </c>
      <c r="BI331" s="249">
        <f>IF(N331="nulová",J331,0)</f>
        <v>0</v>
      </c>
      <c r="BJ331" s="25" t="s">
        <v>25</v>
      </c>
      <c r="BK331" s="249">
        <f>ROUND(I331*H331,2)</f>
        <v>0</v>
      </c>
      <c r="BL331" s="25" t="s">
        <v>190</v>
      </c>
      <c r="BM331" s="25" t="s">
        <v>572</v>
      </c>
    </row>
    <row r="332" s="11" customFormat="1" ht="29.88" customHeight="1">
      <c r="B332" s="222"/>
      <c r="C332" s="223"/>
      <c r="D332" s="224" t="s">
        <v>81</v>
      </c>
      <c r="E332" s="236" t="s">
        <v>2249</v>
      </c>
      <c r="F332" s="236" t="s">
        <v>2250</v>
      </c>
      <c r="G332" s="223"/>
      <c r="H332" s="223"/>
      <c r="I332" s="226"/>
      <c r="J332" s="237">
        <f>BK332</f>
        <v>0</v>
      </c>
      <c r="K332" s="223"/>
      <c r="L332" s="228"/>
      <c r="M332" s="229"/>
      <c r="N332" s="230"/>
      <c r="O332" s="230"/>
      <c r="P332" s="231">
        <f>SUM(P333:P334)</f>
        <v>0</v>
      </c>
      <c r="Q332" s="230"/>
      <c r="R332" s="231">
        <f>SUM(R333:R334)</f>
        <v>11.039999999999999</v>
      </c>
      <c r="S332" s="230"/>
      <c r="T332" s="232">
        <f>SUM(T333:T334)</f>
        <v>0</v>
      </c>
      <c r="AR332" s="233" t="s">
        <v>25</v>
      </c>
      <c r="AT332" s="234" t="s">
        <v>81</v>
      </c>
      <c r="AU332" s="234" t="s">
        <v>25</v>
      </c>
      <c r="AY332" s="233" t="s">
        <v>183</v>
      </c>
      <c r="BK332" s="235">
        <f>SUM(BK333:BK334)</f>
        <v>0</v>
      </c>
    </row>
    <row r="333" s="1" customFormat="1" ht="16.5" customHeight="1">
      <c r="B333" s="48"/>
      <c r="C333" s="285" t="s">
        <v>82</v>
      </c>
      <c r="D333" s="285" t="s">
        <v>272</v>
      </c>
      <c r="E333" s="286" t="s">
        <v>2184</v>
      </c>
      <c r="F333" s="287" t="s">
        <v>2135</v>
      </c>
      <c r="G333" s="288" t="s">
        <v>2185</v>
      </c>
      <c r="H333" s="289">
        <v>36.799999999999997</v>
      </c>
      <c r="I333" s="290"/>
      <c r="J333" s="291">
        <f>ROUND(I333*H333,2)</f>
        <v>0</v>
      </c>
      <c r="K333" s="287" t="s">
        <v>38</v>
      </c>
      <c r="L333" s="292"/>
      <c r="M333" s="293" t="s">
        <v>38</v>
      </c>
      <c r="N333" s="294" t="s">
        <v>53</v>
      </c>
      <c r="O333" s="49"/>
      <c r="P333" s="247">
        <f>O333*H333</f>
        <v>0</v>
      </c>
      <c r="Q333" s="247">
        <v>0.29999999999999999</v>
      </c>
      <c r="R333" s="247">
        <f>Q333*H333</f>
        <v>11.039999999999999</v>
      </c>
      <c r="S333" s="247">
        <v>0</v>
      </c>
      <c r="T333" s="248">
        <f>S333*H333</f>
        <v>0</v>
      </c>
      <c r="AR333" s="25" t="s">
        <v>231</v>
      </c>
      <c r="AT333" s="25" t="s">
        <v>272</v>
      </c>
      <c r="AU333" s="25" t="s">
        <v>90</v>
      </c>
      <c r="AY333" s="25" t="s">
        <v>183</v>
      </c>
      <c r="BE333" s="249">
        <f>IF(N333="základní",J333,0)</f>
        <v>0</v>
      </c>
      <c r="BF333" s="249">
        <f>IF(N333="snížená",J333,0)</f>
        <v>0</v>
      </c>
      <c r="BG333" s="249">
        <f>IF(N333="zákl. přenesená",J333,0)</f>
        <v>0</v>
      </c>
      <c r="BH333" s="249">
        <f>IF(N333="sníž. přenesená",J333,0)</f>
        <v>0</v>
      </c>
      <c r="BI333" s="249">
        <f>IF(N333="nulová",J333,0)</f>
        <v>0</v>
      </c>
      <c r="BJ333" s="25" t="s">
        <v>25</v>
      </c>
      <c r="BK333" s="249">
        <f>ROUND(I333*H333,2)</f>
        <v>0</v>
      </c>
      <c r="BL333" s="25" t="s">
        <v>190</v>
      </c>
      <c r="BM333" s="25" t="s">
        <v>578</v>
      </c>
    </row>
    <row r="334" s="1" customFormat="1" ht="16.5" customHeight="1">
      <c r="B334" s="48"/>
      <c r="C334" s="238" t="s">
        <v>82</v>
      </c>
      <c r="D334" s="238" t="s">
        <v>185</v>
      </c>
      <c r="E334" s="239" t="s">
        <v>2251</v>
      </c>
      <c r="F334" s="240" t="s">
        <v>2138</v>
      </c>
      <c r="G334" s="241" t="s">
        <v>2185</v>
      </c>
      <c r="H334" s="242">
        <v>36.799999999999997</v>
      </c>
      <c r="I334" s="243"/>
      <c r="J334" s="244">
        <f>ROUND(I334*H334,2)</f>
        <v>0</v>
      </c>
      <c r="K334" s="240" t="s">
        <v>38</v>
      </c>
      <c r="L334" s="74"/>
      <c r="M334" s="245" t="s">
        <v>38</v>
      </c>
      <c r="N334" s="246" t="s">
        <v>53</v>
      </c>
      <c r="O334" s="49"/>
      <c r="P334" s="247">
        <f>O334*H334</f>
        <v>0</v>
      </c>
      <c r="Q334" s="247">
        <v>0</v>
      </c>
      <c r="R334" s="247">
        <f>Q334*H334</f>
        <v>0</v>
      </c>
      <c r="S334" s="247">
        <v>0</v>
      </c>
      <c r="T334" s="248">
        <f>S334*H334</f>
        <v>0</v>
      </c>
      <c r="AR334" s="25" t="s">
        <v>190</v>
      </c>
      <c r="AT334" s="25" t="s">
        <v>185</v>
      </c>
      <c r="AU334" s="25" t="s">
        <v>90</v>
      </c>
      <c r="AY334" s="25" t="s">
        <v>183</v>
      </c>
      <c r="BE334" s="249">
        <f>IF(N334="základní",J334,0)</f>
        <v>0</v>
      </c>
      <c r="BF334" s="249">
        <f>IF(N334="snížená",J334,0)</f>
        <v>0</v>
      </c>
      <c r="BG334" s="249">
        <f>IF(N334="zákl. přenesená",J334,0)</f>
        <v>0</v>
      </c>
      <c r="BH334" s="249">
        <f>IF(N334="sníž. přenesená",J334,0)</f>
        <v>0</v>
      </c>
      <c r="BI334" s="249">
        <f>IF(N334="nulová",J334,0)</f>
        <v>0</v>
      </c>
      <c r="BJ334" s="25" t="s">
        <v>25</v>
      </c>
      <c r="BK334" s="249">
        <f>ROUND(I334*H334,2)</f>
        <v>0</v>
      </c>
      <c r="BL334" s="25" t="s">
        <v>190</v>
      </c>
      <c r="BM334" s="25" t="s">
        <v>584</v>
      </c>
    </row>
    <row r="335" s="11" customFormat="1" ht="29.88" customHeight="1">
      <c r="B335" s="222"/>
      <c r="C335" s="223"/>
      <c r="D335" s="224" t="s">
        <v>81</v>
      </c>
      <c r="E335" s="236" t="s">
        <v>2252</v>
      </c>
      <c r="F335" s="236" t="s">
        <v>2253</v>
      </c>
      <c r="G335" s="223"/>
      <c r="H335" s="223"/>
      <c r="I335" s="226"/>
      <c r="J335" s="237">
        <f>BK335</f>
        <v>0</v>
      </c>
      <c r="K335" s="223"/>
      <c r="L335" s="228"/>
      <c r="M335" s="229"/>
      <c r="N335" s="230"/>
      <c r="O335" s="230"/>
      <c r="P335" s="231">
        <v>0</v>
      </c>
      <c r="Q335" s="230"/>
      <c r="R335" s="231">
        <v>0</v>
      </c>
      <c r="S335" s="230"/>
      <c r="T335" s="232">
        <v>0</v>
      </c>
      <c r="AR335" s="233" t="s">
        <v>25</v>
      </c>
      <c r="AT335" s="234" t="s">
        <v>81</v>
      </c>
      <c r="AU335" s="234" t="s">
        <v>25</v>
      </c>
      <c r="AY335" s="233" t="s">
        <v>183</v>
      </c>
      <c r="BK335" s="235">
        <v>0</v>
      </c>
    </row>
    <row r="336" s="11" customFormat="1" ht="19.92" customHeight="1">
      <c r="B336" s="222"/>
      <c r="C336" s="223"/>
      <c r="D336" s="224" t="s">
        <v>81</v>
      </c>
      <c r="E336" s="236" t="s">
        <v>2254</v>
      </c>
      <c r="F336" s="236" t="s">
        <v>2255</v>
      </c>
      <c r="G336" s="223"/>
      <c r="H336" s="223"/>
      <c r="I336" s="226"/>
      <c r="J336" s="237">
        <f>BK336</f>
        <v>0</v>
      </c>
      <c r="K336" s="223"/>
      <c r="L336" s="228"/>
      <c r="M336" s="229"/>
      <c r="N336" s="230"/>
      <c r="O336" s="230"/>
      <c r="P336" s="231">
        <f>SUM(P337:P338)</f>
        <v>0</v>
      </c>
      <c r="Q336" s="230"/>
      <c r="R336" s="231">
        <f>SUM(R337:R338)</f>
        <v>4.5999999999999996</v>
      </c>
      <c r="S336" s="230"/>
      <c r="T336" s="232">
        <f>SUM(T337:T338)</f>
        <v>0</v>
      </c>
      <c r="AR336" s="233" t="s">
        <v>25</v>
      </c>
      <c r="AT336" s="234" t="s">
        <v>81</v>
      </c>
      <c r="AU336" s="234" t="s">
        <v>25</v>
      </c>
      <c r="AY336" s="233" t="s">
        <v>183</v>
      </c>
      <c r="BK336" s="235">
        <f>SUM(BK337:BK338)</f>
        <v>0</v>
      </c>
    </row>
    <row r="337" s="1" customFormat="1" ht="16.5" customHeight="1">
      <c r="B337" s="48"/>
      <c r="C337" s="285" t="s">
        <v>82</v>
      </c>
      <c r="D337" s="285" t="s">
        <v>272</v>
      </c>
      <c r="E337" s="286" t="s">
        <v>2156</v>
      </c>
      <c r="F337" s="287" t="s">
        <v>2135</v>
      </c>
      <c r="G337" s="288" t="s">
        <v>490</v>
      </c>
      <c r="H337" s="289">
        <v>1</v>
      </c>
      <c r="I337" s="290"/>
      <c r="J337" s="291">
        <f>ROUND(I337*H337,2)</f>
        <v>0</v>
      </c>
      <c r="K337" s="287" t="s">
        <v>38</v>
      </c>
      <c r="L337" s="292"/>
      <c r="M337" s="293" t="s">
        <v>38</v>
      </c>
      <c r="N337" s="294" t="s">
        <v>53</v>
      </c>
      <c r="O337" s="49"/>
      <c r="P337" s="247">
        <f>O337*H337</f>
        <v>0</v>
      </c>
      <c r="Q337" s="247">
        <v>4.5999999999999996</v>
      </c>
      <c r="R337" s="247">
        <f>Q337*H337</f>
        <v>4.5999999999999996</v>
      </c>
      <c r="S337" s="247">
        <v>0</v>
      </c>
      <c r="T337" s="248">
        <f>S337*H337</f>
        <v>0</v>
      </c>
      <c r="AR337" s="25" t="s">
        <v>231</v>
      </c>
      <c r="AT337" s="25" t="s">
        <v>272</v>
      </c>
      <c r="AU337" s="25" t="s">
        <v>90</v>
      </c>
      <c r="AY337" s="25" t="s">
        <v>183</v>
      </c>
      <c r="BE337" s="249">
        <f>IF(N337="základní",J337,0)</f>
        <v>0</v>
      </c>
      <c r="BF337" s="249">
        <f>IF(N337="snížená",J337,0)</f>
        <v>0</v>
      </c>
      <c r="BG337" s="249">
        <f>IF(N337="zákl. přenesená",J337,0)</f>
        <v>0</v>
      </c>
      <c r="BH337" s="249">
        <f>IF(N337="sníž. přenesená",J337,0)</f>
        <v>0</v>
      </c>
      <c r="BI337" s="249">
        <f>IF(N337="nulová",J337,0)</f>
        <v>0</v>
      </c>
      <c r="BJ337" s="25" t="s">
        <v>25</v>
      </c>
      <c r="BK337" s="249">
        <f>ROUND(I337*H337,2)</f>
        <v>0</v>
      </c>
      <c r="BL337" s="25" t="s">
        <v>190</v>
      </c>
      <c r="BM337" s="25" t="s">
        <v>589</v>
      </c>
    </row>
    <row r="338" s="1" customFormat="1" ht="16.5" customHeight="1">
      <c r="B338" s="48"/>
      <c r="C338" s="238" t="s">
        <v>82</v>
      </c>
      <c r="D338" s="238" t="s">
        <v>185</v>
      </c>
      <c r="E338" s="239" t="s">
        <v>2256</v>
      </c>
      <c r="F338" s="240" t="s">
        <v>2138</v>
      </c>
      <c r="G338" s="241" t="s">
        <v>490</v>
      </c>
      <c r="H338" s="242">
        <v>1</v>
      </c>
      <c r="I338" s="243"/>
      <c r="J338" s="244">
        <f>ROUND(I338*H338,2)</f>
        <v>0</v>
      </c>
      <c r="K338" s="240" t="s">
        <v>38</v>
      </c>
      <c r="L338" s="74"/>
      <c r="M338" s="245" t="s">
        <v>38</v>
      </c>
      <c r="N338" s="246" t="s">
        <v>53</v>
      </c>
      <c r="O338" s="49"/>
      <c r="P338" s="247">
        <f>O338*H338</f>
        <v>0</v>
      </c>
      <c r="Q338" s="247">
        <v>0</v>
      </c>
      <c r="R338" s="247">
        <f>Q338*H338</f>
        <v>0</v>
      </c>
      <c r="S338" s="247">
        <v>0</v>
      </c>
      <c r="T338" s="248">
        <f>S338*H338</f>
        <v>0</v>
      </c>
      <c r="AR338" s="25" t="s">
        <v>190</v>
      </c>
      <c r="AT338" s="25" t="s">
        <v>185</v>
      </c>
      <c r="AU338" s="25" t="s">
        <v>90</v>
      </c>
      <c r="AY338" s="25" t="s">
        <v>183</v>
      </c>
      <c r="BE338" s="249">
        <f>IF(N338="základní",J338,0)</f>
        <v>0</v>
      </c>
      <c r="BF338" s="249">
        <f>IF(N338="snížená",J338,0)</f>
        <v>0</v>
      </c>
      <c r="BG338" s="249">
        <f>IF(N338="zákl. přenesená",J338,0)</f>
        <v>0</v>
      </c>
      <c r="BH338" s="249">
        <f>IF(N338="sníž. přenesená",J338,0)</f>
        <v>0</v>
      </c>
      <c r="BI338" s="249">
        <f>IF(N338="nulová",J338,0)</f>
        <v>0</v>
      </c>
      <c r="BJ338" s="25" t="s">
        <v>25</v>
      </c>
      <c r="BK338" s="249">
        <f>ROUND(I338*H338,2)</f>
        <v>0</v>
      </c>
      <c r="BL338" s="25" t="s">
        <v>190</v>
      </c>
      <c r="BM338" s="25" t="s">
        <v>595</v>
      </c>
    </row>
    <row r="339" s="11" customFormat="1" ht="29.88" customHeight="1">
      <c r="B339" s="222"/>
      <c r="C339" s="223"/>
      <c r="D339" s="224" t="s">
        <v>81</v>
      </c>
      <c r="E339" s="236" t="s">
        <v>2257</v>
      </c>
      <c r="F339" s="236" t="s">
        <v>2258</v>
      </c>
      <c r="G339" s="223"/>
      <c r="H339" s="223"/>
      <c r="I339" s="226"/>
      <c r="J339" s="237">
        <f>BK339</f>
        <v>0</v>
      </c>
      <c r="K339" s="223"/>
      <c r="L339" s="228"/>
      <c r="M339" s="229"/>
      <c r="N339" s="230"/>
      <c r="O339" s="230"/>
      <c r="P339" s="231">
        <f>SUM(P340:P341)</f>
        <v>0</v>
      </c>
      <c r="Q339" s="230"/>
      <c r="R339" s="231">
        <f>SUM(R340:R341)</f>
        <v>4.5999999999999996</v>
      </c>
      <c r="S339" s="230"/>
      <c r="T339" s="232">
        <f>SUM(T340:T341)</f>
        <v>0</v>
      </c>
      <c r="AR339" s="233" t="s">
        <v>25</v>
      </c>
      <c r="AT339" s="234" t="s">
        <v>81</v>
      </c>
      <c r="AU339" s="234" t="s">
        <v>25</v>
      </c>
      <c r="AY339" s="233" t="s">
        <v>183</v>
      </c>
      <c r="BK339" s="235">
        <f>SUM(BK340:BK341)</f>
        <v>0</v>
      </c>
    </row>
    <row r="340" s="1" customFormat="1" ht="16.5" customHeight="1">
      <c r="B340" s="48"/>
      <c r="C340" s="285" t="s">
        <v>82</v>
      </c>
      <c r="D340" s="285" t="s">
        <v>272</v>
      </c>
      <c r="E340" s="286" t="s">
        <v>2156</v>
      </c>
      <c r="F340" s="287" t="s">
        <v>2135</v>
      </c>
      <c r="G340" s="288" t="s">
        <v>490</v>
      </c>
      <c r="H340" s="289">
        <v>1</v>
      </c>
      <c r="I340" s="290"/>
      <c r="J340" s="291">
        <f>ROUND(I340*H340,2)</f>
        <v>0</v>
      </c>
      <c r="K340" s="287" t="s">
        <v>38</v>
      </c>
      <c r="L340" s="292"/>
      <c r="M340" s="293" t="s">
        <v>38</v>
      </c>
      <c r="N340" s="294" t="s">
        <v>53</v>
      </c>
      <c r="O340" s="49"/>
      <c r="P340" s="247">
        <f>O340*H340</f>
        <v>0</v>
      </c>
      <c r="Q340" s="247">
        <v>4.5999999999999996</v>
      </c>
      <c r="R340" s="247">
        <f>Q340*H340</f>
        <v>4.5999999999999996</v>
      </c>
      <c r="S340" s="247">
        <v>0</v>
      </c>
      <c r="T340" s="248">
        <f>S340*H340</f>
        <v>0</v>
      </c>
      <c r="AR340" s="25" t="s">
        <v>231</v>
      </c>
      <c r="AT340" s="25" t="s">
        <v>272</v>
      </c>
      <c r="AU340" s="25" t="s">
        <v>90</v>
      </c>
      <c r="AY340" s="25" t="s">
        <v>183</v>
      </c>
      <c r="BE340" s="249">
        <f>IF(N340="základní",J340,0)</f>
        <v>0</v>
      </c>
      <c r="BF340" s="249">
        <f>IF(N340="snížená",J340,0)</f>
        <v>0</v>
      </c>
      <c r="BG340" s="249">
        <f>IF(N340="zákl. přenesená",J340,0)</f>
        <v>0</v>
      </c>
      <c r="BH340" s="249">
        <f>IF(N340="sníž. přenesená",J340,0)</f>
        <v>0</v>
      </c>
      <c r="BI340" s="249">
        <f>IF(N340="nulová",J340,0)</f>
        <v>0</v>
      </c>
      <c r="BJ340" s="25" t="s">
        <v>25</v>
      </c>
      <c r="BK340" s="249">
        <f>ROUND(I340*H340,2)</f>
        <v>0</v>
      </c>
      <c r="BL340" s="25" t="s">
        <v>190</v>
      </c>
      <c r="BM340" s="25" t="s">
        <v>599</v>
      </c>
    </row>
    <row r="341" s="1" customFormat="1" ht="16.5" customHeight="1">
      <c r="B341" s="48"/>
      <c r="C341" s="238" t="s">
        <v>82</v>
      </c>
      <c r="D341" s="238" t="s">
        <v>185</v>
      </c>
      <c r="E341" s="239" t="s">
        <v>2259</v>
      </c>
      <c r="F341" s="240" t="s">
        <v>2138</v>
      </c>
      <c r="G341" s="241" t="s">
        <v>490</v>
      </c>
      <c r="H341" s="242">
        <v>1</v>
      </c>
      <c r="I341" s="243"/>
      <c r="J341" s="244">
        <f>ROUND(I341*H341,2)</f>
        <v>0</v>
      </c>
      <c r="K341" s="240" t="s">
        <v>38</v>
      </c>
      <c r="L341" s="74"/>
      <c r="M341" s="245" t="s">
        <v>38</v>
      </c>
      <c r="N341" s="246" t="s">
        <v>53</v>
      </c>
      <c r="O341" s="49"/>
      <c r="P341" s="247">
        <f>O341*H341</f>
        <v>0</v>
      </c>
      <c r="Q341" s="247">
        <v>0</v>
      </c>
      <c r="R341" s="247">
        <f>Q341*H341</f>
        <v>0</v>
      </c>
      <c r="S341" s="247">
        <v>0</v>
      </c>
      <c r="T341" s="248">
        <f>S341*H341</f>
        <v>0</v>
      </c>
      <c r="AR341" s="25" t="s">
        <v>190</v>
      </c>
      <c r="AT341" s="25" t="s">
        <v>185</v>
      </c>
      <c r="AU341" s="25" t="s">
        <v>90</v>
      </c>
      <c r="AY341" s="25" t="s">
        <v>183</v>
      </c>
      <c r="BE341" s="249">
        <f>IF(N341="základní",J341,0)</f>
        <v>0</v>
      </c>
      <c r="BF341" s="249">
        <f>IF(N341="snížená",J341,0)</f>
        <v>0</v>
      </c>
      <c r="BG341" s="249">
        <f>IF(N341="zákl. přenesená",J341,0)</f>
        <v>0</v>
      </c>
      <c r="BH341" s="249">
        <f>IF(N341="sníž. přenesená",J341,0)</f>
        <v>0</v>
      </c>
      <c r="BI341" s="249">
        <f>IF(N341="nulová",J341,0)</f>
        <v>0</v>
      </c>
      <c r="BJ341" s="25" t="s">
        <v>25</v>
      </c>
      <c r="BK341" s="249">
        <f>ROUND(I341*H341,2)</f>
        <v>0</v>
      </c>
      <c r="BL341" s="25" t="s">
        <v>190</v>
      </c>
      <c r="BM341" s="25" t="s">
        <v>605</v>
      </c>
    </row>
    <row r="342" s="11" customFormat="1" ht="29.88" customHeight="1">
      <c r="B342" s="222"/>
      <c r="C342" s="223"/>
      <c r="D342" s="224" t="s">
        <v>81</v>
      </c>
      <c r="E342" s="236" t="s">
        <v>2260</v>
      </c>
      <c r="F342" s="236" t="s">
        <v>2261</v>
      </c>
      <c r="G342" s="223"/>
      <c r="H342" s="223"/>
      <c r="I342" s="226"/>
      <c r="J342" s="237">
        <f>BK342</f>
        <v>0</v>
      </c>
      <c r="K342" s="223"/>
      <c r="L342" s="228"/>
      <c r="M342" s="229"/>
      <c r="N342" s="230"/>
      <c r="O342" s="230"/>
      <c r="P342" s="231">
        <v>0</v>
      </c>
      <c r="Q342" s="230"/>
      <c r="R342" s="231">
        <v>0</v>
      </c>
      <c r="S342" s="230"/>
      <c r="T342" s="232">
        <v>0</v>
      </c>
      <c r="AR342" s="233" t="s">
        <v>25</v>
      </c>
      <c r="AT342" s="234" t="s">
        <v>81</v>
      </c>
      <c r="AU342" s="234" t="s">
        <v>25</v>
      </c>
      <c r="AY342" s="233" t="s">
        <v>183</v>
      </c>
      <c r="BK342" s="235">
        <v>0</v>
      </c>
    </row>
    <row r="343" s="11" customFormat="1" ht="19.92" customHeight="1">
      <c r="B343" s="222"/>
      <c r="C343" s="223"/>
      <c r="D343" s="224" t="s">
        <v>81</v>
      </c>
      <c r="E343" s="236" t="s">
        <v>2262</v>
      </c>
      <c r="F343" s="236" t="s">
        <v>2263</v>
      </c>
      <c r="G343" s="223"/>
      <c r="H343" s="223"/>
      <c r="I343" s="226"/>
      <c r="J343" s="237">
        <f>BK343</f>
        <v>0</v>
      </c>
      <c r="K343" s="223"/>
      <c r="L343" s="228"/>
      <c r="M343" s="229"/>
      <c r="N343" s="230"/>
      <c r="O343" s="230"/>
      <c r="P343" s="231">
        <f>SUM(P344:P345)</f>
        <v>0</v>
      </c>
      <c r="Q343" s="230"/>
      <c r="R343" s="231">
        <f>SUM(R344:R345)</f>
        <v>0.59999999999999998</v>
      </c>
      <c r="S343" s="230"/>
      <c r="T343" s="232">
        <f>SUM(T344:T345)</f>
        <v>0</v>
      </c>
      <c r="AR343" s="233" t="s">
        <v>25</v>
      </c>
      <c r="AT343" s="234" t="s">
        <v>81</v>
      </c>
      <c r="AU343" s="234" t="s">
        <v>25</v>
      </c>
      <c r="AY343" s="233" t="s">
        <v>183</v>
      </c>
      <c r="BK343" s="235">
        <f>SUM(BK344:BK345)</f>
        <v>0</v>
      </c>
    </row>
    <row r="344" s="1" customFormat="1" ht="16.5" customHeight="1">
      <c r="B344" s="48"/>
      <c r="C344" s="285" t="s">
        <v>82</v>
      </c>
      <c r="D344" s="285" t="s">
        <v>272</v>
      </c>
      <c r="E344" s="286" t="s">
        <v>2184</v>
      </c>
      <c r="F344" s="287" t="s">
        <v>2135</v>
      </c>
      <c r="G344" s="288" t="s">
        <v>2185</v>
      </c>
      <c r="H344" s="289">
        <v>2</v>
      </c>
      <c r="I344" s="290"/>
      <c r="J344" s="291">
        <f>ROUND(I344*H344,2)</f>
        <v>0</v>
      </c>
      <c r="K344" s="287" t="s">
        <v>38</v>
      </c>
      <c r="L344" s="292"/>
      <c r="M344" s="293" t="s">
        <v>38</v>
      </c>
      <c r="N344" s="294" t="s">
        <v>53</v>
      </c>
      <c r="O344" s="49"/>
      <c r="P344" s="247">
        <f>O344*H344</f>
        <v>0</v>
      </c>
      <c r="Q344" s="247">
        <v>0.29999999999999999</v>
      </c>
      <c r="R344" s="247">
        <f>Q344*H344</f>
        <v>0.59999999999999998</v>
      </c>
      <c r="S344" s="247">
        <v>0</v>
      </c>
      <c r="T344" s="248">
        <f>S344*H344</f>
        <v>0</v>
      </c>
      <c r="AR344" s="25" t="s">
        <v>231</v>
      </c>
      <c r="AT344" s="25" t="s">
        <v>272</v>
      </c>
      <c r="AU344" s="25" t="s">
        <v>90</v>
      </c>
      <c r="AY344" s="25" t="s">
        <v>183</v>
      </c>
      <c r="BE344" s="249">
        <f>IF(N344="základní",J344,0)</f>
        <v>0</v>
      </c>
      <c r="BF344" s="249">
        <f>IF(N344="snížená",J344,0)</f>
        <v>0</v>
      </c>
      <c r="BG344" s="249">
        <f>IF(N344="zákl. přenesená",J344,0)</f>
        <v>0</v>
      </c>
      <c r="BH344" s="249">
        <f>IF(N344="sníž. přenesená",J344,0)</f>
        <v>0</v>
      </c>
      <c r="BI344" s="249">
        <f>IF(N344="nulová",J344,0)</f>
        <v>0</v>
      </c>
      <c r="BJ344" s="25" t="s">
        <v>25</v>
      </c>
      <c r="BK344" s="249">
        <f>ROUND(I344*H344,2)</f>
        <v>0</v>
      </c>
      <c r="BL344" s="25" t="s">
        <v>190</v>
      </c>
      <c r="BM344" s="25" t="s">
        <v>610</v>
      </c>
    </row>
    <row r="345" s="1" customFormat="1" ht="16.5" customHeight="1">
      <c r="B345" s="48"/>
      <c r="C345" s="238" t="s">
        <v>82</v>
      </c>
      <c r="D345" s="238" t="s">
        <v>185</v>
      </c>
      <c r="E345" s="239" t="s">
        <v>2264</v>
      </c>
      <c r="F345" s="240" t="s">
        <v>2138</v>
      </c>
      <c r="G345" s="241" t="s">
        <v>2185</v>
      </c>
      <c r="H345" s="242">
        <v>2</v>
      </c>
      <c r="I345" s="243"/>
      <c r="J345" s="244">
        <f>ROUND(I345*H345,2)</f>
        <v>0</v>
      </c>
      <c r="K345" s="240" t="s">
        <v>38</v>
      </c>
      <c r="L345" s="74"/>
      <c r="M345" s="245" t="s">
        <v>38</v>
      </c>
      <c r="N345" s="246" t="s">
        <v>53</v>
      </c>
      <c r="O345" s="49"/>
      <c r="P345" s="247">
        <f>O345*H345</f>
        <v>0</v>
      </c>
      <c r="Q345" s="247">
        <v>0</v>
      </c>
      <c r="R345" s="247">
        <f>Q345*H345</f>
        <v>0</v>
      </c>
      <c r="S345" s="247">
        <v>0</v>
      </c>
      <c r="T345" s="248">
        <f>S345*H345</f>
        <v>0</v>
      </c>
      <c r="AR345" s="25" t="s">
        <v>190</v>
      </c>
      <c r="AT345" s="25" t="s">
        <v>185</v>
      </c>
      <c r="AU345" s="25" t="s">
        <v>90</v>
      </c>
      <c r="AY345" s="25" t="s">
        <v>183</v>
      </c>
      <c r="BE345" s="249">
        <f>IF(N345="základní",J345,0)</f>
        <v>0</v>
      </c>
      <c r="BF345" s="249">
        <f>IF(N345="snížená",J345,0)</f>
        <v>0</v>
      </c>
      <c r="BG345" s="249">
        <f>IF(N345="zákl. přenesená",J345,0)</f>
        <v>0</v>
      </c>
      <c r="BH345" s="249">
        <f>IF(N345="sníž. přenesená",J345,0)</f>
        <v>0</v>
      </c>
      <c r="BI345" s="249">
        <f>IF(N345="nulová",J345,0)</f>
        <v>0</v>
      </c>
      <c r="BJ345" s="25" t="s">
        <v>25</v>
      </c>
      <c r="BK345" s="249">
        <f>ROUND(I345*H345,2)</f>
        <v>0</v>
      </c>
      <c r="BL345" s="25" t="s">
        <v>190</v>
      </c>
      <c r="BM345" s="25" t="s">
        <v>629</v>
      </c>
    </row>
    <row r="346" s="11" customFormat="1" ht="29.88" customHeight="1">
      <c r="B346" s="222"/>
      <c r="C346" s="223"/>
      <c r="D346" s="224" t="s">
        <v>81</v>
      </c>
      <c r="E346" s="236" t="s">
        <v>2265</v>
      </c>
      <c r="F346" s="236" t="s">
        <v>2266</v>
      </c>
      <c r="G346" s="223"/>
      <c r="H346" s="223"/>
      <c r="I346" s="226"/>
      <c r="J346" s="237">
        <f>BK346</f>
        <v>0</v>
      </c>
      <c r="K346" s="223"/>
      <c r="L346" s="228"/>
      <c r="M346" s="229"/>
      <c r="N346" s="230"/>
      <c r="O346" s="230"/>
      <c r="P346" s="231">
        <f>SUM(P347:P348)</f>
        <v>0</v>
      </c>
      <c r="Q346" s="230"/>
      <c r="R346" s="231">
        <f>SUM(R347:R348)</f>
        <v>0.44999999999999996</v>
      </c>
      <c r="S346" s="230"/>
      <c r="T346" s="232">
        <f>SUM(T347:T348)</f>
        <v>0</v>
      </c>
      <c r="AR346" s="233" t="s">
        <v>25</v>
      </c>
      <c r="AT346" s="234" t="s">
        <v>81</v>
      </c>
      <c r="AU346" s="234" t="s">
        <v>25</v>
      </c>
      <c r="AY346" s="233" t="s">
        <v>183</v>
      </c>
      <c r="BK346" s="235">
        <f>SUM(BK347:BK348)</f>
        <v>0</v>
      </c>
    </row>
    <row r="347" s="1" customFormat="1" ht="16.5" customHeight="1">
      <c r="B347" s="48"/>
      <c r="C347" s="285" t="s">
        <v>82</v>
      </c>
      <c r="D347" s="285" t="s">
        <v>272</v>
      </c>
      <c r="E347" s="286" t="s">
        <v>2184</v>
      </c>
      <c r="F347" s="287" t="s">
        <v>2135</v>
      </c>
      <c r="G347" s="288" t="s">
        <v>2185</v>
      </c>
      <c r="H347" s="289">
        <v>1.5</v>
      </c>
      <c r="I347" s="290"/>
      <c r="J347" s="291">
        <f>ROUND(I347*H347,2)</f>
        <v>0</v>
      </c>
      <c r="K347" s="287" t="s">
        <v>38</v>
      </c>
      <c r="L347" s="292"/>
      <c r="M347" s="293" t="s">
        <v>38</v>
      </c>
      <c r="N347" s="294" t="s">
        <v>53</v>
      </c>
      <c r="O347" s="49"/>
      <c r="P347" s="247">
        <f>O347*H347</f>
        <v>0</v>
      </c>
      <c r="Q347" s="247">
        <v>0.29999999999999999</v>
      </c>
      <c r="R347" s="247">
        <f>Q347*H347</f>
        <v>0.44999999999999996</v>
      </c>
      <c r="S347" s="247">
        <v>0</v>
      </c>
      <c r="T347" s="248">
        <f>S347*H347</f>
        <v>0</v>
      </c>
      <c r="AR347" s="25" t="s">
        <v>231</v>
      </c>
      <c r="AT347" s="25" t="s">
        <v>272</v>
      </c>
      <c r="AU347" s="25" t="s">
        <v>90</v>
      </c>
      <c r="AY347" s="25" t="s">
        <v>183</v>
      </c>
      <c r="BE347" s="249">
        <f>IF(N347="základní",J347,0)</f>
        <v>0</v>
      </c>
      <c r="BF347" s="249">
        <f>IF(N347="snížená",J347,0)</f>
        <v>0</v>
      </c>
      <c r="BG347" s="249">
        <f>IF(N347="zákl. přenesená",J347,0)</f>
        <v>0</v>
      </c>
      <c r="BH347" s="249">
        <f>IF(N347="sníž. přenesená",J347,0)</f>
        <v>0</v>
      </c>
      <c r="BI347" s="249">
        <f>IF(N347="nulová",J347,0)</f>
        <v>0</v>
      </c>
      <c r="BJ347" s="25" t="s">
        <v>25</v>
      </c>
      <c r="BK347" s="249">
        <f>ROUND(I347*H347,2)</f>
        <v>0</v>
      </c>
      <c r="BL347" s="25" t="s">
        <v>190</v>
      </c>
      <c r="BM347" s="25" t="s">
        <v>635</v>
      </c>
    </row>
    <row r="348" s="1" customFormat="1" ht="16.5" customHeight="1">
      <c r="B348" s="48"/>
      <c r="C348" s="238" t="s">
        <v>82</v>
      </c>
      <c r="D348" s="238" t="s">
        <v>185</v>
      </c>
      <c r="E348" s="239" t="s">
        <v>2251</v>
      </c>
      <c r="F348" s="240" t="s">
        <v>2138</v>
      </c>
      <c r="G348" s="241" t="s">
        <v>2185</v>
      </c>
      <c r="H348" s="242">
        <v>1.5</v>
      </c>
      <c r="I348" s="243"/>
      <c r="J348" s="244">
        <f>ROUND(I348*H348,2)</f>
        <v>0</v>
      </c>
      <c r="K348" s="240" t="s">
        <v>38</v>
      </c>
      <c r="L348" s="74"/>
      <c r="M348" s="245" t="s">
        <v>38</v>
      </c>
      <c r="N348" s="246" t="s">
        <v>53</v>
      </c>
      <c r="O348" s="49"/>
      <c r="P348" s="247">
        <f>O348*H348</f>
        <v>0</v>
      </c>
      <c r="Q348" s="247">
        <v>0</v>
      </c>
      <c r="R348" s="247">
        <f>Q348*H348</f>
        <v>0</v>
      </c>
      <c r="S348" s="247">
        <v>0</v>
      </c>
      <c r="T348" s="248">
        <f>S348*H348</f>
        <v>0</v>
      </c>
      <c r="AR348" s="25" t="s">
        <v>190</v>
      </c>
      <c r="AT348" s="25" t="s">
        <v>185</v>
      </c>
      <c r="AU348" s="25" t="s">
        <v>90</v>
      </c>
      <c r="AY348" s="25" t="s">
        <v>183</v>
      </c>
      <c r="BE348" s="249">
        <f>IF(N348="základní",J348,0)</f>
        <v>0</v>
      </c>
      <c r="BF348" s="249">
        <f>IF(N348="snížená",J348,0)</f>
        <v>0</v>
      </c>
      <c r="BG348" s="249">
        <f>IF(N348="zákl. přenesená",J348,0)</f>
        <v>0</v>
      </c>
      <c r="BH348" s="249">
        <f>IF(N348="sníž. přenesená",J348,0)</f>
        <v>0</v>
      </c>
      <c r="BI348" s="249">
        <f>IF(N348="nulová",J348,0)</f>
        <v>0</v>
      </c>
      <c r="BJ348" s="25" t="s">
        <v>25</v>
      </c>
      <c r="BK348" s="249">
        <f>ROUND(I348*H348,2)</f>
        <v>0</v>
      </c>
      <c r="BL348" s="25" t="s">
        <v>190</v>
      </c>
      <c r="BM348" s="25" t="s">
        <v>639</v>
      </c>
    </row>
    <row r="349" s="11" customFormat="1" ht="29.88" customHeight="1">
      <c r="B349" s="222"/>
      <c r="C349" s="223"/>
      <c r="D349" s="224" t="s">
        <v>81</v>
      </c>
      <c r="E349" s="236" t="s">
        <v>2267</v>
      </c>
      <c r="F349" s="236" t="s">
        <v>2268</v>
      </c>
      <c r="G349" s="223"/>
      <c r="H349" s="223"/>
      <c r="I349" s="226"/>
      <c r="J349" s="237">
        <f>BK349</f>
        <v>0</v>
      </c>
      <c r="K349" s="223"/>
      <c r="L349" s="228"/>
      <c r="M349" s="229"/>
      <c r="N349" s="230"/>
      <c r="O349" s="230"/>
      <c r="P349" s="231">
        <v>0</v>
      </c>
      <c r="Q349" s="230"/>
      <c r="R349" s="231">
        <v>0</v>
      </c>
      <c r="S349" s="230"/>
      <c r="T349" s="232">
        <v>0</v>
      </c>
      <c r="AR349" s="233" t="s">
        <v>25</v>
      </c>
      <c r="AT349" s="234" t="s">
        <v>81</v>
      </c>
      <c r="AU349" s="234" t="s">
        <v>25</v>
      </c>
      <c r="AY349" s="233" t="s">
        <v>183</v>
      </c>
      <c r="BK349" s="235">
        <v>0</v>
      </c>
    </row>
    <row r="350" s="11" customFormat="1" ht="19.92" customHeight="1">
      <c r="B350" s="222"/>
      <c r="C350" s="223"/>
      <c r="D350" s="224" t="s">
        <v>81</v>
      </c>
      <c r="E350" s="236" t="s">
        <v>2269</v>
      </c>
      <c r="F350" s="236" t="s">
        <v>2270</v>
      </c>
      <c r="G350" s="223"/>
      <c r="H350" s="223"/>
      <c r="I350" s="226"/>
      <c r="J350" s="237">
        <f>BK350</f>
        <v>0</v>
      </c>
      <c r="K350" s="223"/>
      <c r="L350" s="228"/>
      <c r="M350" s="229"/>
      <c r="N350" s="230"/>
      <c r="O350" s="230"/>
      <c r="P350" s="231">
        <f>P351</f>
        <v>0</v>
      </c>
      <c r="Q350" s="230"/>
      <c r="R350" s="231">
        <f>R351</f>
        <v>292</v>
      </c>
      <c r="S350" s="230"/>
      <c r="T350" s="232">
        <f>T351</f>
        <v>0</v>
      </c>
      <c r="AR350" s="233" t="s">
        <v>25</v>
      </c>
      <c r="AT350" s="234" t="s">
        <v>81</v>
      </c>
      <c r="AU350" s="234" t="s">
        <v>25</v>
      </c>
      <c r="AY350" s="233" t="s">
        <v>183</v>
      </c>
      <c r="BK350" s="235">
        <f>BK351</f>
        <v>0</v>
      </c>
    </row>
    <row r="351" s="1" customFormat="1" ht="16.5" customHeight="1">
      <c r="B351" s="48"/>
      <c r="C351" s="285" t="s">
        <v>82</v>
      </c>
      <c r="D351" s="285" t="s">
        <v>272</v>
      </c>
      <c r="E351" s="286" t="s">
        <v>2134</v>
      </c>
      <c r="F351" s="287" t="s">
        <v>2135</v>
      </c>
      <c r="G351" s="288" t="s">
        <v>2136</v>
      </c>
      <c r="H351" s="289">
        <v>1</v>
      </c>
      <c r="I351" s="290"/>
      <c r="J351" s="291">
        <f>ROUND(I351*H351,2)</f>
        <v>0</v>
      </c>
      <c r="K351" s="287" t="s">
        <v>38</v>
      </c>
      <c r="L351" s="292"/>
      <c r="M351" s="293" t="s">
        <v>38</v>
      </c>
      <c r="N351" s="294" t="s">
        <v>53</v>
      </c>
      <c r="O351" s="49"/>
      <c r="P351" s="247">
        <f>O351*H351</f>
        <v>0</v>
      </c>
      <c r="Q351" s="247">
        <v>292</v>
      </c>
      <c r="R351" s="247">
        <f>Q351*H351</f>
        <v>292</v>
      </c>
      <c r="S351" s="247">
        <v>0</v>
      </c>
      <c r="T351" s="248">
        <f>S351*H351</f>
        <v>0</v>
      </c>
      <c r="AR351" s="25" t="s">
        <v>231</v>
      </c>
      <c r="AT351" s="25" t="s">
        <v>272</v>
      </c>
      <c r="AU351" s="25" t="s">
        <v>90</v>
      </c>
      <c r="AY351" s="25" t="s">
        <v>183</v>
      </c>
      <c r="BE351" s="249">
        <f>IF(N351="základní",J351,0)</f>
        <v>0</v>
      </c>
      <c r="BF351" s="249">
        <f>IF(N351="snížená",J351,0)</f>
        <v>0</v>
      </c>
      <c r="BG351" s="249">
        <f>IF(N351="zákl. přenesená",J351,0)</f>
        <v>0</v>
      </c>
      <c r="BH351" s="249">
        <f>IF(N351="sníž. přenesená",J351,0)</f>
        <v>0</v>
      </c>
      <c r="BI351" s="249">
        <f>IF(N351="nulová",J351,0)</f>
        <v>0</v>
      </c>
      <c r="BJ351" s="25" t="s">
        <v>25</v>
      </c>
      <c r="BK351" s="249">
        <f>ROUND(I351*H351,2)</f>
        <v>0</v>
      </c>
      <c r="BL351" s="25" t="s">
        <v>190</v>
      </c>
      <c r="BM351" s="25" t="s">
        <v>650</v>
      </c>
    </row>
    <row r="352" s="11" customFormat="1" ht="29.88" customHeight="1">
      <c r="B352" s="222"/>
      <c r="C352" s="223"/>
      <c r="D352" s="224" t="s">
        <v>81</v>
      </c>
      <c r="E352" s="236" t="s">
        <v>2271</v>
      </c>
      <c r="F352" s="236" t="s">
        <v>2272</v>
      </c>
      <c r="G352" s="223"/>
      <c r="H352" s="223"/>
      <c r="I352" s="226"/>
      <c r="J352" s="237">
        <f>BK352</f>
        <v>0</v>
      </c>
      <c r="K352" s="223"/>
      <c r="L352" s="228"/>
      <c r="M352" s="229"/>
      <c r="N352" s="230"/>
      <c r="O352" s="230"/>
      <c r="P352" s="231">
        <v>0</v>
      </c>
      <c r="Q352" s="230"/>
      <c r="R352" s="231">
        <v>0</v>
      </c>
      <c r="S352" s="230"/>
      <c r="T352" s="232">
        <v>0</v>
      </c>
      <c r="AR352" s="233" t="s">
        <v>25</v>
      </c>
      <c r="AT352" s="234" t="s">
        <v>81</v>
      </c>
      <c r="AU352" s="234" t="s">
        <v>25</v>
      </c>
      <c r="AY352" s="233" t="s">
        <v>183</v>
      </c>
      <c r="BK352" s="235">
        <v>0</v>
      </c>
    </row>
    <row r="353" s="11" customFormat="1" ht="19.92" customHeight="1">
      <c r="B353" s="222"/>
      <c r="C353" s="223"/>
      <c r="D353" s="224" t="s">
        <v>81</v>
      </c>
      <c r="E353" s="236" t="s">
        <v>2273</v>
      </c>
      <c r="F353" s="236" t="s">
        <v>2274</v>
      </c>
      <c r="G353" s="223"/>
      <c r="H353" s="223"/>
      <c r="I353" s="226"/>
      <c r="J353" s="237">
        <f>BK353</f>
        <v>0</v>
      </c>
      <c r="K353" s="223"/>
      <c r="L353" s="228"/>
      <c r="M353" s="229"/>
      <c r="N353" s="230"/>
      <c r="O353" s="230"/>
      <c r="P353" s="231">
        <f>P354</f>
        <v>0</v>
      </c>
      <c r="Q353" s="230"/>
      <c r="R353" s="231">
        <f>R354</f>
        <v>292</v>
      </c>
      <c r="S353" s="230"/>
      <c r="T353" s="232">
        <f>T354</f>
        <v>0</v>
      </c>
      <c r="AR353" s="233" t="s">
        <v>25</v>
      </c>
      <c r="AT353" s="234" t="s">
        <v>81</v>
      </c>
      <c r="AU353" s="234" t="s">
        <v>25</v>
      </c>
      <c r="AY353" s="233" t="s">
        <v>183</v>
      </c>
      <c r="BK353" s="235">
        <f>BK354</f>
        <v>0</v>
      </c>
    </row>
    <row r="354" s="1" customFormat="1" ht="16.5" customHeight="1">
      <c r="B354" s="48"/>
      <c r="C354" s="285" t="s">
        <v>82</v>
      </c>
      <c r="D354" s="285" t="s">
        <v>272</v>
      </c>
      <c r="E354" s="286" t="s">
        <v>2134</v>
      </c>
      <c r="F354" s="287" t="s">
        <v>2135</v>
      </c>
      <c r="G354" s="288" t="s">
        <v>2136</v>
      </c>
      <c r="H354" s="289">
        <v>1</v>
      </c>
      <c r="I354" s="290"/>
      <c r="J354" s="291">
        <f>ROUND(I354*H354,2)</f>
        <v>0</v>
      </c>
      <c r="K354" s="287" t="s">
        <v>38</v>
      </c>
      <c r="L354" s="292"/>
      <c r="M354" s="293" t="s">
        <v>38</v>
      </c>
      <c r="N354" s="294" t="s">
        <v>53</v>
      </c>
      <c r="O354" s="49"/>
      <c r="P354" s="247">
        <f>O354*H354</f>
        <v>0</v>
      </c>
      <c r="Q354" s="247">
        <v>292</v>
      </c>
      <c r="R354" s="247">
        <f>Q354*H354</f>
        <v>292</v>
      </c>
      <c r="S354" s="247">
        <v>0</v>
      </c>
      <c r="T354" s="248">
        <f>S354*H354</f>
        <v>0</v>
      </c>
      <c r="AR354" s="25" t="s">
        <v>231</v>
      </c>
      <c r="AT354" s="25" t="s">
        <v>272</v>
      </c>
      <c r="AU354" s="25" t="s">
        <v>90</v>
      </c>
      <c r="AY354" s="25" t="s">
        <v>183</v>
      </c>
      <c r="BE354" s="249">
        <f>IF(N354="základní",J354,0)</f>
        <v>0</v>
      </c>
      <c r="BF354" s="249">
        <f>IF(N354="snížená",J354,0)</f>
        <v>0</v>
      </c>
      <c r="BG354" s="249">
        <f>IF(N354="zákl. přenesená",J354,0)</f>
        <v>0</v>
      </c>
      <c r="BH354" s="249">
        <f>IF(N354="sníž. přenesená",J354,0)</f>
        <v>0</v>
      </c>
      <c r="BI354" s="249">
        <f>IF(N354="nulová",J354,0)</f>
        <v>0</v>
      </c>
      <c r="BJ354" s="25" t="s">
        <v>25</v>
      </c>
      <c r="BK354" s="249">
        <f>ROUND(I354*H354,2)</f>
        <v>0</v>
      </c>
      <c r="BL354" s="25" t="s">
        <v>190</v>
      </c>
      <c r="BM354" s="25" t="s">
        <v>656</v>
      </c>
    </row>
    <row r="355" s="11" customFormat="1" ht="29.88" customHeight="1">
      <c r="B355" s="222"/>
      <c r="C355" s="223"/>
      <c r="D355" s="224" t="s">
        <v>81</v>
      </c>
      <c r="E355" s="236" t="s">
        <v>2275</v>
      </c>
      <c r="F355" s="236" t="s">
        <v>2276</v>
      </c>
      <c r="G355" s="223"/>
      <c r="H355" s="223"/>
      <c r="I355" s="226"/>
      <c r="J355" s="237">
        <f>BK355</f>
        <v>0</v>
      </c>
      <c r="K355" s="223"/>
      <c r="L355" s="228"/>
      <c r="M355" s="229"/>
      <c r="N355" s="230"/>
      <c r="O355" s="230"/>
      <c r="P355" s="231">
        <f>P356</f>
        <v>0</v>
      </c>
      <c r="Q355" s="230"/>
      <c r="R355" s="231">
        <f>R356</f>
        <v>0</v>
      </c>
      <c r="S355" s="230"/>
      <c r="T355" s="232">
        <f>T356</f>
        <v>0</v>
      </c>
      <c r="AR355" s="233" t="s">
        <v>25</v>
      </c>
      <c r="AT355" s="234" t="s">
        <v>81</v>
      </c>
      <c r="AU355" s="234" t="s">
        <v>25</v>
      </c>
      <c r="AY355" s="233" t="s">
        <v>183</v>
      </c>
      <c r="BK355" s="235">
        <f>BK356</f>
        <v>0</v>
      </c>
    </row>
    <row r="356" s="1" customFormat="1" ht="16.5" customHeight="1">
      <c r="B356" s="48"/>
      <c r="C356" s="285" t="s">
        <v>82</v>
      </c>
      <c r="D356" s="285" t="s">
        <v>272</v>
      </c>
      <c r="E356" s="286" t="s">
        <v>2277</v>
      </c>
      <c r="F356" s="287" t="s">
        <v>2278</v>
      </c>
      <c r="G356" s="288" t="s">
        <v>884</v>
      </c>
      <c r="H356" s="289">
        <v>315</v>
      </c>
      <c r="I356" s="290"/>
      <c r="J356" s="291">
        <f>ROUND(I356*H356,2)</f>
        <v>0</v>
      </c>
      <c r="K356" s="287" t="s">
        <v>38</v>
      </c>
      <c r="L356" s="292"/>
      <c r="M356" s="293" t="s">
        <v>38</v>
      </c>
      <c r="N356" s="294" t="s">
        <v>53</v>
      </c>
      <c r="O356" s="49"/>
      <c r="P356" s="247">
        <f>O356*H356</f>
        <v>0</v>
      </c>
      <c r="Q356" s="247">
        <v>0</v>
      </c>
      <c r="R356" s="247">
        <f>Q356*H356</f>
        <v>0</v>
      </c>
      <c r="S356" s="247">
        <v>0</v>
      </c>
      <c r="T356" s="248">
        <f>S356*H356</f>
        <v>0</v>
      </c>
      <c r="AR356" s="25" t="s">
        <v>231</v>
      </c>
      <c r="AT356" s="25" t="s">
        <v>272</v>
      </c>
      <c r="AU356" s="25" t="s">
        <v>90</v>
      </c>
      <c r="AY356" s="25" t="s">
        <v>183</v>
      </c>
      <c r="BE356" s="249">
        <f>IF(N356="základní",J356,0)</f>
        <v>0</v>
      </c>
      <c r="BF356" s="249">
        <f>IF(N356="snížená",J356,0)</f>
        <v>0</v>
      </c>
      <c r="BG356" s="249">
        <f>IF(N356="zákl. přenesená",J356,0)</f>
        <v>0</v>
      </c>
      <c r="BH356" s="249">
        <f>IF(N356="sníž. přenesená",J356,0)</f>
        <v>0</v>
      </c>
      <c r="BI356" s="249">
        <f>IF(N356="nulová",J356,0)</f>
        <v>0</v>
      </c>
      <c r="BJ356" s="25" t="s">
        <v>25</v>
      </c>
      <c r="BK356" s="249">
        <f>ROUND(I356*H356,2)</f>
        <v>0</v>
      </c>
      <c r="BL356" s="25" t="s">
        <v>190</v>
      </c>
      <c r="BM356" s="25" t="s">
        <v>660</v>
      </c>
    </row>
    <row r="357" s="11" customFormat="1" ht="37.44" customHeight="1">
      <c r="B357" s="222"/>
      <c r="C357" s="223"/>
      <c r="D357" s="224" t="s">
        <v>81</v>
      </c>
      <c r="E357" s="225" t="s">
        <v>2279</v>
      </c>
      <c r="F357" s="225" t="s">
        <v>2280</v>
      </c>
      <c r="G357" s="223"/>
      <c r="H357" s="223"/>
      <c r="I357" s="226"/>
      <c r="J357" s="227">
        <f>BK357</f>
        <v>0</v>
      </c>
      <c r="K357" s="223"/>
      <c r="L357" s="228"/>
      <c r="M357" s="229"/>
      <c r="N357" s="230"/>
      <c r="O357" s="230"/>
      <c r="P357" s="231">
        <f>P358</f>
        <v>0</v>
      </c>
      <c r="Q357" s="230"/>
      <c r="R357" s="231">
        <f>R358</f>
        <v>0</v>
      </c>
      <c r="S357" s="230"/>
      <c r="T357" s="232">
        <f>T358</f>
        <v>0</v>
      </c>
      <c r="AR357" s="233" t="s">
        <v>25</v>
      </c>
      <c r="AT357" s="234" t="s">
        <v>81</v>
      </c>
      <c r="AU357" s="234" t="s">
        <v>82</v>
      </c>
      <c r="AY357" s="233" t="s">
        <v>183</v>
      </c>
      <c r="BK357" s="235">
        <f>BK358</f>
        <v>0</v>
      </c>
    </row>
    <row r="358" s="1" customFormat="1" ht="16.5" customHeight="1">
      <c r="B358" s="48"/>
      <c r="C358" s="238" t="s">
        <v>82</v>
      </c>
      <c r="D358" s="238" t="s">
        <v>185</v>
      </c>
      <c r="E358" s="239" t="s">
        <v>2281</v>
      </c>
      <c r="F358" s="240" t="s">
        <v>2282</v>
      </c>
      <c r="G358" s="241" t="s">
        <v>2283</v>
      </c>
      <c r="H358" s="242">
        <v>10</v>
      </c>
      <c r="I358" s="243"/>
      <c r="J358" s="244">
        <f>ROUND(I358*H358,2)</f>
        <v>0</v>
      </c>
      <c r="K358" s="240" t="s">
        <v>38</v>
      </c>
      <c r="L358" s="74"/>
      <c r="M358" s="245" t="s">
        <v>38</v>
      </c>
      <c r="N358" s="246" t="s">
        <v>53</v>
      </c>
      <c r="O358" s="49"/>
      <c r="P358" s="247">
        <f>O358*H358</f>
        <v>0</v>
      </c>
      <c r="Q358" s="247">
        <v>0</v>
      </c>
      <c r="R358" s="247">
        <f>Q358*H358</f>
        <v>0</v>
      </c>
      <c r="S358" s="247">
        <v>0</v>
      </c>
      <c r="T358" s="248">
        <f>S358*H358</f>
        <v>0</v>
      </c>
      <c r="AR358" s="25" t="s">
        <v>190</v>
      </c>
      <c r="AT358" s="25" t="s">
        <v>185</v>
      </c>
      <c r="AU358" s="25" t="s">
        <v>25</v>
      </c>
      <c r="AY358" s="25" t="s">
        <v>183</v>
      </c>
      <c r="BE358" s="249">
        <f>IF(N358="základní",J358,0)</f>
        <v>0</v>
      </c>
      <c r="BF358" s="249">
        <f>IF(N358="snížená",J358,0)</f>
        <v>0</v>
      </c>
      <c r="BG358" s="249">
        <f>IF(N358="zákl. přenesená",J358,0)</f>
        <v>0</v>
      </c>
      <c r="BH358" s="249">
        <f>IF(N358="sníž. přenesená",J358,0)</f>
        <v>0</v>
      </c>
      <c r="BI358" s="249">
        <f>IF(N358="nulová",J358,0)</f>
        <v>0</v>
      </c>
      <c r="BJ358" s="25" t="s">
        <v>25</v>
      </c>
      <c r="BK358" s="249">
        <f>ROUND(I358*H358,2)</f>
        <v>0</v>
      </c>
      <c r="BL358" s="25" t="s">
        <v>190</v>
      </c>
      <c r="BM358" s="25" t="s">
        <v>664</v>
      </c>
    </row>
    <row r="359" s="11" customFormat="1" ht="37.44" customHeight="1">
      <c r="B359" s="222"/>
      <c r="C359" s="223"/>
      <c r="D359" s="224" t="s">
        <v>81</v>
      </c>
      <c r="E359" s="225" t="s">
        <v>2279</v>
      </c>
      <c r="F359" s="225" t="s">
        <v>2280</v>
      </c>
      <c r="G359" s="223"/>
      <c r="H359" s="223"/>
      <c r="I359" s="226"/>
      <c r="J359" s="227">
        <f>BK359</f>
        <v>0</v>
      </c>
      <c r="K359" s="223"/>
      <c r="L359" s="228"/>
      <c r="M359" s="229"/>
      <c r="N359" s="230"/>
      <c r="O359" s="230"/>
      <c r="P359" s="231">
        <f>P360</f>
        <v>0</v>
      </c>
      <c r="Q359" s="230"/>
      <c r="R359" s="231">
        <f>R360</f>
        <v>0</v>
      </c>
      <c r="S359" s="230"/>
      <c r="T359" s="232">
        <f>T360</f>
        <v>0</v>
      </c>
      <c r="AR359" s="233" t="s">
        <v>25</v>
      </c>
      <c r="AT359" s="234" t="s">
        <v>81</v>
      </c>
      <c r="AU359" s="234" t="s">
        <v>82</v>
      </c>
      <c r="AY359" s="233" t="s">
        <v>183</v>
      </c>
      <c r="BK359" s="235">
        <f>BK360</f>
        <v>0</v>
      </c>
    </row>
    <row r="360" s="1" customFormat="1" ht="16.5" customHeight="1">
      <c r="B360" s="48"/>
      <c r="C360" s="238" t="s">
        <v>82</v>
      </c>
      <c r="D360" s="238" t="s">
        <v>185</v>
      </c>
      <c r="E360" s="239" t="s">
        <v>2284</v>
      </c>
      <c r="F360" s="240" t="s">
        <v>2285</v>
      </c>
      <c r="G360" s="241" t="s">
        <v>2283</v>
      </c>
      <c r="H360" s="242">
        <v>4</v>
      </c>
      <c r="I360" s="243"/>
      <c r="J360" s="244">
        <f>ROUND(I360*H360,2)</f>
        <v>0</v>
      </c>
      <c r="K360" s="240" t="s">
        <v>38</v>
      </c>
      <c r="L360" s="74"/>
      <c r="M360" s="245" t="s">
        <v>38</v>
      </c>
      <c r="N360" s="246" t="s">
        <v>53</v>
      </c>
      <c r="O360" s="49"/>
      <c r="P360" s="247">
        <f>O360*H360</f>
        <v>0</v>
      </c>
      <c r="Q360" s="247">
        <v>0</v>
      </c>
      <c r="R360" s="247">
        <f>Q360*H360</f>
        <v>0</v>
      </c>
      <c r="S360" s="247">
        <v>0</v>
      </c>
      <c r="T360" s="248">
        <f>S360*H360</f>
        <v>0</v>
      </c>
      <c r="AR360" s="25" t="s">
        <v>190</v>
      </c>
      <c r="AT360" s="25" t="s">
        <v>185</v>
      </c>
      <c r="AU360" s="25" t="s">
        <v>25</v>
      </c>
      <c r="AY360" s="25" t="s">
        <v>183</v>
      </c>
      <c r="BE360" s="249">
        <f>IF(N360="základní",J360,0)</f>
        <v>0</v>
      </c>
      <c r="BF360" s="249">
        <f>IF(N360="snížená",J360,0)</f>
        <v>0</v>
      </c>
      <c r="BG360" s="249">
        <f>IF(N360="zákl. přenesená",J360,0)</f>
        <v>0</v>
      </c>
      <c r="BH360" s="249">
        <f>IF(N360="sníž. přenesená",J360,0)</f>
        <v>0</v>
      </c>
      <c r="BI360" s="249">
        <f>IF(N360="nulová",J360,0)</f>
        <v>0</v>
      </c>
      <c r="BJ360" s="25" t="s">
        <v>25</v>
      </c>
      <c r="BK360" s="249">
        <f>ROUND(I360*H360,2)</f>
        <v>0</v>
      </c>
      <c r="BL360" s="25" t="s">
        <v>190</v>
      </c>
      <c r="BM360" s="25" t="s">
        <v>668</v>
      </c>
    </row>
    <row r="361" s="11" customFormat="1" ht="37.44" customHeight="1">
      <c r="B361" s="222"/>
      <c r="C361" s="223"/>
      <c r="D361" s="224" t="s">
        <v>81</v>
      </c>
      <c r="E361" s="225" t="s">
        <v>2286</v>
      </c>
      <c r="F361" s="225" t="s">
        <v>915</v>
      </c>
      <c r="G361" s="223"/>
      <c r="H361" s="223"/>
      <c r="I361" s="226"/>
      <c r="J361" s="227">
        <f>BK361</f>
        <v>0</v>
      </c>
      <c r="K361" s="223"/>
      <c r="L361" s="228"/>
      <c r="M361" s="229"/>
      <c r="N361" s="230"/>
      <c r="O361" s="230"/>
      <c r="P361" s="231">
        <f>P362+P363</f>
        <v>0</v>
      </c>
      <c r="Q361" s="230"/>
      <c r="R361" s="231">
        <f>R362+R363</f>
        <v>100</v>
      </c>
      <c r="S361" s="230"/>
      <c r="T361" s="232">
        <f>T362+T363</f>
        <v>0</v>
      </c>
      <c r="AR361" s="233" t="s">
        <v>25</v>
      </c>
      <c r="AT361" s="234" t="s">
        <v>81</v>
      </c>
      <c r="AU361" s="234" t="s">
        <v>82</v>
      </c>
      <c r="AY361" s="233" t="s">
        <v>183</v>
      </c>
      <c r="BK361" s="235">
        <f>BK362+BK363</f>
        <v>0</v>
      </c>
    </row>
    <row r="362" s="11" customFormat="1" ht="19.92" customHeight="1">
      <c r="B362" s="222"/>
      <c r="C362" s="223"/>
      <c r="D362" s="224" t="s">
        <v>81</v>
      </c>
      <c r="E362" s="236" t="s">
        <v>2287</v>
      </c>
      <c r="F362" s="236" t="s">
        <v>2288</v>
      </c>
      <c r="G362" s="223"/>
      <c r="H362" s="223"/>
      <c r="I362" s="226"/>
      <c r="J362" s="237">
        <f>BK362</f>
        <v>0</v>
      </c>
      <c r="K362" s="223"/>
      <c r="L362" s="228"/>
      <c r="M362" s="229"/>
      <c r="N362" s="230"/>
      <c r="O362" s="230"/>
      <c r="P362" s="231">
        <v>0</v>
      </c>
      <c r="Q362" s="230"/>
      <c r="R362" s="231">
        <v>0</v>
      </c>
      <c r="S362" s="230"/>
      <c r="T362" s="232">
        <v>0</v>
      </c>
      <c r="AR362" s="233" t="s">
        <v>25</v>
      </c>
      <c r="AT362" s="234" t="s">
        <v>81</v>
      </c>
      <c r="AU362" s="234" t="s">
        <v>25</v>
      </c>
      <c r="AY362" s="233" t="s">
        <v>183</v>
      </c>
      <c r="BK362" s="235">
        <v>0</v>
      </c>
    </row>
    <row r="363" s="11" customFormat="1" ht="19.92" customHeight="1">
      <c r="B363" s="222"/>
      <c r="C363" s="223"/>
      <c r="D363" s="224" t="s">
        <v>81</v>
      </c>
      <c r="E363" s="236" t="s">
        <v>2289</v>
      </c>
      <c r="F363" s="236" t="s">
        <v>2290</v>
      </c>
      <c r="G363" s="223"/>
      <c r="H363" s="223"/>
      <c r="I363" s="226"/>
      <c r="J363" s="237">
        <f>BK363</f>
        <v>0</v>
      </c>
      <c r="K363" s="223"/>
      <c r="L363" s="228"/>
      <c r="M363" s="229"/>
      <c r="N363" s="230"/>
      <c r="O363" s="230"/>
      <c r="P363" s="231">
        <f>SUM(P364:P365)</f>
        <v>0</v>
      </c>
      <c r="Q363" s="230"/>
      <c r="R363" s="231">
        <f>SUM(R364:R365)</f>
        <v>100</v>
      </c>
      <c r="S363" s="230"/>
      <c r="T363" s="232">
        <f>SUM(T364:T365)</f>
        <v>0</v>
      </c>
      <c r="AR363" s="233" t="s">
        <v>25</v>
      </c>
      <c r="AT363" s="234" t="s">
        <v>81</v>
      </c>
      <c r="AU363" s="234" t="s">
        <v>25</v>
      </c>
      <c r="AY363" s="233" t="s">
        <v>183</v>
      </c>
      <c r="BK363" s="235">
        <f>SUM(BK364:BK365)</f>
        <v>0</v>
      </c>
    </row>
    <row r="364" s="1" customFormat="1" ht="16.5" customHeight="1">
      <c r="B364" s="48"/>
      <c r="C364" s="285" t="s">
        <v>82</v>
      </c>
      <c r="D364" s="285" t="s">
        <v>272</v>
      </c>
      <c r="E364" s="286" t="s">
        <v>2291</v>
      </c>
      <c r="F364" s="287" t="s">
        <v>2135</v>
      </c>
      <c r="G364" s="288" t="s">
        <v>215</v>
      </c>
      <c r="H364" s="289">
        <v>25</v>
      </c>
      <c r="I364" s="290"/>
      <c r="J364" s="291">
        <f>ROUND(I364*H364,2)</f>
        <v>0</v>
      </c>
      <c r="K364" s="287" t="s">
        <v>38</v>
      </c>
      <c r="L364" s="292"/>
      <c r="M364" s="293" t="s">
        <v>38</v>
      </c>
      <c r="N364" s="294" t="s">
        <v>53</v>
      </c>
      <c r="O364" s="49"/>
      <c r="P364" s="247">
        <f>O364*H364</f>
        <v>0</v>
      </c>
      <c r="Q364" s="247">
        <v>4</v>
      </c>
      <c r="R364" s="247">
        <f>Q364*H364</f>
        <v>100</v>
      </c>
      <c r="S364" s="247">
        <v>0</v>
      </c>
      <c r="T364" s="248">
        <f>S364*H364</f>
        <v>0</v>
      </c>
      <c r="AR364" s="25" t="s">
        <v>231</v>
      </c>
      <c r="AT364" s="25" t="s">
        <v>272</v>
      </c>
      <c r="AU364" s="25" t="s">
        <v>90</v>
      </c>
      <c r="AY364" s="25" t="s">
        <v>183</v>
      </c>
      <c r="BE364" s="249">
        <f>IF(N364="základní",J364,0)</f>
        <v>0</v>
      </c>
      <c r="BF364" s="249">
        <f>IF(N364="snížená",J364,0)</f>
        <v>0</v>
      </c>
      <c r="BG364" s="249">
        <f>IF(N364="zákl. přenesená",J364,0)</f>
        <v>0</v>
      </c>
      <c r="BH364" s="249">
        <f>IF(N364="sníž. přenesená",J364,0)</f>
        <v>0</v>
      </c>
      <c r="BI364" s="249">
        <f>IF(N364="nulová",J364,0)</f>
        <v>0</v>
      </c>
      <c r="BJ364" s="25" t="s">
        <v>25</v>
      </c>
      <c r="BK364" s="249">
        <f>ROUND(I364*H364,2)</f>
        <v>0</v>
      </c>
      <c r="BL364" s="25" t="s">
        <v>190</v>
      </c>
      <c r="BM364" s="25" t="s">
        <v>672</v>
      </c>
    </row>
    <row r="365" s="1" customFormat="1" ht="16.5" customHeight="1">
      <c r="B365" s="48"/>
      <c r="C365" s="238" t="s">
        <v>82</v>
      </c>
      <c r="D365" s="238" t="s">
        <v>185</v>
      </c>
      <c r="E365" s="239" t="s">
        <v>2292</v>
      </c>
      <c r="F365" s="240" t="s">
        <v>2138</v>
      </c>
      <c r="G365" s="241" t="s">
        <v>215</v>
      </c>
      <c r="H365" s="242">
        <v>25</v>
      </c>
      <c r="I365" s="243"/>
      <c r="J365" s="244">
        <f>ROUND(I365*H365,2)</f>
        <v>0</v>
      </c>
      <c r="K365" s="240" t="s">
        <v>38</v>
      </c>
      <c r="L365" s="74"/>
      <c r="M365" s="245" t="s">
        <v>38</v>
      </c>
      <c r="N365" s="246" t="s">
        <v>53</v>
      </c>
      <c r="O365" s="49"/>
      <c r="P365" s="247">
        <f>O365*H365</f>
        <v>0</v>
      </c>
      <c r="Q365" s="247">
        <v>0</v>
      </c>
      <c r="R365" s="247">
        <f>Q365*H365</f>
        <v>0</v>
      </c>
      <c r="S365" s="247">
        <v>0</v>
      </c>
      <c r="T365" s="248">
        <f>S365*H365</f>
        <v>0</v>
      </c>
      <c r="AR365" s="25" t="s">
        <v>190</v>
      </c>
      <c r="AT365" s="25" t="s">
        <v>185</v>
      </c>
      <c r="AU365" s="25" t="s">
        <v>90</v>
      </c>
      <c r="AY365" s="25" t="s">
        <v>183</v>
      </c>
      <c r="BE365" s="249">
        <f>IF(N365="základní",J365,0)</f>
        <v>0</v>
      </c>
      <c r="BF365" s="249">
        <f>IF(N365="snížená",J365,0)</f>
        <v>0</v>
      </c>
      <c r="BG365" s="249">
        <f>IF(N365="zákl. přenesená",J365,0)</f>
        <v>0</v>
      </c>
      <c r="BH365" s="249">
        <f>IF(N365="sníž. přenesená",J365,0)</f>
        <v>0</v>
      </c>
      <c r="BI365" s="249">
        <f>IF(N365="nulová",J365,0)</f>
        <v>0</v>
      </c>
      <c r="BJ365" s="25" t="s">
        <v>25</v>
      </c>
      <c r="BK365" s="249">
        <f>ROUND(I365*H365,2)</f>
        <v>0</v>
      </c>
      <c r="BL365" s="25" t="s">
        <v>190</v>
      </c>
      <c r="BM365" s="25" t="s">
        <v>679</v>
      </c>
    </row>
    <row r="366" s="11" customFormat="1" ht="37.44" customHeight="1">
      <c r="B366" s="222"/>
      <c r="C366" s="223"/>
      <c r="D366" s="224" t="s">
        <v>81</v>
      </c>
      <c r="E366" s="225" t="s">
        <v>2293</v>
      </c>
      <c r="F366" s="225" t="s">
        <v>2294</v>
      </c>
      <c r="G366" s="223"/>
      <c r="H366" s="223"/>
      <c r="I366" s="226"/>
      <c r="J366" s="227">
        <f>BK366</f>
        <v>0</v>
      </c>
      <c r="K366" s="223"/>
      <c r="L366" s="228"/>
      <c r="M366" s="229"/>
      <c r="N366" s="230"/>
      <c r="O366" s="230"/>
      <c r="P366" s="231">
        <f>P367+P368</f>
        <v>0</v>
      </c>
      <c r="Q366" s="230"/>
      <c r="R366" s="231">
        <f>R367+R368</f>
        <v>272</v>
      </c>
      <c r="S366" s="230"/>
      <c r="T366" s="232">
        <f>T367+T368</f>
        <v>0</v>
      </c>
      <c r="AR366" s="233" t="s">
        <v>25</v>
      </c>
      <c r="AT366" s="234" t="s">
        <v>81</v>
      </c>
      <c r="AU366" s="234" t="s">
        <v>82</v>
      </c>
      <c r="AY366" s="233" t="s">
        <v>183</v>
      </c>
      <c r="BK366" s="235">
        <f>BK367+BK368</f>
        <v>0</v>
      </c>
    </row>
    <row r="367" s="11" customFormat="1" ht="19.92" customHeight="1">
      <c r="B367" s="222"/>
      <c r="C367" s="223"/>
      <c r="D367" s="224" t="s">
        <v>81</v>
      </c>
      <c r="E367" s="236" t="s">
        <v>2295</v>
      </c>
      <c r="F367" s="236" t="s">
        <v>2296</v>
      </c>
      <c r="G367" s="223"/>
      <c r="H367" s="223"/>
      <c r="I367" s="226"/>
      <c r="J367" s="237">
        <f>BK367</f>
        <v>0</v>
      </c>
      <c r="K367" s="223"/>
      <c r="L367" s="228"/>
      <c r="M367" s="229"/>
      <c r="N367" s="230"/>
      <c r="O367" s="230"/>
      <c r="P367" s="231">
        <v>0</v>
      </c>
      <c r="Q367" s="230"/>
      <c r="R367" s="231">
        <v>0</v>
      </c>
      <c r="S367" s="230"/>
      <c r="T367" s="232">
        <v>0</v>
      </c>
      <c r="AR367" s="233" t="s">
        <v>25</v>
      </c>
      <c r="AT367" s="234" t="s">
        <v>81</v>
      </c>
      <c r="AU367" s="234" t="s">
        <v>25</v>
      </c>
      <c r="AY367" s="233" t="s">
        <v>183</v>
      </c>
      <c r="BK367" s="235">
        <v>0</v>
      </c>
    </row>
    <row r="368" s="11" customFormat="1" ht="19.92" customHeight="1">
      <c r="B368" s="222"/>
      <c r="C368" s="223"/>
      <c r="D368" s="224" t="s">
        <v>81</v>
      </c>
      <c r="E368" s="236" t="s">
        <v>2297</v>
      </c>
      <c r="F368" s="236" t="s">
        <v>2298</v>
      </c>
      <c r="G368" s="223"/>
      <c r="H368" s="223"/>
      <c r="I368" s="226"/>
      <c r="J368" s="237">
        <f>BK368</f>
        <v>0</v>
      </c>
      <c r="K368" s="223"/>
      <c r="L368" s="228"/>
      <c r="M368" s="229"/>
      <c r="N368" s="230"/>
      <c r="O368" s="230"/>
      <c r="P368" s="231">
        <f>SUM(P369:P370)</f>
        <v>0</v>
      </c>
      <c r="Q368" s="230"/>
      <c r="R368" s="231">
        <f>SUM(R369:R370)</f>
        <v>272</v>
      </c>
      <c r="S368" s="230"/>
      <c r="T368" s="232">
        <f>SUM(T369:T370)</f>
        <v>0</v>
      </c>
      <c r="AR368" s="233" t="s">
        <v>25</v>
      </c>
      <c r="AT368" s="234" t="s">
        <v>81</v>
      </c>
      <c r="AU368" s="234" t="s">
        <v>25</v>
      </c>
      <c r="AY368" s="233" t="s">
        <v>183</v>
      </c>
      <c r="BK368" s="235">
        <f>SUM(BK369:BK370)</f>
        <v>0</v>
      </c>
    </row>
    <row r="369" s="1" customFormat="1" ht="16.5" customHeight="1">
      <c r="B369" s="48"/>
      <c r="C369" s="285" t="s">
        <v>82</v>
      </c>
      <c r="D369" s="285" t="s">
        <v>272</v>
      </c>
      <c r="E369" s="286" t="s">
        <v>2291</v>
      </c>
      <c r="F369" s="287" t="s">
        <v>2135</v>
      </c>
      <c r="G369" s="288" t="s">
        <v>215</v>
      </c>
      <c r="H369" s="289">
        <v>68</v>
      </c>
      <c r="I369" s="290"/>
      <c r="J369" s="291">
        <f>ROUND(I369*H369,2)</f>
        <v>0</v>
      </c>
      <c r="K369" s="287" t="s">
        <v>38</v>
      </c>
      <c r="L369" s="292"/>
      <c r="M369" s="293" t="s">
        <v>38</v>
      </c>
      <c r="N369" s="294" t="s">
        <v>53</v>
      </c>
      <c r="O369" s="49"/>
      <c r="P369" s="247">
        <f>O369*H369</f>
        <v>0</v>
      </c>
      <c r="Q369" s="247">
        <v>4</v>
      </c>
      <c r="R369" s="247">
        <f>Q369*H369</f>
        <v>272</v>
      </c>
      <c r="S369" s="247">
        <v>0</v>
      </c>
      <c r="T369" s="248">
        <f>S369*H369</f>
        <v>0</v>
      </c>
      <c r="AR369" s="25" t="s">
        <v>231</v>
      </c>
      <c r="AT369" s="25" t="s">
        <v>272</v>
      </c>
      <c r="AU369" s="25" t="s">
        <v>90</v>
      </c>
      <c r="AY369" s="25" t="s">
        <v>183</v>
      </c>
      <c r="BE369" s="249">
        <f>IF(N369="základní",J369,0)</f>
        <v>0</v>
      </c>
      <c r="BF369" s="249">
        <f>IF(N369="snížená",J369,0)</f>
        <v>0</v>
      </c>
      <c r="BG369" s="249">
        <f>IF(N369="zákl. přenesená",J369,0)</f>
        <v>0</v>
      </c>
      <c r="BH369" s="249">
        <f>IF(N369="sníž. přenesená",J369,0)</f>
        <v>0</v>
      </c>
      <c r="BI369" s="249">
        <f>IF(N369="nulová",J369,0)</f>
        <v>0</v>
      </c>
      <c r="BJ369" s="25" t="s">
        <v>25</v>
      </c>
      <c r="BK369" s="249">
        <f>ROUND(I369*H369,2)</f>
        <v>0</v>
      </c>
      <c r="BL369" s="25" t="s">
        <v>190</v>
      </c>
      <c r="BM369" s="25" t="s">
        <v>683</v>
      </c>
    </row>
    <row r="370" s="1" customFormat="1" ht="16.5" customHeight="1">
      <c r="B370" s="48"/>
      <c r="C370" s="238" t="s">
        <v>82</v>
      </c>
      <c r="D370" s="238" t="s">
        <v>185</v>
      </c>
      <c r="E370" s="239" t="s">
        <v>2299</v>
      </c>
      <c r="F370" s="240" t="s">
        <v>2138</v>
      </c>
      <c r="G370" s="241" t="s">
        <v>215</v>
      </c>
      <c r="H370" s="242">
        <v>68</v>
      </c>
      <c r="I370" s="243"/>
      <c r="J370" s="244">
        <f>ROUND(I370*H370,2)</f>
        <v>0</v>
      </c>
      <c r="K370" s="240" t="s">
        <v>38</v>
      </c>
      <c r="L370" s="74"/>
      <c r="M370" s="245" t="s">
        <v>38</v>
      </c>
      <c r="N370" s="246" t="s">
        <v>53</v>
      </c>
      <c r="O370" s="49"/>
      <c r="P370" s="247">
        <f>O370*H370</f>
        <v>0</v>
      </c>
      <c r="Q370" s="247">
        <v>0</v>
      </c>
      <c r="R370" s="247">
        <f>Q370*H370</f>
        <v>0</v>
      </c>
      <c r="S370" s="247">
        <v>0</v>
      </c>
      <c r="T370" s="248">
        <f>S370*H370</f>
        <v>0</v>
      </c>
      <c r="AR370" s="25" t="s">
        <v>190</v>
      </c>
      <c r="AT370" s="25" t="s">
        <v>185</v>
      </c>
      <c r="AU370" s="25" t="s">
        <v>90</v>
      </c>
      <c r="AY370" s="25" t="s">
        <v>183</v>
      </c>
      <c r="BE370" s="249">
        <f>IF(N370="základní",J370,0)</f>
        <v>0</v>
      </c>
      <c r="BF370" s="249">
        <f>IF(N370="snížená",J370,0)</f>
        <v>0</v>
      </c>
      <c r="BG370" s="249">
        <f>IF(N370="zákl. přenesená",J370,0)</f>
        <v>0</v>
      </c>
      <c r="BH370" s="249">
        <f>IF(N370="sníž. přenesená",J370,0)</f>
        <v>0</v>
      </c>
      <c r="BI370" s="249">
        <f>IF(N370="nulová",J370,0)</f>
        <v>0</v>
      </c>
      <c r="BJ370" s="25" t="s">
        <v>25</v>
      </c>
      <c r="BK370" s="249">
        <f>ROUND(I370*H370,2)</f>
        <v>0</v>
      </c>
      <c r="BL370" s="25" t="s">
        <v>190</v>
      </c>
      <c r="BM370" s="25" t="s">
        <v>687</v>
      </c>
    </row>
    <row r="371" s="11" customFormat="1" ht="37.44" customHeight="1">
      <c r="B371" s="222"/>
      <c r="C371" s="223"/>
      <c r="D371" s="224" t="s">
        <v>81</v>
      </c>
      <c r="E371" s="225" t="s">
        <v>2300</v>
      </c>
      <c r="F371" s="225" t="s">
        <v>2301</v>
      </c>
      <c r="G371" s="223"/>
      <c r="H371" s="223"/>
      <c r="I371" s="226"/>
      <c r="J371" s="227">
        <f>BK371</f>
        <v>0</v>
      </c>
      <c r="K371" s="223"/>
      <c r="L371" s="228"/>
      <c r="M371" s="229"/>
      <c r="N371" s="230"/>
      <c r="O371" s="230"/>
      <c r="P371" s="231">
        <f>P372+P373</f>
        <v>0</v>
      </c>
      <c r="Q371" s="230"/>
      <c r="R371" s="231">
        <f>R372+R373</f>
        <v>284</v>
      </c>
      <c r="S371" s="230"/>
      <c r="T371" s="232">
        <f>T372+T373</f>
        <v>0</v>
      </c>
      <c r="AR371" s="233" t="s">
        <v>25</v>
      </c>
      <c r="AT371" s="234" t="s">
        <v>81</v>
      </c>
      <c r="AU371" s="234" t="s">
        <v>82</v>
      </c>
      <c r="AY371" s="233" t="s">
        <v>183</v>
      </c>
      <c r="BK371" s="235">
        <f>BK372+BK373</f>
        <v>0</v>
      </c>
    </row>
    <row r="372" s="11" customFormat="1" ht="19.92" customHeight="1">
      <c r="B372" s="222"/>
      <c r="C372" s="223"/>
      <c r="D372" s="224" t="s">
        <v>81</v>
      </c>
      <c r="E372" s="236" t="s">
        <v>2302</v>
      </c>
      <c r="F372" s="236" t="s">
        <v>2303</v>
      </c>
      <c r="G372" s="223"/>
      <c r="H372" s="223"/>
      <c r="I372" s="226"/>
      <c r="J372" s="237">
        <f>BK372</f>
        <v>0</v>
      </c>
      <c r="K372" s="223"/>
      <c r="L372" s="228"/>
      <c r="M372" s="229"/>
      <c r="N372" s="230"/>
      <c r="O372" s="230"/>
      <c r="P372" s="231">
        <v>0</v>
      </c>
      <c r="Q372" s="230"/>
      <c r="R372" s="231">
        <v>0</v>
      </c>
      <c r="S372" s="230"/>
      <c r="T372" s="232">
        <v>0</v>
      </c>
      <c r="AR372" s="233" t="s">
        <v>25</v>
      </c>
      <c r="AT372" s="234" t="s">
        <v>81</v>
      </c>
      <c r="AU372" s="234" t="s">
        <v>25</v>
      </c>
      <c r="AY372" s="233" t="s">
        <v>183</v>
      </c>
      <c r="BK372" s="235">
        <v>0</v>
      </c>
    </row>
    <row r="373" s="11" customFormat="1" ht="19.92" customHeight="1">
      <c r="B373" s="222"/>
      <c r="C373" s="223"/>
      <c r="D373" s="224" t="s">
        <v>81</v>
      </c>
      <c r="E373" s="236" t="s">
        <v>2304</v>
      </c>
      <c r="F373" s="236" t="s">
        <v>2305</v>
      </c>
      <c r="G373" s="223"/>
      <c r="H373" s="223"/>
      <c r="I373" s="226"/>
      <c r="J373" s="237">
        <f>BK373</f>
        <v>0</v>
      </c>
      <c r="K373" s="223"/>
      <c r="L373" s="228"/>
      <c r="M373" s="229"/>
      <c r="N373" s="230"/>
      <c r="O373" s="230"/>
      <c r="P373" s="231">
        <f>SUM(P374:P379)</f>
        <v>0</v>
      </c>
      <c r="Q373" s="230"/>
      <c r="R373" s="231">
        <f>SUM(R374:R379)</f>
        <v>284</v>
      </c>
      <c r="S373" s="230"/>
      <c r="T373" s="232">
        <f>SUM(T374:T379)</f>
        <v>0</v>
      </c>
      <c r="AR373" s="233" t="s">
        <v>25</v>
      </c>
      <c r="AT373" s="234" t="s">
        <v>81</v>
      </c>
      <c r="AU373" s="234" t="s">
        <v>25</v>
      </c>
      <c r="AY373" s="233" t="s">
        <v>183</v>
      </c>
      <c r="BK373" s="235">
        <f>SUM(BK374:BK379)</f>
        <v>0</v>
      </c>
    </row>
    <row r="374" s="1" customFormat="1" ht="16.5" customHeight="1">
      <c r="B374" s="48"/>
      <c r="C374" s="285" t="s">
        <v>82</v>
      </c>
      <c r="D374" s="285" t="s">
        <v>272</v>
      </c>
      <c r="E374" s="286" t="s">
        <v>2291</v>
      </c>
      <c r="F374" s="287" t="s">
        <v>2135</v>
      </c>
      <c r="G374" s="288" t="s">
        <v>215</v>
      </c>
      <c r="H374" s="289">
        <v>71</v>
      </c>
      <c r="I374" s="290"/>
      <c r="J374" s="291">
        <f>ROUND(I374*H374,2)</f>
        <v>0</v>
      </c>
      <c r="K374" s="287" t="s">
        <v>38</v>
      </c>
      <c r="L374" s="292"/>
      <c r="M374" s="293" t="s">
        <v>38</v>
      </c>
      <c r="N374" s="294" t="s">
        <v>53</v>
      </c>
      <c r="O374" s="49"/>
      <c r="P374" s="247">
        <f>O374*H374</f>
        <v>0</v>
      </c>
      <c r="Q374" s="247">
        <v>4</v>
      </c>
      <c r="R374" s="247">
        <f>Q374*H374</f>
        <v>284</v>
      </c>
      <c r="S374" s="247">
        <v>0</v>
      </c>
      <c r="T374" s="248">
        <f>S374*H374</f>
        <v>0</v>
      </c>
      <c r="AR374" s="25" t="s">
        <v>231</v>
      </c>
      <c r="AT374" s="25" t="s">
        <v>272</v>
      </c>
      <c r="AU374" s="25" t="s">
        <v>90</v>
      </c>
      <c r="AY374" s="25" t="s">
        <v>183</v>
      </c>
      <c r="BE374" s="249">
        <f>IF(N374="základní",J374,0)</f>
        <v>0</v>
      </c>
      <c r="BF374" s="249">
        <f>IF(N374="snížená",J374,0)</f>
        <v>0</v>
      </c>
      <c r="BG374" s="249">
        <f>IF(N374="zákl. přenesená",J374,0)</f>
        <v>0</v>
      </c>
      <c r="BH374" s="249">
        <f>IF(N374="sníž. přenesená",J374,0)</f>
        <v>0</v>
      </c>
      <c r="BI374" s="249">
        <f>IF(N374="nulová",J374,0)</f>
        <v>0</v>
      </c>
      <c r="BJ374" s="25" t="s">
        <v>25</v>
      </c>
      <c r="BK374" s="249">
        <f>ROUND(I374*H374,2)</f>
        <v>0</v>
      </c>
      <c r="BL374" s="25" t="s">
        <v>190</v>
      </c>
      <c r="BM374" s="25" t="s">
        <v>691</v>
      </c>
    </row>
    <row r="375" s="1" customFormat="1" ht="16.5" customHeight="1">
      <c r="B375" s="48"/>
      <c r="C375" s="238" t="s">
        <v>82</v>
      </c>
      <c r="D375" s="238" t="s">
        <v>185</v>
      </c>
      <c r="E375" s="239" t="s">
        <v>2306</v>
      </c>
      <c r="F375" s="240" t="s">
        <v>2138</v>
      </c>
      <c r="G375" s="241" t="s">
        <v>215</v>
      </c>
      <c r="H375" s="242">
        <v>71</v>
      </c>
      <c r="I375" s="243"/>
      <c r="J375" s="244">
        <f>ROUND(I375*H375,2)</f>
        <v>0</v>
      </c>
      <c r="K375" s="240" t="s">
        <v>38</v>
      </c>
      <c r="L375" s="74"/>
      <c r="M375" s="245" t="s">
        <v>38</v>
      </c>
      <c r="N375" s="246" t="s">
        <v>53</v>
      </c>
      <c r="O375" s="49"/>
      <c r="P375" s="247">
        <f>O375*H375</f>
        <v>0</v>
      </c>
      <c r="Q375" s="247">
        <v>0</v>
      </c>
      <c r="R375" s="247">
        <f>Q375*H375</f>
        <v>0</v>
      </c>
      <c r="S375" s="247">
        <v>0</v>
      </c>
      <c r="T375" s="248">
        <f>S375*H375</f>
        <v>0</v>
      </c>
      <c r="AR375" s="25" t="s">
        <v>190</v>
      </c>
      <c r="AT375" s="25" t="s">
        <v>185</v>
      </c>
      <c r="AU375" s="25" t="s">
        <v>90</v>
      </c>
      <c r="AY375" s="25" t="s">
        <v>183</v>
      </c>
      <c r="BE375" s="249">
        <f>IF(N375="základní",J375,0)</f>
        <v>0</v>
      </c>
      <c r="BF375" s="249">
        <f>IF(N375="snížená",J375,0)</f>
        <v>0</v>
      </c>
      <c r="BG375" s="249">
        <f>IF(N375="zákl. přenesená",J375,0)</f>
        <v>0</v>
      </c>
      <c r="BH375" s="249">
        <f>IF(N375="sníž. přenesená",J375,0)</f>
        <v>0</v>
      </c>
      <c r="BI375" s="249">
        <f>IF(N375="nulová",J375,0)</f>
        <v>0</v>
      </c>
      <c r="BJ375" s="25" t="s">
        <v>25</v>
      </c>
      <c r="BK375" s="249">
        <f>ROUND(I375*H375,2)</f>
        <v>0</v>
      </c>
      <c r="BL375" s="25" t="s">
        <v>190</v>
      </c>
      <c r="BM375" s="25" t="s">
        <v>697</v>
      </c>
    </row>
    <row r="376" s="1" customFormat="1" ht="16.5" customHeight="1">
      <c r="B376" s="48"/>
      <c r="C376" s="285" t="s">
        <v>90</v>
      </c>
      <c r="D376" s="285" t="s">
        <v>272</v>
      </c>
      <c r="E376" s="286" t="s">
        <v>2307</v>
      </c>
      <c r="F376" s="287" t="s">
        <v>2308</v>
      </c>
      <c r="G376" s="288" t="s">
        <v>2309</v>
      </c>
      <c r="H376" s="289">
        <v>1</v>
      </c>
      <c r="I376" s="290"/>
      <c r="J376" s="291">
        <f>ROUND(I376*H376,2)</f>
        <v>0</v>
      </c>
      <c r="K376" s="287" t="s">
        <v>38</v>
      </c>
      <c r="L376" s="292"/>
      <c r="M376" s="293" t="s">
        <v>38</v>
      </c>
      <c r="N376" s="294" t="s">
        <v>53</v>
      </c>
      <c r="O376" s="49"/>
      <c r="P376" s="247">
        <f>O376*H376</f>
        <v>0</v>
      </c>
      <c r="Q376" s="247">
        <v>0</v>
      </c>
      <c r="R376" s="247">
        <f>Q376*H376</f>
        <v>0</v>
      </c>
      <c r="S376" s="247">
        <v>0</v>
      </c>
      <c r="T376" s="248">
        <f>S376*H376</f>
        <v>0</v>
      </c>
      <c r="AR376" s="25" t="s">
        <v>231</v>
      </c>
      <c r="AT376" s="25" t="s">
        <v>272</v>
      </c>
      <c r="AU376" s="25" t="s">
        <v>90</v>
      </c>
      <c r="AY376" s="25" t="s">
        <v>183</v>
      </c>
      <c r="BE376" s="249">
        <f>IF(N376="základní",J376,0)</f>
        <v>0</v>
      </c>
      <c r="BF376" s="249">
        <f>IF(N376="snížená",J376,0)</f>
        <v>0</v>
      </c>
      <c r="BG376" s="249">
        <f>IF(N376="zákl. přenesená",J376,0)</f>
        <v>0</v>
      </c>
      <c r="BH376" s="249">
        <f>IF(N376="sníž. přenesená",J376,0)</f>
        <v>0</v>
      </c>
      <c r="BI376" s="249">
        <f>IF(N376="nulová",J376,0)</f>
        <v>0</v>
      </c>
      <c r="BJ376" s="25" t="s">
        <v>25</v>
      </c>
      <c r="BK376" s="249">
        <f>ROUND(I376*H376,2)</f>
        <v>0</v>
      </c>
      <c r="BL376" s="25" t="s">
        <v>190</v>
      </c>
      <c r="BM376" s="25" t="s">
        <v>2310</v>
      </c>
    </row>
    <row r="377" s="1" customFormat="1" ht="16.5" customHeight="1">
      <c r="B377" s="48"/>
      <c r="C377" s="285" t="s">
        <v>107</v>
      </c>
      <c r="D377" s="285" t="s">
        <v>272</v>
      </c>
      <c r="E377" s="286" t="s">
        <v>2311</v>
      </c>
      <c r="F377" s="287" t="s">
        <v>2312</v>
      </c>
      <c r="G377" s="288" t="s">
        <v>2309</v>
      </c>
      <c r="H377" s="289">
        <v>1</v>
      </c>
      <c r="I377" s="290"/>
      <c r="J377" s="291">
        <f>ROUND(I377*H377,2)</f>
        <v>0</v>
      </c>
      <c r="K377" s="287" t="s">
        <v>38</v>
      </c>
      <c r="L377" s="292"/>
      <c r="M377" s="293" t="s">
        <v>38</v>
      </c>
      <c r="N377" s="294" t="s">
        <v>53</v>
      </c>
      <c r="O377" s="49"/>
      <c r="P377" s="247">
        <f>O377*H377</f>
        <v>0</v>
      </c>
      <c r="Q377" s="247">
        <v>0</v>
      </c>
      <c r="R377" s="247">
        <f>Q377*H377</f>
        <v>0</v>
      </c>
      <c r="S377" s="247">
        <v>0</v>
      </c>
      <c r="T377" s="248">
        <f>S377*H377</f>
        <v>0</v>
      </c>
      <c r="AR377" s="25" t="s">
        <v>231</v>
      </c>
      <c r="AT377" s="25" t="s">
        <v>272</v>
      </c>
      <c r="AU377" s="25" t="s">
        <v>90</v>
      </c>
      <c r="AY377" s="25" t="s">
        <v>183</v>
      </c>
      <c r="BE377" s="249">
        <f>IF(N377="základní",J377,0)</f>
        <v>0</v>
      </c>
      <c r="BF377" s="249">
        <f>IF(N377="snížená",J377,0)</f>
        <v>0</v>
      </c>
      <c r="BG377" s="249">
        <f>IF(N377="zákl. přenesená",J377,0)</f>
        <v>0</v>
      </c>
      <c r="BH377" s="249">
        <f>IF(N377="sníž. přenesená",J377,0)</f>
        <v>0</v>
      </c>
      <c r="BI377" s="249">
        <f>IF(N377="nulová",J377,0)</f>
        <v>0</v>
      </c>
      <c r="BJ377" s="25" t="s">
        <v>25</v>
      </c>
      <c r="BK377" s="249">
        <f>ROUND(I377*H377,2)</f>
        <v>0</v>
      </c>
      <c r="BL377" s="25" t="s">
        <v>190</v>
      </c>
      <c r="BM377" s="25" t="s">
        <v>2313</v>
      </c>
    </row>
    <row r="378" s="1" customFormat="1" ht="16.5" customHeight="1">
      <c r="B378" s="48"/>
      <c r="C378" s="285" t="s">
        <v>190</v>
      </c>
      <c r="D378" s="285" t="s">
        <v>272</v>
      </c>
      <c r="E378" s="286" t="s">
        <v>2314</v>
      </c>
      <c r="F378" s="287" t="s">
        <v>2315</v>
      </c>
      <c r="G378" s="288" t="s">
        <v>2309</v>
      </c>
      <c r="H378" s="289">
        <v>1</v>
      </c>
      <c r="I378" s="290"/>
      <c r="J378" s="291">
        <f>ROUND(I378*H378,2)</f>
        <v>0</v>
      </c>
      <c r="K378" s="287" t="s">
        <v>38</v>
      </c>
      <c r="L378" s="292"/>
      <c r="M378" s="293" t="s">
        <v>38</v>
      </c>
      <c r="N378" s="294" t="s">
        <v>53</v>
      </c>
      <c r="O378" s="49"/>
      <c r="P378" s="247">
        <f>O378*H378</f>
        <v>0</v>
      </c>
      <c r="Q378" s="247">
        <v>0</v>
      </c>
      <c r="R378" s="247">
        <f>Q378*H378</f>
        <v>0</v>
      </c>
      <c r="S378" s="247">
        <v>0</v>
      </c>
      <c r="T378" s="248">
        <f>S378*H378</f>
        <v>0</v>
      </c>
      <c r="AR378" s="25" t="s">
        <v>231</v>
      </c>
      <c r="AT378" s="25" t="s">
        <v>272</v>
      </c>
      <c r="AU378" s="25" t="s">
        <v>90</v>
      </c>
      <c r="AY378" s="25" t="s">
        <v>183</v>
      </c>
      <c r="BE378" s="249">
        <f>IF(N378="základní",J378,0)</f>
        <v>0</v>
      </c>
      <c r="BF378" s="249">
        <f>IF(N378="snížená",J378,0)</f>
        <v>0</v>
      </c>
      <c r="BG378" s="249">
        <f>IF(N378="zákl. přenesená",J378,0)</f>
        <v>0</v>
      </c>
      <c r="BH378" s="249">
        <f>IF(N378="sníž. přenesená",J378,0)</f>
        <v>0</v>
      </c>
      <c r="BI378" s="249">
        <f>IF(N378="nulová",J378,0)</f>
        <v>0</v>
      </c>
      <c r="BJ378" s="25" t="s">
        <v>25</v>
      </c>
      <c r="BK378" s="249">
        <f>ROUND(I378*H378,2)</f>
        <v>0</v>
      </c>
      <c r="BL378" s="25" t="s">
        <v>190</v>
      </c>
      <c r="BM378" s="25" t="s">
        <v>2316</v>
      </c>
    </row>
    <row r="379" s="1" customFormat="1" ht="16.5" customHeight="1">
      <c r="B379" s="48"/>
      <c r="C379" s="285" t="s">
        <v>212</v>
      </c>
      <c r="D379" s="285" t="s">
        <v>272</v>
      </c>
      <c r="E379" s="286" t="s">
        <v>2317</v>
      </c>
      <c r="F379" s="287" t="s">
        <v>2318</v>
      </c>
      <c r="G379" s="288" t="s">
        <v>2309</v>
      </c>
      <c r="H379" s="289">
        <v>1</v>
      </c>
      <c r="I379" s="290"/>
      <c r="J379" s="291">
        <f>ROUND(I379*H379,2)</f>
        <v>0</v>
      </c>
      <c r="K379" s="287" t="s">
        <v>38</v>
      </c>
      <c r="L379" s="292"/>
      <c r="M379" s="293" t="s">
        <v>38</v>
      </c>
      <c r="N379" s="310" t="s">
        <v>53</v>
      </c>
      <c r="O379" s="311"/>
      <c r="P379" s="312">
        <f>O379*H379</f>
        <v>0</v>
      </c>
      <c r="Q379" s="312">
        <v>0</v>
      </c>
      <c r="R379" s="312">
        <f>Q379*H379</f>
        <v>0</v>
      </c>
      <c r="S379" s="312">
        <v>0</v>
      </c>
      <c r="T379" s="313">
        <f>S379*H379</f>
        <v>0</v>
      </c>
      <c r="AR379" s="25" t="s">
        <v>231</v>
      </c>
      <c r="AT379" s="25" t="s">
        <v>272</v>
      </c>
      <c r="AU379" s="25" t="s">
        <v>90</v>
      </c>
      <c r="AY379" s="25" t="s">
        <v>183</v>
      </c>
      <c r="BE379" s="249">
        <f>IF(N379="základní",J379,0)</f>
        <v>0</v>
      </c>
      <c r="BF379" s="249">
        <f>IF(N379="snížená",J379,0)</f>
        <v>0</v>
      </c>
      <c r="BG379" s="249">
        <f>IF(N379="zákl. přenesená",J379,0)</f>
        <v>0</v>
      </c>
      <c r="BH379" s="249">
        <f>IF(N379="sníž. přenesená",J379,0)</f>
        <v>0</v>
      </c>
      <c r="BI379" s="249">
        <f>IF(N379="nulová",J379,0)</f>
        <v>0</v>
      </c>
      <c r="BJ379" s="25" t="s">
        <v>25</v>
      </c>
      <c r="BK379" s="249">
        <f>ROUND(I379*H379,2)</f>
        <v>0</v>
      </c>
      <c r="BL379" s="25" t="s">
        <v>190</v>
      </c>
      <c r="BM379" s="25" t="s">
        <v>2319</v>
      </c>
    </row>
    <row r="380" s="1" customFormat="1" ht="6.96" customHeight="1">
      <c r="B380" s="69"/>
      <c r="C380" s="70"/>
      <c r="D380" s="70"/>
      <c r="E380" s="70"/>
      <c r="F380" s="70"/>
      <c r="G380" s="70"/>
      <c r="H380" s="70"/>
      <c r="I380" s="181"/>
      <c r="J380" s="70"/>
      <c r="K380" s="70"/>
      <c r="L380" s="74"/>
    </row>
  </sheetData>
  <sheetProtection sheet="1" autoFilter="0" formatColumns="0" formatRows="0" objects="1" scenarios="1" spinCount="100000" saltValue="4vTs+gUnHGuqsWVu116JbAZAnsZUegpmv7Tj1GO9XFHiJFtjvZsjHTmPazp/OyKAAWIiGZSSYh3bgg1Gl1GNFg==" hashValue="rNtTXtcskQ8k8uuAojshuLCvErDWxJ9joPKYAUC3xtg1RoCg2n8F0rzK8HOebP2yYVFzVsmPe8/UAfg6n45Q6A==" algorithmName="SHA-512" password="CC35"/>
  <autoFilter ref="C189:K379"/>
  <mergeCells count="16">
    <mergeCell ref="E7:H7"/>
    <mergeCell ref="E11:H11"/>
    <mergeCell ref="E9:H9"/>
    <mergeCell ref="E13:H13"/>
    <mergeCell ref="E28:H28"/>
    <mergeCell ref="E49:H49"/>
    <mergeCell ref="E53:H53"/>
    <mergeCell ref="E51:H51"/>
    <mergeCell ref="E55:H55"/>
    <mergeCell ref="J59:J60"/>
    <mergeCell ref="E176:H176"/>
    <mergeCell ref="E180:H180"/>
    <mergeCell ref="E178:H178"/>
    <mergeCell ref="E182:H182"/>
    <mergeCell ref="G1:H1"/>
    <mergeCell ref="L2:V2"/>
  </mergeCells>
  <hyperlinks>
    <hyperlink ref="F1:G1" location="C2" display="1) Krycí list soupisu"/>
    <hyperlink ref="G1:H1" location="C62" display="2) Rekapitulace"/>
    <hyperlink ref="J1" location="C18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114</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2320</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38</v>
      </c>
      <c r="G15" s="49"/>
      <c r="H15" s="49"/>
      <c r="I15" s="161" t="s">
        <v>23</v>
      </c>
      <c r="J15" s="36" t="s">
        <v>2321</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
        <v>38</v>
      </c>
      <c r="K18" s="53"/>
    </row>
    <row r="19" s="1" customFormat="1" ht="18" customHeight="1">
      <c r="B19" s="48"/>
      <c r="C19" s="49"/>
      <c r="D19" s="49"/>
      <c r="E19" s="36" t="s">
        <v>2322</v>
      </c>
      <c r="F19" s="49"/>
      <c r="G19" s="49"/>
      <c r="H19" s="49"/>
      <c r="I19" s="161" t="s">
        <v>40</v>
      </c>
      <c r="J19" s="36" t="s">
        <v>38</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
        <v>38</v>
      </c>
      <c r="K24" s="53"/>
    </row>
    <row r="25" s="1" customFormat="1" ht="18" customHeight="1">
      <c r="B25" s="48"/>
      <c r="C25" s="49"/>
      <c r="D25" s="49"/>
      <c r="E25" s="36" t="s">
        <v>2323</v>
      </c>
      <c r="F25" s="49"/>
      <c r="G25" s="49"/>
      <c r="H25" s="49"/>
      <c r="I25" s="161" t="s">
        <v>40</v>
      </c>
      <c r="J25" s="36" t="s">
        <v>38</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ROUND(J95,2)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ROUND(SUM(BE95:BE194), 2)</f>
        <v>0</v>
      </c>
      <c r="G34" s="49"/>
      <c r="H34" s="49"/>
      <c r="I34" s="173">
        <v>0.20999999999999999</v>
      </c>
      <c r="J34" s="172">
        <f>ROUND(ROUND((SUM(BE95:BE194)), 2)*I34, 2)</f>
        <v>0</v>
      </c>
      <c r="K34" s="53"/>
    </row>
    <row r="35" s="1" customFormat="1" ht="14.4" customHeight="1">
      <c r="B35" s="48"/>
      <c r="C35" s="49"/>
      <c r="D35" s="49"/>
      <c r="E35" s="57" t="s">
        <v>54</v>
      </c>
      <c r="F35" s="172">
        <f>ROUND(SUM(BF95:BF194), 2)</f>
        <v>0</v>
      </c>
      <c r="G35" s="49"/>
      <c r="H35" s="49"/>
      <c r="I35" s="173">
        <v>0.14999999999999999</v>
      </c>
      <c r="J35" s="172">
        <f>ROUND(ROUND((SUM(BF95:BF194)), 2)*I35, 2)</f>
        <v>0</v>
      </c>
      <c r="K35" s="53"/>
    </row>
    <row r="36" hidden="1" s="1" customFormat="1" ht="14.4" customHeight="1">
      <c r="B36" s="48"/>
      <c r="C36" s="49"/>
      <c r="D36" s="49"/>
      <c r="E36" s="57" t="s">
        <v>55</v>
      </c>
      <c r="F36" s="172">
        <f>ROUND(SUM(BG95:BG194), 2)</f>
        <v>0</v>
      </c>
      <c r="G36" s="49"/>
      <c r="H36" s="49"/>
      <c r="I36" s="173">
        <v>0.20999999999999999</v>
      </c>
      <c r="J36" s="172">
        <v>0</v>
      </c>
      <c r="K36" s="53"/>
    </row>
    <row r="37" hidden="1" s="1" customFormat="1" ht="14.4" customHeight="1">
      <c r="B37" s="48"/>
      <c r="C37" s="49"/>
      <c r="D37" s="49"/>
      <c r="E37" s="57" t="s">
        <v>56</v>
      </c>
      <c r="F37" s="172">
        <f>ROUND(SUM(BH95:BH194), 2)</f>
        <v>0</v>
      </c>
      <c r="G37" s="49"/>
      <c r="H37" s="49"/>
      <c r="I37" s="173">
        <v>0.14999999999999999</v>
      </c>
      <c r="J37" s="172">
        <v>0</v>
      </c>
      <c r="K37" s="53"/>
    </row>
    <row r="38" hidden="1" s="1" customFormat="1" ht="14.4" customHeight="1">
      <c r="B38" s="48"/>
      <c r="C38" s="49"/>
      <c r="D38" s="49"/>
      <c r="E38" s="57" t="s">
        <v>57</v>
      </c>
      <c r="F38" s="172">
        <f>ROUND(SUM(BI95:BI194),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D.4.2.1. - Soupis prací ÚT-Hala-NEUZNATELNÉ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v>
      </c>
      <c r="G59" s="49"/>
      <c r="H59" s="49"/>
      <c r="I59" s="161" t="s">
        <v>43</v>
      </c>
      <c r="J59" s="46" t="str">
        <f>E25</f>
        <v xml:space="preserve">Jaroslav  Janda</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J95</f>
        <v>0</v>
      </c>
      <c r="K64" s="53"/>
      <c r="AU64" s="25" t="s">
        <v>146</v>
      </c>
    </row>
    <row r="65" s="8" customFormat="1" ht="24.96" customHeight="1">
      <c r="B65" s="192"/>
      <c r="C65" s="193"/>
      <c r="D65" s="194" t="s">
        <v>2324</v>
      </c>
      <c r="E65" s="195"/>
      <c r="F65" s="195"/>
      <c r="G65" s="195"/>
      <c r="H65" s="195"/>
      <c r="I65" s="196"/>
      <c r="J65" s="197">
        <f>J96</f>
        <v>0</v>
      </c>
      <c r="K65" s="198"/>
    </row>
    <row r="66" s="8" customFormat="1" ht="24.96" customHeight="1">
      <c r="B66" s="192"/>
      <c r="C66" s="193"/>
      <c r="D66" s="194" t="s">
        <v>2325</v>
      </c>
      <c r="E66" s="195"/>
      <c r="F66" s="195"/>
      <c r="G66" s="195"/>
      <c r="H66" s="195"/>
      <c r="I66" s="196"/>
      <c r="J66" s="197">
        <f>J111</f>
        <v>0</v>
      </c>
      <c r="K66" s="198"/>
    </row>
    <row r="67" s="8" customFormat="1" ht="24.96" customHeight="1">
      <c r="B67" s="192"/>
      <c r="C67" s="193"/>
      <c r="D67" s="194" t="s">
        <v>2326</v>
      </c>
      <c r="E67" s="195"/>
      <c r="F67" s="195"/>
      <c r="G67" s="195"/>
      <c r="H67" s="195"/>
      <c r="I67" s="196"/>
      <c r="J67" s="197">
        <f>J117</f>
        <v>0</v>
      </c>
      <c r="K67" s="198"/>
    </row>
    <row r="68" s="8" customFormat="1" ht="24.96" customHeight="1">
      <c r="B68" s="192"/>
      <c r="C68" s="193"/>
      <c r="D68" s="194" t="s">
        <v>2327</v>
      </c>
      <c r="E68" s="195"/>
      <c r="F68" s="195"/>
      <c r="G68" s="195"/>
      <c r="H68" s="195"/>
      <c r="I68" s="196"/>
      <c r="J68" s="197">
        <f>J135</f>
        <v>0</v>
      </c>
      <c r="K68" s="198"/>
    </row>
    <row r="69" s="8" customFormat="1" ht="24.96" customHeight="1">
      <c r="B69" s="192"/>
      <c r="C69" s="193"/>
      <c r="D69" s="194" t="s">
        <v>2328</v>
      </c>
      <c r="E69" s="195"/>
      <c r="F69" s="195"/>
      <c r="G69" s="195"/>
      <c r="H69" s="195"/>
      <c r="I69" s="196"/>
      <c r="J69" s="197">
        <f>J168</f>
        <v>0</v>
      </c>
      <c r="K69" s="198"/>
    </row>
    <row r="70" s="8" customFormat="1" ht="24.96" customHeight="1">
      <c r="B70" s="192"/>
      <c r="C70" s="193"/>
      <c r="D70" s="194" t="s">
        <v>2329</v>
      </c>
      <c r="E70" s="195"/>
      <c r="F70" s="195"/>
      <c r="G70" s="195"/>
      <c r="H70" s="195"/>
      <c r="I70" s="196"/>
      <c r="J70" s="197">
        <f>J190</f>
        <v>0</v>
      </c>
      <c r="K70" s="198"/>
    </row>
    <row r="71" s="8" customFormat="1" ht="24.96" customHeight="1">
      <c r="B71" s="192"/>
      <c r="C71" s="193"/>
      <c r="D71" s="194" t="s">
        <v>2330</v>
      </c>
      <c r="E71" s="195"/>
      <c r="F71" s="195"/>
      <c r="G71" s="195"/>
      <c r="H71" s="195"/>
      <c r="I71" s="196"/>
      <c r="J71" s="197">
        <f>J193</f>
        <v>0</v>
      </c>
      <c r="K71" s="198"/>
    </row>
    <row r="72" s="1" customFormat="1" ht="21.84" customHeight="1">
      <c r="B72" s="48"/>
      <c r="C72" s="49"/>
      <c r="D72" s="49"/>
      <c r="E72" s="49"/>
      <c r="F72" s="49"/>
      <c r="G72" s="49"/>
      <c r="H72" s="49"/>
      <c r="I72" s="159"/>
      <c r="J72" s="49"/>
      <c r="K72" s="53"/>
    </row>
    <row r="73" s="1" customFormat="1" ht="6.96" customHeight="1">
      <c r="B73" s="69"/>
      <c r="C73" s="70"/>
      <c r="D73" s="70"/>
      <c r="E73" s="70"/>
      <c r="F73" s="70"/>
      <c r="G73" s="70"/>
      <c r="H73" s="70"/>
      <c r="I73" s="181"/>
      <c r="J73" s="70"/>
      <c r="K73" s="71"/>
    </row>
    <row r="77" s="1" customFormat="1" ht="6.96" customHeight="1">
      <c r="B77" s="72"/>
      <c r="C77" s="73"/>
      <c r="D77" s="73"/>
      <c r="E77" s="73"/>
      <c r="F77" s="73"/>
      <c r="G77" s="73"/>
      <c r="H77" s="73"/>
      <c r="I77" s="184"/>
      <c r="J77" s="73"/>
      <c r="K77" s="73"/>
      <c r="L77" s="74"/>
    </row>
    <row r="78" s="1" customFormat="1" ht="36.96" customHeight="1">
      <c r="B78" s="48"/>
      <c r="C78" s="75" t="s">
        <v>167</v>
      </c>
      <c r="D78" s="76"/>
      <c r="E78" s="76"/>
      <c r="F78" s="76"/>
      <c r="G78" s="76"/>
      <c r="H78" s="76"/>
      <c r="I78" s="206"/>
      <c r="J78" s="76"/>
      <c r="K78" s="76"/>
      <c r="L78" s="74"/>
    </row>
    <row r="79" s="1" customFormat="1" ht="6.96" customHeight="1">
      <c r="B79" s="48"/>
      <c r="C79" s="76"/>
      <c r="D79" s="76"/>
      <c r="E79" s="76"/>
      <c r="F79" s="76"/>
      <c r="G79" s="76"/>
      <c r="H79" s="76"/>
      <c r="I79" s="206"/>
      <c r="J79" s="76"/>
      <c r="K79" s="76"/>
      <c r="L79" s="74"/>
    </row>
    <row r="80" s="1" customFormat="1" ht="14.4" customHeight="1">
      <c r="B80" s="48"/>
      <c r="C80" s="78" t="s">
        <v>18</v>
      </c>
      <c r="D80" s="76"/>
      <c r="E80" s="76"/>
      <c r="F80" s="76"/>
      <c r="G80" s="76"/>
      <c r="H80" s="76"/>
      <c r="I80" s="206"/>
      <c r="J80" s="76"/>
      <c r="K80" s="76"/>
      <c r="L80" s="74"/>
    </row>
    <row r="81" s="1" customFormat="1" ht="16.5" customHeight="1">
      <c r="B81" s="48"/>
      <c r="C81" s="76"/>
      <c r="D81" s="76"/>
      <c r="E81" s="207" t="str">
        <f>E7</f>
        <v>Areál TJ Lokomotiva Cheb-I.etapa-Fáze I.B-Rekonstrukce haly s přístavbou šaten-Neuznatelné výdaje</v>
      </c>
      <c r="F81" s="78"/>
      <c r="G81" s="78"/>
      <c r="H81" s="78"/>
      <c r="I81" s="206"/>
      <c r="J81" s="76"/>
      <c r="K81" s="76"/>
      <c r="L81" s="74"/>
    </row>
    <row r="82">
      <c r="B82" s="29"/>
      <c r="C82" s="78" t="s">
        <v>137</v>
      </c>
      <c r="D82" s="208"/>
      <c r="E82" s="208"/>
      <c r="F82" s="208"/>
      <c r="G82" s="208"/>
      <c r="H82" s="208"/>
      <c r="I82" s="151"/>
      <c r="J82" s="208"/>
      <c r="K82" s="208"/>
      <c r="L82" s="209"/>
    </row>
    <row r="83" ht="16.5" customHeight="1">
      <c r="B83" s="29"/>
      <c r="C83" s="208"/>
      <c r="D83" s="208"/>
      <c r="E83" s="207" t="s">
        <v>138</v>
      </c>
      <c r="F83" s="208"/>
      <c r="G83" s="208"/>
      <c r="H83" s="208"/>
      <c r="I83" s="151"/>
      <c r="J83" s="208"/>
      <c r="K83" s="208"/>
      <c r="L83" s="209"/>
    </row>
    <row r="84">
      <c r="B84" s="29"/>
      <c r="C84" s="78" t="s">
        <v>139</v>
      </c>
      <c r="D84" s="208"/>
      <c r="E84" s="208"/>
      <c r="F84" s="208"/>
      <c r="G84" s="208"/>
      <c r="H84" s="208"/>
      <c r="I84" s="151"/>
      <c r="J84" s="208"/>
      <c r="K84" s="208"/>
      <c r="L84" s="209"/>
    </row>
    <row r="85" s="1" customFormat="1" ht="16.5" customHeight="1">
      <c r="B85" s="48"/>
      <c r="C85" s="76"/>
      <c r="D85" s="76"/>
      <c r="E85" s="314" t="s">
        <v>1658</v>
      </c>
      <c r="F85" s="76"/>
      <c r="G85" s="76"/>
      <c r="H85" s="76"/>
      <c r="I85" s="206"/>
      <c r="J85" s="76"/>
      <c r="K85" s="76"/>
      <c r="L85" s="74"/>
    </row>
    <row r="86" s="1" customFormat="1" ht="14.4" customHeight="1">
      <c r="B86" s="48"/>
      <c r="C86" s="78" t="s">
        <v>1659</v>
      </c>
      <c r="D86" s="76"/>
      <c r="E86" s="76"/>
      <c r="F86" s="76"/>
      <c r="G86" s="76"/>
      <c r="H86" s="76"/>
      <c r="I86" s="206"/>
      <c r="J86" s="76"/>
      <c r="K86" s="76"/>
      <c r="L86" s="74"/>
    </row>
    <row r="87" s="1" customFormat="1" ht="17.25" customHeight="1">
      <c r="B87" s="48"/>
      <c r="C87" s="76"/>
      <c r="D87" s="76"/>
      <c r="E87" s="84" t="str">
        <f>E13</f>
        <v>D.4.2.1. - Soupis prací ÚT-Hala-NEUZNATELNÉ VÝDAJE</v>
      </c>
      <c r="F87" s="76"/>
      <c r="G87" s="76"/>
      <c r="H87" s="76"/>
      <c r="I87" s="206"/>
      <c r="J87" s="76"/>
      <c r="K87" s="76"/>
      <c r="L87" s="74"/>
    </row>
    <row r="88" s="1" customFormat="1" ht="6.96" customHeight="1">
      <c r="B88" s="48"/>
      <c r="C88" s="76"/>
      <c r="D88" s="76"/>
      <c r="E88" s="76"/>
      <c r="F88" s="76"/>
      <c r="G88" s="76"/>
      <c r="H88" s="76"/>
      <c r="I88" s="206"/>
      <c r="J88" s="76"/>
      <c r="K88" s="76"/>
      <c r="L88" s="74"/>
    </row>
    <row r="89" s="1" customFormat="1" ht="18" customHeight="1">
      <c r="B89" s="48"/>
      <c r="C89" s="78" t="s">
        <v>26</v>
      </c>
      <c r="D89" s="76"/>
      <c r="E89" s="76"/>
      <c r="F89" s="210" t="str">
        <f>F16</f>
        <v>Cheb</v>
      </c>
      <c r="G89" s="76"/>
      <c r="H89" s="76"/>
      <c r="I89" s="211" t="s">
        <v>28</v>
      </c>
      <c r="J89" s="87" t="str">
        <f>IF(J16="","",J16)</f>
        <v>25. 1. 2018</v>
      </c>
      <c r="K89" s="76"/>
      <c r="L89" s="74"/>
    </row>
    <row r="90" s="1" customFormat="1" ht="6.96" customHeight="1">
      <c r="B90" s="48"/>
      <c r="C90" s="76"/>
      <c r="D90" s="76"/>
      <c r="E90" s="76"/>
      <c r="F90" s="76"/>
      <c r="G90" s="76"/>
      <c r="H90" s="76"/>
      <c r="I90" s="206"/>
      <c r="J90" s="76"/>
      <c r="K90" s="76"/>
      <c r="L90" s="74"/>
    </row>
    <row r="91" s="1" customFormat="1">
      <c r="B91" s="48"/>
      <c r="C91" s="78" t="s">
        <v>36</v>
      </c>
      <c r="D91" s="76"/>
      <c r="E91" s="76"/>
      <c r="F91" s="210" t="str">
        <f>E19</f>
        <v>Město Cheb</v>
      </c>
      <c r="G91" s="76"/>
      <c r="H91" s="76"/>
      <c r="I91" s="211" t="s">
        <v>43</v>
      </c>
      <c r="J91" s="210" t="str">
        <f>E25</f>
        <v xml:space="preserve">Jaroslav  Janda</v>
      </c>
      <c r="K91" s="76"/>
      <c r="L91" s="74"/>
    </row>
    <row r="92" s="1" customFormat="1" ht="14.4" customHeight="1">
      <c r="B92" s="48"/>
      <c r="C92" s="78" t="s">
        <v>41</v>
      </c>
      <c r="D92" s="76"/>
      <c r="E92" s="76"/>
      <c r="F92" s="210" t="str">
        <f>IF(E22="","",E22)</f>
        <v/>
      </c>
      <c r="G92" s="76"/>
      <c r="H92" s="76"/>
      <c r="I92" s="206"/>
      <c r="J92" s="76"/>
      <c r="K92" s="76"/>
      <c r="L92" s="74"/>
    </row>
    <row r="93" s="1" customFormat="1" ht="10.32" customHeight="1">
      <c r="B93" s="48"/>
      <c r="C93" s="76"/>
      <c r="D93" s="76"/>
      <c r="E93" s="76"/>
      <c r="F93" s="76"/>
      <c r="G93" s="76"/>
      <c r="H93" s="76"/>
      <c r="I93" s="206"/>
      <c r="J93" s="76"/>
      <c r="K93" s="76"/>
      <c r="L93" s="74"/>
    </row>
    <row r="94" s="10" customFormat="1" ht="29.28" customHeight="1">
      <c r="B94" s="212"/>
      <c r="C94" s="213" t="s">
        <v>168</v>
      </c>
      <c r="D94" s="214" t="s">
        <v>67</v>
      </c>
      <c r="E94" s="214" t="s">
        <v>63</v>
      </c>
      <c r="F94" s="214" t="s">
        <v>169</v>
      </c>
      <c r="G94" s="214" t="s">
        <v>170</v>
      </c>
      <c r="H94" s="214" t="s">
        <v>171</v>
      </c>
      <c r="I94" s="215" t="s">
        <v>172</v>
      </c>
      <c r="J94" s="214" t="s">
        <v>144</v>
      </c>
      <c r="K94" s="216" t="s">
        <v>173</v>
      </c>
      <c r="L94" s="217"/>
      <c r="M94" s="104" t="s">
        <v>174</v>
      </c>
      <c r="N94" s="105" t="s">
        <v>52</v>
      </c>
      <c r="O94" s="105" t="s">
        <v>175</v>
      </c>
      <c r="P94" s="105" t="s">
        <v>176</v>
      </c>
      <c r="Q94" s="105" t="s">
        <v>177</v>
      </c>
      <c r="R94" s="105" t="s">
        <v>178</v>
      </c>
      <c r="S94" s="105" t="s">
        <v>179</v>
      </c>
      <c r="T94" s="106" t="s">
        <v>180</v>
      </c>
    </row>
    <row r="95" s="1" customFormat="1" ht="29.28" customHeight="1">
      <c r="B95" s="48"/>
      <c r="C95" s="110" t="s">
        <v>145</v>
      </c>
      <c r="D95" s="76"/>
      <c r="E95" s="76"/>
      <c r="F95" s="76"/>
      <c r="G95" s="76"/>
      <c r="H95" s="76"/>
      <c r="I95" s="206"/>
      <c r="J95" s="218">
        <f>BK95</f>
        <v>0</v>
      </c>
      <c r="K95" s="76"/>
      <c r="L95" s="74"/>
      <c r="M95" s="107"/>
      <c r="N95" s="108"/>
      <c r="O95" s="108"/>
      <c r="P95" s="219">
        <f>P96+P111+P117+P135+P168+P190+P193</f>
        <v>0</v>
      </c>
      <c r="Q95" s="108"/>
      <c r="R95" s="219">
        <f>R96+R111+R117+R135+R168+R190+R193</f>
        <v>0.87753999999999988</v>
      </c>
      <c r="S95" s="108"/>
      <c r="T95" s="220">
        <f>T96+T111+T117+T135+T168+T190+T193</f>
        <v>3.9342699999999997</v>
      </c>
      <c r="AT95" s="25" t="s">
        <v>81</v>
      </c>
      <c r="AU95" s="25" t="s">
        <v>146</v>
      </c>
      <c r="BK95" s="221">
        <f>BK96+BK111+BK117+BK135+BK168+BK190+BK193</f>
        <v>0</v>
      </c>
    </row>
    <row r="96" s="11" customFormat="1" ht="37.44" customHeight="1">
      <c r="B96" s="222"/>
      <c r="C96" s="223"/>
      <c r="D96" s="224" t="s">
        <v>81</v>
      </c>
      <c r="E96" s="225" t="s">
        <v>914</v>
      </c>
      <c r="F96" s="225" t="s">
        <v>915</v>
      </c>
      <c r="G96" s="223"/>
      <c r="H96" s="223"/>
      <c r="I96" s="226"/>
      <c r="J96" s="227">
        <f>BK96</f>
        <v>0</v>
      </c>
      <c r="K96" s="223"/>
      <c r="L96" s="228"/>
      <c r="M96" s="229"/>
      <c r="N96" s="230"/>
      <c r="O96" s="230"/>
      <c r="P96" s="231">
        <f>SUM(P97:P110)</f>
        <v>0</v>
      </c>
      <c r="Q96" s="230"/>
      <c r="R96" s="231">
        <f>SUM(R97:R110)</f>
        <v>0.24708000000000002</v>
      </c>
      <c r="S96" s="230"/>
      <c r="T96" s="232">
        <f>SUM(T97:T110)</f>
        <v>2.0751499999999998</v>
      </c>
      <c r="AR96" s="233" t="s">
        <v>90</v>
      </c>
      <c r="AT96" s="234" t="s">
        <v>81</v>
      </c>
      <c r="AU96" s="234" t="s">
        <v>82</v>
      </c>
      <c r="AY96" s="233" t="s">
        <v>183</v>
      </c>
      <c r="BK96" s="235">
        <f>SUM(BK97:BK110)</f>
        <v>0</v>
      </c>
    </row>
    <row r="97" s="1" customFormat="1" ht="38.25" customHeight="1">
      <c r="B97" s="48"/>
      <c r="C97" s="238" t="s">
        <v>25</v>
      </c>
      <c r="D97" s="238" t="s">
        <v>185</v>
      </c>
      <c r="E97" s="239" t="s">
        <v>2331</v>
      </c>
      <c r="F97" s="240" t="s">
        <v>2332</v>
      </c>
      <c r="G97" s="241" t="s">
        <v>313</v>
      </c>
      <c r="H97" s="242">
        <v>385</v>
      </c>
      <c r="I97" s="243"/>
      <c r="J97" s="244">
        <f>ROUND(I97*H97,2)</f>
        <v>0</v>
      </c>
      <c r="K97" s="240" t="s">
        <v>2333</v>
      </c>
      <c r="L97" s="74"/>
      <c r="M97" s="245" t="s">
        <v>38</v>
      </c>
      <c r="N97" s="246" t="s">
        <v>53</v>
      </c>
      <c r="O97" s="49"/>
      <c r="P97" s="247">
        <f>O97*H97</f>
        <v>0</v>
      </c>
      <c r="Q97" s="247">
        <v>0</v>
      </c>
      <c r="R97" s="247">
        <f>Q97*H97</f>
        <v>0</v>
      </c>
      <c r="S97" s="247">
        <v>0.0053899999999999998</v>
      </c>
      <c r="T97" s="248">
        <f>S97*H97</f>
        <v>2.0751499999999998</v>
      </c>
      <c r="AR97" s="25" t="s">
        <v>279</v>
      </c>
      <c r="AT97" s="25" t="s">
        <v>185</v>
      </c>
      <c r="AU97" s="25" t="s">
        <v>25</v>
      </c>
      <c r="AY97" s="25" t="s">
        <v>183</v>
      </c>
      <c r="BE97" s="249">
        <f>IF(N97="základní",J97,0)</f>
        <v>0</v>
      </c>
      <c r="BF97" s="249">
        <f>IF(N97="snížená",J97,0)</f>
        <v>0</v>
      </c>
      <c r="BG97" s="249">
        <f>IF(N97="zákl. přenesená",J97,0)</f>
        <v>0</v>
      </c>
      <c r="BH97" s="249">
        <f>IF(N97="sníž. přenesená",J97,0)</f>
        <v>0</v>
      </c>
      <c r="BI97" s="249">
        <f>IF(N97="nulová",J97,0)</f>
        <v>0</v>
      </c>
      <c r="BJ97" s="25" t="s">
        <v>25</v>
      </c>
      <c r="BK97" s="249">
        <f>ROUND(I97*H97,2)</f>
        <v>0</v>
      </c>
      <c r="BL97" s="25" t="s">
        <v>279</v>
      </c>
      <c r="BM97" s="25" t="s">
        <v>2334</v>
      </c>
    </row>
    <row r="98" s="1" customFormat="1" ht="51" customHeight="1">
      <c r="B98" s="48"/>
      <c r="C98" s="238" t="s">
        <v>90</v>
      </c>
      <c r="D98" s="238" t="s">
        <v>185</v>
      </c>
      <c r="E98" s="239" t="s">
        <v>2335</v>
      </c>
      <c r="F98" s="240" t="s">
        <v>2336</v>
      </c>
      <c r="G98" s="241" t="s">
        <v>313</v>
      </c>
      <c r="H98" s="242">
        <v>448</v>
      </c>
      <c r="I98" s="243"/>
      <c r="J98" s="244">
        <f>ROUND(I98*H98,2)</f>
        <v>0</v>
      </c>
      <c r="K98" s="240" t="s">
        <v>2333</v>
      </c>
      <c r="L98" s="74"/>
      <c r="M98" s="245" t="s">
        <v>38</v>
      </c>
      <c r="N98" s="246" t="s">
        <v>53</v>
      </c>
      <c r="O98" s="49"/>
      <c r="P98" s="247">
        <f>O98*H98</f>
        <v>0</v>
      </c>
      <c r="Q98" s="247">
        <v>0.00019000000000000001</v>
      </c>
      <c r="R98" s="247">
        <f>Q98*H98</f>
        <v>0.085120000000000001</v>
      </c>
      <c r="S98" s="247">
        <v>0</v>
      </c>
      <c r="T98" s="248">
        <f>S98*H98</f>
        <v>0</v>
      </c>
      <c r="AR98" s="25" t="s">
        <v>279</v>
      </c>
      <c r="AT98" s="25" t="s">
        <v>185</v>
      </c>
      <c r="AU98" s="25" t="s">
        <v>25</v>
      </c>
      <c r="AY98" s="25" t="s">
        <v>183</v>
      </c>
      <c r="BE98" s="249">
        <f>IF(N98="základní",J98,0)</f>
        <v>0</v>
      </c>
      <c r="BF98" s="249">
        <f>IF(N98="snížená",J98,0)</f>
        <v>0</v>
      </c>
      <c r="BG98" s="249">
        <f>IF(N98="zákl. přenesená",J98,0)</f>
        <v>0</v>
      </c>
      <c r="BH98" s="249">
        <f>IF(N98="sníž. přenesená",J98,0)</f>
        <v>0</v>
      </c>
      <c r="BI98" s="249">
        <f>IF(N98="nulová",J98,0)</f>
        <v>0</v>
      </c>
      <c r="BJ98" s="25" t="s">
        <v>25</v>
      </c>
      <c r="BK98" s="249">
        <f>ROUND(I98*H98,2)</f>
        <v>0</v>
      </c>
      <c r="BL98" s="25" t="s">
        <v>279</v>
      </c>
      <c r="BM98" s="25" t="s">
        <v>2337</v>
      </c>
    </row>
    <row r="99" s="1" customFormat="1">
      <c r="B99" s="48"/>
      <c r="C99" s="76"/>
      <c r="D99" s="252" t="s">
        <v>217</v>
      </c>
      <c r="E99" s="76"/>
      <c r="F99" s="283" t="s">
        <v>2338</v>
      </c>
      <c r="G99" s="76"/>
      <c r="H99" s="76"/>
      <c r="I99" s="206"/>
      <c r="J99" s="76"/>
      <c r="K99" s="76"/>
      <c r="L99" s="74"/>
      <c r="M99" s="284"/>
      <c r="N99" s="49"/>
      <c r="O99" s="49"/>
      <c r="P99" s="49"/>
      <c r="Q99" s="49"/>
      <c r="R99" s="49"/>
      <c r="S99" s="49"/>
      <c r="T99" s="97"/>
      <c r="AT99" s="25" t="s">
        <v>217</v>
      </c>
      <c r="AU99" s="25" t="s">
        <v>25</v>
      </c>
    </row>
    <row r="100" s="1" customFormat="1" ht="16.5" customHeight="1">
      <c r="B100" s="48"/>
      <c r="C100" s="285" t="s">
        <v>107</v>
      </c>
      <c r="D100" s="285" t="s">
        <v>272</v>
      </c>
      <c r="E100" s="286" t="s">
        <v>2339</v>
      </c>
      <c r="F100" s="287" t="s">
        <v>2340</v>
      </c>
      <c r="G100" s="288" t="s">
        <v>490</v>
      </c>
      <c r="H100" s="289">
        <v>9</v>
      </c>
      <c r="I100" s="290"/>
      <c r="J100" s="291">
        <f>ROUND(I100*H100,2)</f>
        <v>0</v>
      </c>
      <c r="K100" s="287" t="s">
        <v>38</v>
      </c>
      <c r="L100" s="292"/>
      <c r="M100" s="293" t="s">
        <v>38</v>
      </c>
      <c r="N100" s="294" t="s">
        <v>53</v>
      </c>
      <c r="O100" s="49"/>
      <c r="P100" s="247">
        <f>O100*H100</f>
        <v>0</v>
      </c>
      <c r="Q100" s="247">
        <v>0.00020000000000000001</v>
      </c>
      <c r="R100" s="247">
        <f>Q100*H100</f>
        <v>0.0018000000000000002</v>
      </c>
      <c r="S100" s="247">
        <v>0</v>
      </c>
      <c r="T100" s="248">
        <f>S100*H100</f>
        <v>0</v>
      </c>
      <c r="AR100" s="25" t="s">
        <v>385</v>
      </c>
      <c r="AT100" s="25" t="s">
        <v>272</v>
      </c>
      <c r="AU100" s="25" t="s">
        <v>25</v>
      </c>
      <c r="AY100" s="25" t="s">
        <v>183</v>
      </c>
      <c r="BE100" s="249">
        <f>IF(N100="základní",J100,0)</f>
        <v>0</v>
      </c>
      <c r="BF100" s="249">
        <f>IF(N100="snížená",J100,0)</f>
        <v>0</v>
      </c>
      <c r="BG100" s="249">
        <f>IF(N100="zákl. přenesená",J100,0)</f>
        <v>0</v>
      </c>
      <c r="BH100" s="249">
        <f>IF(N100="sníž. přenesená",J100,0)</f>
        <v>0</v>
      </c>
      <c r="BI100" s="249">
        <f>IF(N100="nulová",J100,0)</f>
        <v>0</v>
      </c>
      <c r="BJ100" s="25" t="s">
        <v>25</v>
      </c>
      <c r="BK100" s="249">
        <f>ROUND(I100*H100,2)</f>
        <v>0</v>
      </c>
      <c r="BL100" s="25" t="s">
        <v>279</v>
      </c>
      <c r="BM100" s="25" t="s">
        <v>2341</v>
      </c>
    </row>
    <row r="101" s="1" customFormat="1" ht="25.5" customHeight="1">
      <c r="B101" s="48"/>
      <c r="C101" s="285" t="s">
        <v>190</v>
      </c>
      <c r="D101" s="285" t="s">
        <v>272</v>
      </c>
      <c r="E101" s="286" t="s">
        <v>2342</v>
      </c>
      <c r="F101" s="287" t="s">
        <v>2343</v>
      </c>
      <c r="G101" s="288" t="s">
        <v>313</v>
      </c>
      <c r="H101" s="289">
        <v>127</v>
      </c>
      <c r="I101" s="290"/>
      <c r="J101" s="291">
        <f>ROUND(I101*H101,2)</f>
        <v>0</v>
      </c>
      <c r="K101" s="287" t="s">
        <v>2333</v>
      </c>
      <c r="L101" s="292"/>
      <c r="M101" s="293" t="s">
        <v>38</v>
      </c>
      <c r="N101" s="294" t="s">
        <v>53</v>
      </c>
      <c r="O101" s="49"/>
      <c r="P101" s="247">
        <f>O101*H101</f>
        <v>0</v>
      </c>
      <c r="Q101" s="247">
        <v>0.00040000000000000002</v>
      </c>
      <c r="R101" s="247">
        <f>Q101*H101</f>
        <v>0.050800000000000005</v>
      </c>
      <c r="S101" s="247">
        <v>0</v>
      </c>
      <c r="T101" s="248">
        <f>S101*H101</f>
        <v>0</v>
      </c>
      <c r="AR101" s="25" t="s">
        <v>385</v>
      </c>
      <c r="AT101" s="25" t="s">
        <v>272</v>
      </c>
      <c r="AU101" s="25" t="s">
        <v>25</v>
      </c>
      <c r="AY101" s="25" t="s">
        <v>183</v>
      </c>
      <c r="BE101" s="249">
        <f>IF(N101="základní",J101,0)</f>
        <v>0</v>
      </c>
      <c r="BF101" s="249">
        <f>IF(N101="snížená",J101,0)</f>
        <v>0</v>
      </c>
      <c r="BG101" s="249">
        <f>IF(N101="zákl. přenesená",J101,0)</f>
        <v>0</v>
      </c>
      <c r="BH101" s="249">
        <f>IF(N101="sníž. přenesená",J101,0)</f>
        <v>0</v>
      </c>
      <c r="BI101" s="249">
        <f>IF(N101="nulová",J101,0)</f>
        <v>0</v>
      </c>
      <c r="BJ101" s="25" t="s">
        <v>25</v>
      </c>
      <c r="BK101" s="249">
        <f>ROUND(I101*H101,2)</f>
        <v>0</v>
      </c>
      <c r="BL101" s="25" t="s">
        <v>279</v>
      </c>
      <c r="BM101" s="25" t="s">
        <v>2344</v>
      </c>
    </row>
    <row r="102" s="1" customFormat="1" ht="25.5" customHeight="1">
      <c r="B102" s="48"/>
      <c r="C102" s="285" t="s">
        <v>212</v>
      </c>
      <c r="D102" s="285" t="s">
        <v>272</v>
      </c>
      <c r="E102" s="286" t="s">
        <v>2345</v>
      </c>
      <c r="F102" s="287" t="s">
        <v>2346</v>
      </c>
      <c r="G102" s="288" t="s">
        <v>313</v>
      </c>
      <c r="H102" s="289">
        <v>132</v>
      </c>
      <c r="I102" s="290"/>
      <c r="J102" s="291">
        <f>ROUND(I102*H102,2)</f>
        <v>0</v>
      </c>
      <c r="K102" s="287" t="s">
        <v>2333</v>
      </c>
      <c r="L102" s="292"/>
      <c r="M102" s="293" t="s">
        <v>38</v>
      </c>
      <c r="N102" s="294" t="s">
        <v>53</v>
      </c>
      <c r="O102" s="49"/>
      <c r="P102" s="247">
        <f>O102*H102</f>
        <v>0</v>
      </c>
      <c r="Q102" s="247">
        <v>0.00032000000000000003</v>
      </c>
      <c r="R102" s="247">
        <f>Q102*H102</f>
        <v>0.042240000000000007</v>
      </c>
      <c r="S102" s="247">
        <v>0</v>
      </c>
      <c r="T102" s="248">
        <f>S102*H102</f>
        <v>0</v>
      </c>
      <c r="AR102" s="25" t="s">
        <v>385</v>
      </c>
      <c r="AT102" s="25" t="s">
        <v>272</v>
      </c>
      <c r="AU102" s="25" t="s">
        <v>25</v>
      </c>
      <c r="AY102" s="25" t="s">
        <v>183</v>
      </c>
      <c r="BE102" s="249">
        <f>IF(N102="základní",J102,0)</f>
        <v>0</v>
      </c>
      <c r="BF102" s="249">
        <f>IF(N102="snížená",J102,0)</f>
        <v>0</v>
      </c>
      <c r="BG102" s="249">
        <f>IF(N102="zákl. přenesená",J102,0)</f>
        <v>0</v>
      </c>
      <c r="BH102" s="249">
        <f>IF(N102="sníž. přenesená",J102,0)</f>
        <v>0</v>
      </c>
      <c r="BI102" s="249">
        <f>IF(N102="nulová",J102,0)</f>
        <v>0</v>
      </c>
      <c r="BJ102" s="25" t="s">
        <v>25</v>
      </c>
      <c r="BK102" s="249">
        <f>ROUND(I102*H102,2)</f>
        <v>0</v>
      </c>
      <c r="BL102" s="25" t="s">
        <v>279</v>
      </c>
      <c r="BM102" s="25" t="s">
        <v>2347</v>
      </c>
    </row>
    <row r="103" s="1" customFormat="1" ht="25.5" customHeight="1">
      <c r="B103" s="48"/>
      <c r="C103" s="285" t="s">
        <v>221</v>
      </c>
      <c r="D103" s="285" t="s">
        <v>272</v>
      </c>
      <c r="E103" s="286" t="s">
        <v>2348</v>
      </c>
      <c r="F103" s="287" t="s">
        <v>2349</v>
      </c>
      <c r="G103" s="288" t="s">
        <v>313</v>
      </c>
      <c r="H103" s="289">
        <v>43</v>
      </c>
      <c r="I103" s="290"/>
      <c r="J103" s="291">
        <f>ROUND(I103*H103,2)</f>
        <v>0</v>
      </c>
      <c r="K103" s="287" t="s">
        <v>2333</v>
      </c>
      <c r="L103" s="292"/>
      <c r="M103" s="293" t="s">
        <v>38</v>
      </c>
      <c r="N103" s="294" t="s">
        <v>53</v>
      </c>
      <c r="O103" s="49"/>
      <c r="P103" s="247">
        <f>O103*H103</f>
        <v>0</v>
      </c>
      <c r="Q103" s="247">
        <v>0.00025000000000000001</v>
      </c>
      <c r="R103" s="247">
        <f>Q103*H103</f>
        <v>0.010750000000000001</v>
      </c>
      <c r="S103" s="247">
        <v>0</v>
      </c>
      <c r="T103" s="248">
        <f>S103*H103</f>
        <v>0</v>
      </c>
      <c r="AR103" s="25" t="s">
        <v>385</v>
      </c>
      <c r="AT103" s="25" t="s">
        <v>272</v>
      </c>
      <c r="AU103" s="25" t="s">
        <v>25</v>
      </c>
      <c r="AY103" s="25" t="s">
        <v>183</v>
      </c>
      <c r="BE103" s="249">
        <f>IF(N103="základní",J103,0)</f>
        <v>0</v>
      </c>
      <c r="BF103" s="249">
        <f>IF(N103="snížená",J103,0)</f>
        <v>0</v>
      </c>
      <c r="BG103" s="249">
        <f>IF(N103="zákl. přenesená",J103,0)</f>
        <v>0</v>
      </c>
      <c r="BH103" s="249">
        <f>IF(N103="sníž. přenesená",J103,0)</f>
        <v>0</v>
      </c>
      <c r="BI103" s="249">
        <f>IF(N103="nulová",J103,0)</f>
        <v>0</v>
      </c>
      <c r="BJ103" s="25" t="s">
        <v>25</v>
      </c>
      <c r="BK103" s="249">
        <f>ROUND(I103*H103,2)</f>
        <v>0</v>
      </c>
      <c r="BL103" s="25" t="s">
        <v>279</v>
      </c>
      <c r="BM103" s="25" t="s">
        <v>2350</v>
      </c>
    </row>
    <row r="104" s="1" customFormat="1" ht="25.5" customHeight="1">
      <c r="B104" s="48"/>
      <c r="C104" s="285" t="s">
        <v>226</v>
      </c>
      <c r="D104" s="285" t="s">
        <v>272</v>
      </c>
      <c r="E104" s="286" t="s">
        <v>2351</v>
      </c>
      <c r="F104" s="287" t="s">
        <v>2352</v>
      </c>
      <c r="G104" s="288" t="s">
        <v>313</v>
      </c>
      <c r="H104" s="289">
        <v>126</v>
      </c>
      <c r="I104" s="290"/>
      <c r="J104" s="291">
        <f>ROUND(I104*H104,2)</f>
        <v>0</v>
      </c>
      <c r="K104" s="287" t="s">
        <v>2333</v>
      </c>
      <c r="L104" s="292"/>
      <c r="M104" s="293" t="s">
        <v>38</v>
      </c>
      <c r="N104" s="294" t="s">
        <v>53</v>
      </c>
      <c r="O104" s="49"/>
      <c r="P104" s="247">
        <f>O104*H104</f>
        <v>0</v>
      </c>
      <c r="Q104" s="247">
        <v>0.00036999999999999999</v>
      </c>
      <c r="R104" s="247">
        <f>Q104*H104</f>
        <v>0.046620000000000002</v>
      </c>
      <c r="S104" s="247">
        <v>0</v>
      </c>
      <c r="T104" s="248">
        <f>S104*H104</f>
        <v>0</v>
      </c>
      <c r="AR104" s="25" t="s">
        <v>385</v>
      </c>
      <c r="AT104" s="25" t="s">
        <v>272</v>
      </c>
      <c r="AU104" s="25" t="s">
        <v>25</v>
      </c>
      <c r="AY104" s="25" t="s">
        <v>183</v>
      </c>
      <c r="BE104" s="249">
        <f>IF(N104="základní",J104,0)</f>
        <v>0</v>
      </c>
      <c r="BF104" s="249">
        <f>IF(N104="snížená",J104,0)</f>
        <v>0</v>
      </c>
      <c r="BG104" s="249">
        <f>IF(N104="zákl. přenesená",J104,0)</f>
        <v>0</v>
      </c>
      <c r="BH104" s="249">
        <f>IF(N104="sníž. přenesená",J104,0)</f>
        <v>0</v>
      </c>
      <c r="BI104" s="249">
        <f>IF(N104="nulová",J104,0)</f>
        <v>0</v>
      </c>
      <c r="BJ104" s="25" t="s">
        <v>25</v>
      </c>
      <c r="BK104" s="249">
        <f>ROUND(I104*H104,2)</f>
        <v>0</v>
      </c>
      <c r="BL104" s="25" t="s">
        <v>279</v>
      </c>
      <c r="BM104" s="25" t="s">
        <v>2353</v>
      </c>
    </row>
    <row r="105" s="1" customFormat="1" ht="25.5" customHeight="1">
      <c r="B105" s="48"/>
      <c r="C105" s="285" t="s">
        <v>231</v>
      </c>
      <c r="D105" s="285" t="s">
        <v>272</v>
      </c>
      <c r="E105" s="286" t="s">
        <v>2354</v>
      </c>
      <c r="F105" s="287" t="s">
        <v>2355</v>
      </c>
      <c r="G105" s="288" t="s">
        <v>313</v>
      </c>
      <c r="H105" s="289">
        <v>20</v>
      </c>
      <c r="I105" s="290"/>
      <c r="J105" s="291">
        <f>ROUND(I105*H105,2)</f>
        <v>0</v>
      </c>
      <c r="K105" s="287" t="s">
        <v>2333</v>
      </c>
      <c r="L105" s="292"/>
      <c r="M105" s="293" t="s">
        <v>38</v>
      </c>
      <c r="N105" s="294" t="s">
        <v>53</v>
      </c>
      <c r="O105" s="49"/>
      <c r="P105" s="247">
        <f>O105*H105</f>
        <v>0</v>
      </c>
      <c r="Q105" s="247">
        <v>0.00048000000000000001</v>
      </c>
      <c r="R105" s="247">
        <f>Q105*H105</f>
        <v>0.0096000000000000009</v>
      </c>
      <c r="S105" s="247">
        <v>0</v>
      </c>
      <c r="T105" s="248">
        <f>S105*H105</f>
        <v>0</v>
      </c>
      <c r="AR105" s="25" t="s">
        <v>385</v>
      </c>
      <c r="AT105" s="25" t="s">
        <v>272</v>
      </c>
      <c r="AU105" s="25" t="s">
        <v>25</v>
      </c>
      <c r="AY105" s="25" t="s">
        <v>183</v>
      </c>
      <c r="BE105" s="249">
        <f>IF(N105="základní",J105,0)</f>
        <v>0</v>
      </c>
      <c r="BF105" s="249">
        <f>IF(N105="snížená",J105,0)</f>
        <v>0</v>
      </c>
      <c r="BG105" s="249">
        <f>IF(N105="zákl. přenesená",J105,0)</f>
        <v>0</v>
      </c>
      <c r="BH105" s="249">
        <f>IF(N105="sníž. přenesená",J105,0)</f>
        <v>0</v>
      </c>
      <c r="BI105" s="249">
        <f>IF(N105="nulová",J105,0)</f>
        <v>0</v>
      </c>
      <c r="BJ105" s="25" t="s">
        <v>25</v>
      </c>
      <c r="BK105" s="249">
        <f>ROUND(I105*H105,2)</f>
        <v>0</v>
      </c>
      <c r="BL105" s="25" t="s">
        <v>279</v>
      </c>
      <c r="BM105" s="25" t="s">
        <v>2356</v>
      </c>
    </row>
    <row r="106" s="1" customFormat="1" ht="25.5" customHeight="1">
      <c r="B106" s="48"/>
      <c r="C106" s="238" t="s">
        <v>236</v>
      </c>
      <c r="D106" s="238" t="s">
        <v>185</v>
      </c>
      <c r="E106" s="239" t="s">
        <v>2357</v>
      </c>
      <c r="F106" s="240" t="s">
        <v>2358</v>
      </c>
      <c r="G106" s="241" t="s">
        <v>313</v>
      </c>
      <c r="H106" s="242">
        <v>5</v>
      </c>
      <c r="I106" s="243"/>
      <c r="J106" s="244">
        <f>ROUND(I106*H106,2)</f>
        <v>0</v>
      </c>
      <c r="K106" s="240" t="s">
        <v>2333</v>
      </c>
      <c r="L106" s="74"/>
      <c r="M106" s="245" t="s">
        <v>38</v>
      </c>
      <c r="N106" s="246" t="s">
        <v>53</v>
      </c>
      <c r="O106" s="49"/>
      <c r="P106" s="247">
        <f>O106*H106</f>
        <v>0</v>
      </c>
      <c r="Q106" s="247">
        <v>0</v>
      </c>
      <c r="R106" s="247">
        <f>Q106*H106</f>
        <v>0</v>
      </c>
      <c r="S106" s="247">
        <v>0</v>
      </c>
      <c r="T106" s="248">
        <f>S106*H106</f>
        <v>0</v>
      </c>
      <c r="AR106" s="25" t="s">
        <v>279</v>
      </c>
      <c r="AT106" s="25" t="s">
        <v>185</v>
      </c>
      <c r="AU106" s="25" t="s">
        <v>25</v>
      </c>
      <c r="AY106" s="25" t="s">
        <v>183</v>
      </c>
      <c r="BE106" s="249">
        <f>IF(N106="základní",J106,0)</f>
        <v>0</v>
      </c>
      <c r="BF106" s="249">
        <f>IF(N106="snížená",J106,0)</f>
        <v>0</v>
      </c>
      <c r="BG106" s="249">
        <f>IF(N106="zákl. přenesená",J106,0)</f>
        <v>0</v>
      </c>
      <c r="BH106" s="249">
        <f>IF(N106="sníž. přenesená",J106,0)</f>
        <v>0</v>
      </c>
      <c r="BI106" s="249">
        <f>IF(N106="nulová",J106,0)</f>
        <v>0</v>
      </c>
      <c r="BJ106" s="25" t="s">
        <v>25</v>
      </c>
      <c r="BK106" s="249">
        <f>ROUND(I106*H106,2)</f>
        <v>0</v>
      </c>
      <c r="BL106" s="25" t="s">
        <v>279</v>
      </c>
      <c r="BM106" s="25" t="s">
        <v>2359</v>
      </c>
    </row>
    <row r="107" s="1" customFormat="1">
      <c r="B107" s="48"/>
      <c r="C107" s="76"/>
      <c r="D107" s="252" t="s">
        <v>217</v>
      </c>
      <c r="E107" s="76"/>
      <c r="F107" s="283" t="s">
        <v>2338</v>
      </c>
      <c r="G107" s="76"/>
      <c r="H107" s="76"/>
      <c r="I107" s="206"/>
      <c r="J107" s="76"/>
      <c r="K107" s="76"/>
      <c r="L107" s="74"/>
      <c r="M107" s="284"/>
      <c r="N107" s="49"/>
      <c r="O107" s="49"/>
      <c r="P107" s="49"/>
      <c r="Q107" s="49"/>
      <c r="R107" s="49"/>
      <c r="S107" s="49"/>
      <c r="T107" s="97"/>
      <c r="AT107" s="25" t="s">
        <v>217</v>
      </c>
      <c r="AU107" s="25" t="s">
        <v>25</v>
      </c>
    </row>
    <row r="108" s="1" customFormat="1" ht="16.5" customHeight="1">
      <c r="B108" s="48"/>
      <c r="C108" s="285" t="s">
        <v>30</v>
      </c>
      <c r="D108" s="285" t="s">
        <v>272</v>
      </c>
      <c r="E108" s="286" t="s">
        <v>2360</v>
      </c>
      <c r="F108" s="287" t="s">
        <v>2361</v>
      </c>
      <c r="G108" s="288" t="s">
        <v>313</v>
      </c>
      <c r="H108" s="289">
        <v>5</v>
      </c>
      <c r="I108" s="290"/>
      <c r="J108" s="291">
        <f>ROUND(I108*H108,2)</f>
        <v>0</v>
      </c>
      <c r="K108" s="287" t="s">
        <v>2333</v>
      </c>
      <c r="L108" s="292"/>
      <c r="M108" s="293" t="s">
        <v>38</v>
      </c>
      <c r="N108" s="294" t="s">
        <v>53</v>
      </c>
      <c r="O108" s="49"/>
      <c r="P108" s="247">
        <f>O108*H108</f>
        <v>0</v>
      </c>
      <c r="Q108" s="247">
        <v>3.0000000000000001E-05</v>
      </c>
      <c r="R108" s="247">
        <f>Q108*H108</f>
        <v>0.00015000000000000001</v>
      </c>
      <c r="S108" s="247">
        <v>0</v>
      </c>
      <c r="T108" s="248">
        <f>S108*H108</f>
        <v>0</v>
      </c>
      <c r="AR108" s="25" t="s">
        <v>385</v>
      </c>
      <c r="AT108" s="25" t="s">
        <v>272</v>
      </c>
      <c r="AU108" s="25" t="s">
        <v>25</v>
      </c>
      <c r="AY108" s="25" t="s">
        <v>183</v>
      </c>
      <c r="BE108" s="249">
        <f>IF(N108="základní",J108,0)</f>
        <v>0</v>
      </c>
      <c r="BF108" s="249">
        <f>IF(N108="snížená",J108,0)</f>
        <v>0</v>
      </c>
      <c r="BG108" s="249">
        <f>IF(N108="zákl. přenesená",J108,0)</f>
        <v>0</v>
      </c>
      <c r="BH108" s="249">
        <f>IF(N108="sníž. přenesená",J108,0)</f>
        <v>0</v>
      </c>
      <c r="BI108" s="249">
        <f>IF(N108="nulová",J108,0)</f>
        <v>0</v>
      </c>
      <c r="BJ108" s="25" t="s">
        <v>25</v>
      </c>
      <c r="BK108" s="249">
        <f>ROUND(I108*H108,2)</f>
        <v>0</v>
      </c>
      <c r="BL108" s="25" t="s">
        <v>279</v>
      </c>
      <c r="BM108" s="25" t="s">
        <v>2362</v>
      </c>
    </row>
    <row r="109" s="1" customFormat="1" ht="38.25" customHeight="1">
      <c r="B109" s="48"/>
      <c r="C109" s="238" t="s">
        <v>244</v>
      </c>
      <c r="D109" s="238" t="s">
        <v>185</v>
      </c>
      <c r="E109" s="239" t="s">
        <v>2363</v>
      </c>
      <c r="F109" s="240" t="s">
        <v>2364</v>
      </c>
      <c r="G109" s="241" t="s">
        <v>911</v>
      </c>
      <c r="H109" s="306"/>
      <c r="I109" s="243"/>
      <c r="J109" s="244">
        <f>ROUND(I109*H109,2)</f>
        <v>0</v>
      </c>
      <c r="K109" s="240" t="s">
        <v>2333</v>
      </c>
      <c r="L109" s="74"/>
      <c r="M109" s="245" t="s">
        <v>38</v>
      </c>
      <c r="N109" s="246" t="s">
        <v>53</v>
      </c>
      <c r="O109" s="49"/>
      <c r="P109" s="247">
        <f>O109*H109</f>
        <v>0</v>
      </c>
      <c r="Q109" s="247">
        <v>0</v>
      </c>
      <c r="R109" s="247">
        <f>Q109*H109</f>
        <v>0</v>
      </c>
      <c r="S109" s="247">
        <v>0</v>
      </c>
      <c r="T109" s="248">
        <f>S109*H109</f>
        <v>0</v>
      </c>
      <c r="AR109" s="25" t="s">
        <v>279</v>
      </c>
      <c r="AT109" s="25" t="s">
        <v>185</v>
      </c>
      <c r="AU109" s="25" t="s">
        <v>25</v>
      </c>
      <c r="AY109" s="25" t="s">
        <v>183</v>
      </c>
      <c r="BE109" s="249">
        <f>IF(N109="základní",J109,0)</f>
        <v>0</v>
      </c>
      <c r="BF109" s="249">
        <f>IF(N109="snížená",J109,0)</f>
        <v>0</v>
      </c>
      <c r="BG109" s="249">
        <f>IF(N109="zákl. přenesená",J109,0)</f>
        <v>0</v>
      </c>
      <c r="BH109" s="249">
        <f>IF(N109="sníž. přenesená",J109,0)</f>
        <v>0</v>
      </c>
      <c r="BI109" s="249">
        <f>IF(N109="nulová",J109,0)</f>
        <v>0</v>
      </c>
      <c r="BJ109" s="25" t="s">
        <v>25</v>
      </c>
      <c r="BK109" s="249">
        <f>ROUND(I109*H109,2)</f>
        <v>0</v>
      </c>
      <c r="BL109" s="25" t="s">
        <v>279</v>
      </c>
      <c r="BM109" s="25" t="s">
        <v>2365</v>
      </c>
    </row>
    <row r="110" s="1" customFormat="1">
      <c r="B110" s="48"/>
      <c r="C110" s="76"/>
      <c r="D110" s="252" t="s">
        <v>217</v>
      </c>
      <c r="E110" s="76"/>
      <c r="F110" s="283" t="s">
        <v>930</v>
      </c>
      <c r="G110" s="76"/>
      <c r="H110" s="76"/>
      <c r="I110" s="206"/>
      <c r="J110" s="76"/>
      <c r="K110" s="76"/>
      <c r="L110" s="74"/>
      <c r="M110" s="284"/>
      <c r="N110" s="49"/>
      <c r="O110" s="49"/>
      <c r="P110" s="49"/>
      <c r="Q110" s="49"/>
      <c r="R110" s="49"/>
      <c r="S110" s="49"/>
      <c r="T110" s="97"/>
      <c r="AT110" s="25" t="s">
        <v>217</v>
      </c>
      <c r="AU110" s="25" t="s">
        <v>25</v>
      </c>
    </row>
    <row r="111" s="11" customFormat="1" ht="37.44" customHeight="1">
      <c r="B111" s="222"/>
      <c r="C111" s="223"/>
      <c r="D111" s="224" t="s">
        <v>81</v>
      </c>
      <c r="E111" s="225" t="s">
        <v>2366</v>
      </c>
      <c r="F111" s="225" t="s">
        <v>2367</v>
      </c>
      <c r="G111" s="223"/>
      <c r="H111" s="223"/>
      <c r="I111" s="226"/>
      <c r="J111" s="227">
        <f>BK111</f>
        <v>0</v>
      </c>
      <c r="K111" s="223"/>
      <c r="L111" s="228"/>
      <c r="M111" s="229"/>
      <c r="N111" s="230"/>
      <c r="O111" s="230"/>
      <c r="P111" s="231">
        <f>SUM(P112:P116)</f>
        <v>0</v>
      </c>
      <c r="Q111" s="230"/>
      <c r="R111" s="231">
        <f>SUM(R112:R116)</f>
        <v>0.00958</v>
      </c>
      <c r="S111" s="230"/>
      <c r="T111" s="232">
        <f>SUM(T112:T116)</f>
        <v>0.0089999999999999993</v>
      </c>
      <c r="AR111" s="233" t="s">
        <v>90</v>
      </c>
      <c r="AT111" s="234" t="s">
        <v>81</v>
      </c>
      <c r="AU111" s="234" t="s">
        <v>82</v>
      </c>
      <c r="AY111" s="233" t="s">
        <v>183</v>
      </c>
      <c r="BK111" s="235">
        <f>SUM(BK112:BK116)</f>
        <v>0</v>
      </c>
    </row>
    <row r="112" s="1" customFormat="1" ht="16.5" customHeight="1">
      <c r="B112" s="48"/>
      <c r="C112" s="238" t="s">
        <v>248</v>
      </c>
      <c r="D112" s="238" t="s">
        <v>185</v>
      </c>
      <c r="E112" s="239" t="s">
        <v>2368</v>
      </c>
      <c r="F112" s="240" t="s">
        <v>2369</v>
      </c>
      <c r="G112" s="241" t="s">
        <v>188</v>
      </c>
      <c r="H112" s="242">
        <v>2</v>
      </c>
      <c r="I112" s="243"/>
      <c r="J112" s="244">
        <f>ROUND(I112*H112,2)</f>
        <v>0</v>
      </c>
      <c r="K112" s="240" t="s">
        <v>2333</v>
      </c>
      <c r="L112" s="74"/>
      <c r="M112" s="245" t="s">
        <v>38</v>
      </c>
      <c r="N112" s="246" t="s">
        <v>53</v>
      </c>
      <c r="O112" s="49"/>
      <c r="P112" s="247">
        <f>O112*H112</f>
        <v>0</v>
      </c>
      <c r="Q112" s="247">
        <v>6.9999999999999994E-05</v>
      </c>
      <c r="R112" s="247">
        <f>Q112*H112</f>
        <v>0.00013999999999999999</v>
      </c>
      <c r="S112" s="247">
        <v>0.0044999999999999997</v>
      </c>
      <c r="T112" s="248">
        <f>S112*H112</f>
        <v>0.0089999999999999993</v>
      </c>
      <c r="AR112" s="25" t="s">
        <v>279</v>
      </c>
      <c r="AT112" s="25" t="s">
        <v>185</v>
      </c>
      <c r="AU112" s="25" t="s">
        <v>25</v>
      </c>
      <c r="AY112" s="25" t="s">
        <v>183</v>
      </c>
      <c r="BE112" s="249">
        <f>IF(N112="základní",J112,0)</f>
        <v>0</v>
      </c>
      <c r="BF112" s="249">
        <f>IF(N112="snížená",J112,0)</f>
        <v>0</v>
      </c>
      <c r="BG112" s="249">
        <f>IF(N112="zákl. přenesená",J112,0)</f>
        <v>0</v>
      </c>
      <c r="BH112" s="249">
        <f>IF(N112="sníž. přenesená",J112,0)</f>
        <v>0</v>
      </c>
      <c r="BI112" s="249">
        <f>IF(N112="nulová",J112,0)</f>
        <v>0</v>
      </c>
      <c r="BJ112" s="25" t="s">
        <v>25</v>
      </c>
      <c r="BK112" s="249">
        <f>ROUND(I112*H112,2)</f>
        <v>0</v>
      </c>
      <c r="BL112" s="25" t="s">
        <v>279</v>
      </c>
      <c r="BM112" s="25" t="s">
        <v>2370</v>
      </c>
    </row>
    <row r="113" s="1" customFormat="1" ht="38.25" customHeight="1">
      <c r="B113" s="48"/>
      <c r="C113" s="238" t="s">
        <v>252</v>
      </c>
      <c r="D113" s="238" t="s">
        <v>185</v>
      </c>
      <c r="E113" s="239" t="s">
        <v>2371</v>
      </c>
      <c r="F113" s="240" t="s">
        <v>2372</v>
      </c>
      <c r="G113" s="241" t="s">
        <v>936</v>
      </c>
      <c r="H113" s="242">
        <v>2</v>
      </c>
      <c r="I113" s="243"/>
      <c r="J113" s="244">
        <f>ROUND(I113*H113,2)</f>
        <v>0</v>
      </c>
      <c r="K113" s="240" t="s">
        <v>2333</v>
      </c>
      <c r="L113" s="74"/>
      <c r="M113" s="245" t="s">
        <v>38</v>
      </c>
      <c r="N113" s="246" t="s">
        <v>53</v>
      </c>
      <c r="O113" s="49"/>
      <c r="P113" s="247">
        <f>O113*H113</f>
        <v>0</v>
      </c>
      <c r="Q113" s="247">
        <v>0.0032799999999999999</v>
      </c>
      <c r="R113" s="247">
        <f>Q113*H113</f>
        <v>0.0065599999999999999</v>
      </c>
      <c r="S113" s="247">
        <v>0</v>
      </c>
      <c r="T113" s="248">
        <f>S113*H113</f>
        <v>0</v>
      </c>
      <c r="AR113" s="25" t="s">
        <v>279</v>
      </c>
      <c r="AT113" s="25" t="s">
        <v>185</v>
      </c>
      <c r="AU113" s="25" t="s">
        <v>25</v>
      </c>
      <c r="AY113" s="25" t="s">
        <v>183</v>
      </c>
      <c r="BE113" s="249">
        <f>IF(N113="základní",J113,0)</f>
        <v>0</v>
      </c>
      <c r="BF113" s="249">
        <f>IF(N113="snížená",J113,0)</f>
        <v>0</v>
      </c>
      <c r="BG113" s="249">
        <f>IF(N113="zákl. přenesená",J113,0)</f>
        <v>0</v>
      </c>
      <c r="BH113" s="249">
        <f>IF(N113="sníž. přenesená",J113,0)</f>
        <v>0</v>
      </c>
      <c r="BI113" s="249">
        <f>IF(N113="nulová",J113,0)</f>
        <v>0</v>
      </c>
      <c r="BJ113" s="25" t="s">
        <v>25</v>
      </c>
      <c r="BK113" s="249">
        <f>ROUND(I113*H113,2)</f>
        <v>0</v>
      </c>
      <c r="BL113" s="25" t="s">
        <v>279</v>
      </c>
      <c r="BM113" s="25" t="s">
        <v>2373</v>
      </c>
    </row>
    <row r="114" s="1" customFormat="1" ht="38.25" customHeight="1">
      <c r="B114" s="48"/>
      <c r="C114" s="238" t="s">
        <v>265</v>
      </c>
      <c r="D114" s="238" t="s">
        <v>185</v>
      </c>
      <c r="E114" s="239" t="s">
        <v>2374</v>
      </c>
      <c r="F114" s="240" t="s">
        <v>2375</v>
      </c>
      <c r="G114" s="241" t="s">
        <v>936</v>
      </c>
      <c r="H114" s="242">
        <v>1</v>
      </c>
      <c r="I114" s="243"/>
      <c r="J114" s="244">
        <f>ROUND(I114*H114,2)</f>
        <v>0</v>
      </c>
      <c r="K114" s="240" t="s">
        <v>2333</v>
      </c>
      <c r="L114" s="74"/>
      <c r="M114" s="245" t="s">
        <v>38</v>
      </c>
      <c r="N114" s="246" t="s">
        <v>53</v>
      </c>
      <c r="O114" s="49"/>
      <c r="P114" s="247">
        <f>O114*H114</f>
        <v>0</v>
      </c>
      <c r="Q114" s="247">
        <v>0.0028800000000000002</v>
      </c>
      <c r="R114" s="247">
        <f>Q114*H114</f>
        <v>0.0028800000000000002</v>
      </c>
      <c r="S114" s="247">
        <v>0</v>
      </c>
      <c r="T114" s="248">
        <f>S114*H114</f>
        <v>0</v>
      </c>
      <c r="AR114" s="25" t="s">
        <v>279</v>
      </c>
      <c r="AT114" s="25" t="s">
        <v>185</v>
      </c>
      <c r="AU114" s="25" t="s">
        <v>25</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279</v>
      </c>
      <c r="BM114" s="25" t="s">
        <v>2376</v>
      </c>
    </row>
    <row r="115" s="1" customFormat="1" ht="38.25" customHeight="1">
      <c r="B115" s="48"/>
      <c r="C115" s="238" t="s">
        <v>10</v>
      </c>
      <c r="D115" s="238" t="s">
        <v>185</v>
      </c>
      <c r="E115" s="239" t="s">
        <v>2377</v>
      </c>
      <c r="F115" s="240" t="s">
        <v>2378</v>
      </c>
      <c r="G115" s="241" t="s">
        <v>911</v>
      </c>
      <c r="H115" s="306"/>
      <c r="I115" s="243"/>
      <c r="J115" s="244">
        <f>ROUND(I115*H115,2)</f>
        <v>0</v>
      </c>
      <c r="K115" s="240" t="s">
        <v>2333</v>
      </c>
      <c r="L115" s="74"/>
      <c r="M115" s="245" t="s">
        <v>38</v>
      </c>
      <c r="N115" s="246" t="s">
        <v>53</v>
      </c>
      <c r="O115" s="49"/>
      <c r="P115" s="247">
        <f>O115*H115</f>
        <v>0</v>
      </c>
      <c r="Q115" s="247">
        <v>0</v>
      </c>
      <c r="R115" s="247">
        <f>Q115*H115</f>
        <v>0</v>
      </c>
      <c r="S115" s="247">
        <v>0</v>
      </c>
      <c r="T115" s="248">
        <f>S115*H115</f>
        <v>0</v>
      </c>
      <c r="AR115" s="25" t="s">
        <v>279</v>
      </c>
      <c r="AT115" s="25" t="s">
        <v>185</v>
      </c>
      <c r="AU115" s="25" t="s">
        <v>25</v>
      </c>
      <c r="AY115" s="25" t="s">
        <v>183</v>
      </c>
      <c r="BE115" s="249">
        <f>IF(N115="základní",J115,0)</f>
        <v>0</v>
      </c>
      <c r="BF115" s="249">
        <f>IF(N115="snížená",J115,0)</f>
        <v>0</v>
      </c>
      <c r="BG115" s="249">
        <f>IF(N115="zákl. přenesená",J115,0)</f>
        <v>0</v>
      </c>
      <c r="BH115" s="249">
        <f>IF(N115="sníž. přenesená",J115,0)</f>
        <v>0</v>
      </c>
      <c r="BI115" s="249">
        <f>IF(N115="nulová",J115,0)</f>
        <v>0</v>
      </c>
      <c r="BJ115" s="25" t="s">
        <v>25</v>
      </c>
      <c r="BK115" s="249">
        <f>ROUND(I115*H115,2)</f>
        <v>0</v>
      </c>
      <c r="BL115" s="25" t="s">
        <v>279</v>
      </c>
      <c r="BM115" s="25" t="s">
        <v>2379</v>
      </c>
    </row>
    <row r="116" s="1" customFormat="1">
      <c r="B116" s="48"/>
      <c r="C116" s="76"/>
      <c r="D116" s="252" t="s">
        <v>217</v>
      </c>
      <c r="E116" s="76"/>
      <c r="F116" s="283" t="s">
        <v>1909</v>
      </c>
      <c r="G116" s="76"/>
      <c r="H116" s="76"/>
      <c r="I116" s="206"/>
      <c r="J116" s="76"/>
      <c r="K116" s="76"/>
      <c r="L116" s="74"/>
      <c r="M116" s="284"/>
      <c r="N116" s="49"/>
      <c r="O116" s="49"/>
      <c r="P116" s="49"/>
      <c r="Q116" s="49"/>
      <c r="R116" s="49"/>
      <c r="S116" s="49"/>
      <c r="T116" s="97"/>
      <c r="AT116" s="25" t="s">
        <v>217</v>
      </c>
      <c r="AU116" s="25" t="s">
        <v>25</v>
      </c>
    </row>
    <row r="117" s="11" customFormat="1" ht="37.44" customHeight="1">
      <c r="B117" s="222"/>
      <c r="C117" s="223"/>
      <c r="D117" s="224" t="s">
        <v>81</v>
      </c>
      <c r="E117" s="225" t="s">
        <v>2380</v>
      </c>
      <c r="F117" s="225" t="s">
        <v>2381</v>
      </c>
      <c r="G117" s="223"/>
      <c r="H117" s="223"/>
      <c r="I117" s="226"/>
      <c r="J117" s="227">
        <f>BK117</f>
        <v>0</v>
      </c>
      <c r="K117" s="223"/>
      <c r="L117" s="228"/>
      <c r="M117" s="229"/>
      <c r="N117" s="230"/>
      <c r="O117" s="230"/>
      <c r="P117" s="231">
        <f>SUM(P118:P134)</f>
        <v>0</v>
      </c>
      <c r="Q117" s="230"/>
      <c r="R117" s="231">
        <f>SUM(R118:R134)</f>
        <v>0.12769</v>
      </c>
      <c r="S117" s="230"/>
      <c r="T117" s="232">
        <f>SUM(T118:T134)</f>
        <v>1.67794</v>
      </c>
      <c r="AR117" s="233" t="s">
        <v>90</v>
      </c>
      <c r="AT117" s="234" t="s">
        <v>81</v>
      </c>
      <c r="AU117" s="234" t="s">
        <v>82</v>
      </c>
      <c r="AY117" s="233" t="s">
        <v>183</v>
      </c>
      <c r="BK117" s="235">
        <f>SUM(BK118:BK134)</f>
        <v>0</v>
      </c>
    </row>
    <row r="118" s="1" customFormat="1" ht="16.5" customHeight="1">
      <c r="B118" s="48"/>
      <c r="C118" s="238" t="s">
        <v>279</v>
      </c>
      <c r="D118" s="238" t="s">
        <v>185</v>
      </c>
      <c r="E118" s="239" t="s">
        <v>2382</v>
      </c>
      <c r="F118" s="240" t="s">
        <v>2383</v>
      </c>
      <c r="G118" s="241" t="s">
        <v>313</v>
      </c>
      <c r="H118" s="242">
        <v>10</v>
      </c>
      <c r="I118" s="243"/>
      <c r="J118" s="244">
        <f>ROUND(I118*H118,2)</f>
        <v>0</v>
      </c>
      <c r="K118" s="240" t="s">
        <v>2333</v>
      </c>
      <c r="L118" s="74"/>
      <c r="M118" s="245" t="s">
        <v>38</v>
      </c>
      <c r="N118" s="246" t="s">
        <v>53</v>
      </c>
      <c r="O118" s="49"/>
      <c r="P118" s="247">
        <f>O118*H118</f>
        <v>0</v>
      </c>
      <c r="Q118" s="247">
        <v>2.0000000000000002E-05</v>
      </c>
      <c r="R118" s="247">
        <f>Q118*H118</f>
        <v>0.00020000000000000001</v>
      </c>
      <c r="S118" s="247">
        <v>0.001</v>
      </c>
      <c r="T118" s="248">
        <f>S118*H118</f>
        <v>0.01</v>
      </c>
      <c r="AR118" s="25" t="s">
        <v>279</v>
      </c>
      <c r="AT118" s="25" t="s">
        <v>185</v>
      </c>
      <c r="AU118" s="25" t="s">
        <v>25</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279</v>
      </c>
      <c r="BM118" s="25" t="s">
        <v>2384</v>
      </c>
    </row>
    <row r="119" s="1" customFormat="1" ht="16.5" customHeight="1">
      <c r="B119" s="48"/>
      <c r="C119" s="238" t="s">
        <v>288</v>
      </c>
      <c r="D119" s="238" t="s">
        <v>185</v>
      </c>
      <c r="E119" s="239" t="s">
        <v>2385</v>
      </c>
      <c r="F119" s="240" t="s">
        <v>2386</v>
      </c>
      <c r="G119" s="241" t="s">
        <v>313</v>
      </c>
      <c r="H119" s="242">
        <v>11</v>
      </c>
      <c r="I119" s="243"/>
      <c r="J119" s="244">
        <f>ROUND(I119*H119,2)</f>
        <v>0</v>
      </c>
      <c r="K119" s="240" t="s">
        <v>2333</v>
      </c>
      <c r="L119" s="74"/>
      <c r="M119" s="245" t="s">
        <v>38</v>
      </c>
      <c r="N119" s="246" t="s">
        <v>53</v>
      </c>
      <c r="O119" s="49"/>
      <c r="P119" s="247">
        <f>O119*H119</f>
        <v>0</v>
      </c>
      <c r="Q119" s="247">
        <v>2.0000000000000002E-05</v>
      </c>
      <c r="R119" s="247">
        <f>Q119*H119</f>
        <v>0.00022000000000000001</v>
      </c>
      <c r="S119" s="247">
        <v>0.0032000000000000002</v>
      </c>
      <c r="T119" s="248">
        <f>S119*H119</f>
        <v>0.035200000000000002</v>
      </c>
      <c r="AR119" s="25" t="s">
        <v>279</v>
      </c>
      <c r="AT119" s="25" t="s">
        <v>185</v>
      </c>
      <c r="AU119" s="25" t="s">
        <v>25</v>
      </c>
      <c r="AY119" s="25" t="s">
        <v>183</v>
      </c>
      <c r="BE119" s="249">
        <f>IF(N119="základní",J119,0)</f>
        <v>0</v>
      </c>
      <c r="BF119" s="249">
        <f>IF(N119="snížená",J119,0)</f>
        <v>0</v>
      </c>
      <c r="BG119" s="249">
        <f>IF(N119="zákl. přenesená",J119,0)</f>
        <v>0</v>
      </c>
      <c r="BH119" s="249">
        <f>IF(N119="sníž. přenesená",J119,0)</f>
        <v>0</v>
      </c>
      <c r="BI119" s="249">
        <f>IF(N119="nulová",J119,0)</f>
        <v>0</v>
      </c>
      <c r="BJ119" s="25" t="s">
        <v>25</v>
      </c>
      <c r="BK119" s="249">
        <f>ROUND(I119*H119,2)</f>
        <v>0</v>
      </c>
      <c r="BL119" s="25" t="s">
        <v>279</v>
      </c>
      <c r="BM119" s="25" t="s">
        <v>2387</v>
      </c>
    </row>
    <row r="120" s="1" customFormat="1" ht="25.5" customHeight="1">
      <c r="B120" s="48"/>
      <c r="C120" s="238" t="s">
        <v>294</v>
      </c>
      <c r="D120" s="238" t="s">
        <v>185</v>
      </c>
      <c r="E120" s="239" t="s">
        <v>2388</v>
      </c>
      <c r="F120" s="240" t="s">
        <v>2389</v>
      </c>
      <c r="G120" s="241" t="s">
        <v>313</v>
      </c>
      <c r="H120" s="242">
        <v>4</v>
      </c>
      <c r="I120" s="243"/>
      <c r="J120" s="244">
        <f>ROUND(I120*H120,2)</f>
        <v>0</v>
      </c>
      <c r="K120" s="240" t="s">
        <v>2333</v>
      </c>
      <c r="L120" s="74"/>
      <c r="M120" s="245" t="s">
        <v>38</v>
      </c>
      <c r="N120" s="246" t="s">
        <v>53</v>
      </c>
      <c r="O120" s="49"/>
      <c r="P120" s="247">
        <f>O120*H120</f>
        <v>0</v>
      </c>
      <c r="Q120" s="247">
        <v>0.0010499999999999999</v>
      </c>
      <c r="R120" s="247">
        <f>Q120*H120</f>
        <v>0.0041999999999999997</v>
      </c>
      <c r="S120" s="247">
        <v>0</v>
      </c>
      <c r="T120" s="248">
        <f>S120*H120</f>
        <v>0</v>
      </c>
      <c r="AR120" s="25" t="s">
        <v>279</v>
      </c>
      <c r="AT120" s="25" t="s">
        <v>185</v>
      </c>
      <c r="AU120" s="25" t="s">
        <v>25</v>
      </c>
      <c r="AY120" s="25" t="s">
        <v>183</v>
      </c>
      <c r="BE120" s="249">
        <f>IF(N120="základní",J120,0)</f>
        <v>0</v>
      </c>
      <c r="BF120" s="249">
        <f>IF(N120="snížená",J120,0)</f>
        <v>0</v>
      </c>
      <c r="BG120" s="249">
        <f>IF(N120="zákl. přenesená",J120,0)</f>
        <v>0</v>
      </c>
      <c r="BH120" s="249">
        <f>IF(N120="sníž. přenesená",J120,0)</f>
        <v>0</v>
      </c>
      <c r="BI120" s="249">
        <f>IF(N120="nulová",J120,0)</f>
        <v>0</v>
      </c>
      <c r="BJ120" s="25" t="s">
        <v>25</v>
      </c>
      <c r="BK120" s="249">
        <f>ROUND(I120*H120,2)</f>
        <v>0</v>
      </c>
      <c r="BL120" s="25" t="s">
        <v>279</v>
      </c>
      <c r="BM120" s="25" t="s">
        <v>2390</v>
      </c>
    </row>
    <row r="121" s="1" customFormat="1" ht="25.5" customHeight="1">
      <c r="B121" s="48"/>
      <c r="C121" s="238" t="s">
        <v>299</v>
      </c>
      <c r="D121" s="238" t="s">
        <v>185</v>
      </c>
      <c r="E121" s="239" t="s">
        <v>2391</v>
      </c>
      <c r="F121" s="240" t="s">
        <v>2392</v>
      </c>
      <c r="G121" s="241" t="s">
        <v>313</v>
      </c>
      <c r="H121" s="242">
        <v>10</v>
      </c>
      <c r="I121" s="243"/>
      <c r="J121" s="244">
        <f>ROUND(I121*H121,2)</f>
        <v>0</v>
      </c>
      <c r="K121" s="240" t="s">
        <v>2333</v>
      </c>
      <c r="L121" s="74"/>
      <c r="M121" s="245" t="s">
        <v>38</v>
      </c>
      <c r="N121" s="246" t="s">
        <v>53</v>
      </c>
      <c r="O121" s="49"/>
      <c r="P121" s="247">
        <f>O121*H121</f>
        <v>0</v>
      </c>
      <c r="Q121" s="247">
        <v>0.00148</v>
      </c>
      <c r="R121" s="247">
        <f>Q121*H121</f>
        <v>0.014800000000000001</v>
      </c>
      <c r="S121" s="247">
        <v>0</v>
      </c>
      <c r="T121" s="248">
        <f>S121*H121</f>
        <v>0</v>
      </c>
      <c r="AR121" s="25" t="s">
        <v>279</v>
      </c>
      <c r="AT121" s="25" t="s">
        <v>185</v>
      </c>
      <c r="AU121" s="25" t="s">
        <v>25</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279</v>
      </c>
      <c r="BM121" s="25" t="s">
        <v>2393</v>
      </c>
    </row>
    <row r="122" s="1" customFormat="1" ht="25.5" customHeight="1">
      <c r="B122" s="48"/>
      <c r="C122" s="238" t="s">
        <v>304</v>
      </c>
      <c r="D122" s="238" t="s">
        <v>185</v>
      </c>
      <c r="E122" s="239" t="s">
        <v>2394</v>
      </c>
      <c r="F122" s="240" t="s">
        <v>2395</v>
      </c>
      <c r="G122" s="241" t="s">
        <v>313</v>
      </c>
      <c r="H122" s="242">
        <v>43</v>
      </c>
      <c r="I122" s="243"/>
      <c r="J122" s="244">
        <f>ROUND(I122*H122,2)</f>
        <v>0</v>
      </c>
      <c r="K122" s="240" t="s">
        <v>2333</v>
      </c>
      <c r="L122" s="74"/>
      <c r="M122" s="245" t="s">
        <v>38</v>
      </c>
      <c r="N122" s="246" t="s">
        <v>53</v>
      </c>
      <c r="O122" s="49"/>
      <c r="P122" s="247">
        <f>O122*H122</f>
        <v>0</v>
      </c>
      <c r="Q122" s="247">
        <v>0.0018799999999999999</v>
      </c>
      <c r="R122" s="247">
        <f>Q122*H122</f>
        <v>0.080839999999999995</v>
      </c>
      <c r="S122" s="247">
        <v>0</v>
      </c>
      <c r="T122" s="248">
        <f>S122*H122</f>
        <v>0</v>
      </c>
      <c r="AR122" s="25" t="s">
        <v>279</v>
      </c>
      <c r="AT122" s="25" t="s">
        <v>185</v>
      </c>
      <c r="AU122" s="25" t="s">
        <v>25</v>
      </c>
      <c r="AY122" s="25" t="s">
        <v>183</v>
      </c>
      <c r="BE122" s="249">
        <f>IF(N122="základní",J122,0)</f>
        <v>0</v>
      </c>
      <c r="BF122" s="249">
        <f>IF(N122="snížená",J122,0)</f>
        <v>0</v>
      </c>
      <c r="BG122" s="249">
        <f>IF(N122="zákl. přenesená",J122,0)</f>
        <v>0</v>
      </c>
      <c r="BH122" s="249">
        <f>IF(N122="sníž. přenesená",J122,0)</f>
        <v>0</v>
      </c>
      <c r="BI122" s="249">
        <f>IF(N122="nulová",J122,0)</f>
        <v>0</v>
      </c>
      <c r="BJ122" s="25" t="s">
        <v>25</v>
      </c>
      <c r="BK122" s="249">
        <f>ROUND(I122*H122,2)</f>
        <v>0</v>
      </c>
      <c r="BL122" s="25" t="s">
        <v>279</v>
      </c>
      <c r="BM122" s="25" t="s">
        <v>2396</v>
      </c>
    </row>
    <row r="123" s="1" customFormat="1" ht="25.5" customHeight="1">
      <c r="B123" s="48"/>
      <c r="C123" s="238" t="s">
        <v>9</v>
      </c>
      <c r="D123" s="238" t="s">
        <v>185</v>
      </c>
      <c r="E123" s="239" t="s">
        <v>2397</v>
      </c>
      <c r="F123" s="240" t="s">
        <v>2398</v>
      </c>
      <c r="G123" s="241" t="s">
        <v>188</v>
      </c>
      <c r="H123" s="242">
        <v>10</v>
      </c>
      <c r="I123" s="243"/>
      <c r="J123" s="244">
        <f>ROUND(I123*H123,2)</f>
        <v>0</v>
      </c>
      <c r="K123" s="240" t="s">
        <v>2333</v>
      </c>
      <c r="L123" s="74"/>
      <c r="M123" s="245" t="s">
        <v>38</v>
      </c>
      <c r="N123" s="246" t="s">
        <v>53</v>
      </c>
      <c r="O123" s="49"/>
      <c r="P123" s="247">
        <f>O123*H123</f>
        <v>0</v>
      </c>
      <c r="Q123" s="247">
        <v>0</v>
      </c>
      <c r="R123" s="247">
        <f>Q123*H123</f>
        <v>0</v>
      </c>
      <c r="S123" s="247">
        <v>0</v>
      </c>
      <c r="T123" s="248">
        <f>S123*H123</f>
        <v>0</v>
      </c>
      <c r="AR123" s="25" t="s">
        <v>279</v>
      </c>
      <c r="AT123" s="25" t="s">
        <v>185</v>
      </c>
      <c r="AU123" s="25" t="s">
        <v>25</v>
      </c>
      <c r="AY123" s="25" t="s">
        <v>183</v>
      </c>
      <c r="BE123" s="249">
        <f>IF(N123="základní",J123,0)</f>
        <v>0</v>
      </c>
      <c r="BF123" s="249">
        <f>IF(N123="snížená",J123,0)</f>
        <v>0</v>
      </c>
      <c r="BG123" s="249">
        <f>IF(N123="zákl. přenesená",J123,0)</f>
        <v>0</v>
      </c>
      <c r="BH123" s="249">
        <f>IF(N123="sníž. přenesená",J123,0)</f>
        <v>0</v>
      </c>
      <c r="BI123" s="249">
        <f>IF(N123="nulová",J123,0)</f>
        <v>0</v>
      </c>
      <c r="BJ123" s="25" t="s">
        <v>25</v>
      </c>
      <c r="BK123" s="249">
        <f>ROUND(I123*H123,2)</f>
        <v>0</v>
      </c>
      <c r="BL123" s="25" t="s">
        <v>279</v>
      </c>
      <c r="BM123" s="25" t="s">
        <v>2399</v>
      </c>
    </row>
    <row r="124" s="1" customFormat="1" ht="16.5" customHeight="1">
      <c r="B124" s="48"/>
      <c r="C124" s="238" t="s">
        <v>317</v>
      </c>
      <c r="D124" s="238" t="s">
        <v>185</v>
      </c>
      <c r="E124" s="239" t="s">
        <v>2400</v>
      </c>
      <c r="F124" s="240" t="s">
        <v>2401</v>
      </c>
      <c r="G124" s="241" t="s">
        <v>313</v>
      </c>
      <c r="H124" s="242">
        <v>192</v>
      </c>
      <c r="I124" s="243"/>
      <c r="J124" s="244">
        <f>ROUND(I124*H124,2)</f>
        <v>0</v>
      </c>
      <c r="K124" s="240" t="s">
        <v>2333</v>
      </c>
      <c r="L124" s="74"/>
      <c r="M124" s="245" t="s">
        <v>38</v>
      </c>
      <c r="N124" s="246" t="s">
        <v>53</v>
      </c>
      <c r="O124" s="49"/>
      <c r="P124" s="247">
        <f>O124*H124</f>
        <v>0</v>
      </c>
      <c r="Q124" s="247">
        <v>6.0000000000000002E-05</v>
      </c>
      <c r="R124" s="247">
        <f>Q124*H124</f>
        <v>0.011520000000000001</v>
      </c>
      <c r="S124" s="247">
        <v>0.0084100000000000008</v>
      </c>
      <c r="T124" s="248">
        <f>S124*H124</f>
        <v>1.6147200000000002</v>
      </c>
      <c r="AR124" s="25" t="s">
        <v>279</v>
      </c>
      <c r="AT124" s="25" t="s">
        <v>185</v>
      </c>
      <c r="AU124" s="25" t="s">
        <v>25</v>
      </c>
      <c r="AY124" s="25" t="s">
        <v>183</v>
      </c>
      <c r="BE124" s="249">
        <f>IF(N124="základní",J124,0)</f>
        <v>0</v>
      </c>
      <c r="BF124" s="249">
        <f>IF(N124="snížená",J124,0)</f>
        <v>0</v>
      </c>
      <c r="BG124" s="249">
        <f>IF(N124="zákl. přenesená",J124,0)</f>
        <v>0</v>
      </c>
      <c r="BH124" s="249">
        <f>IF(N124="sníž. přenesená",J124,0)</f>
        <v>0</v>
      </c>
      <c r="BI124" s="249">
        <f>IF(N124="nulová",J124,0)</f>
        <v>0</v>
      </c>
      <c r="BJ124" s="25" t="s">
        <v>25</v>
      </c>
      <c r="BK124" s="249">
        <f>ROUND(I124*H124,2)</f>
        <v>0</v>
      </c>
      <c r="BL124" s="25" t="s">
        <v>279</v>
      </c>
      <c r="BM124" s="25" t="s">
        <v>2402</v>
      </c>
    </row>
    <row r="125" s="1" customFormat="1" ht="25.5" customHeight="1">
      <c r="B125" s="48"/>
      <c r="C125" s="238" t="s">
        <v>322</v>
      </c>
      <c r="D125" s="238" t="s">
        <v>185</v>
      </c>
      <c r="E125" s="239" t="s">
        <v>2403</v>
      </c>
      <c r="F125" s="240" t="s">
        <v>2404</v>
      </c>
      <c r="G125" s="241" t="s">
        <v>313</v>
      </c>
      <c r="H125" s="242">
        <v>53</v>
      </c>
      <c r="I125" s="243"/>
      <c r="J125" s="244">
        <f>ROUND(I125*H125,2)</f>
        <v>0</v>
      </c>
      <c r="K125" s="240" t="s">
        <v>2333</v>
      </c>
      <c r="L125" s="74"/>
      <c r="M125" s="245" t="s">
        <v>38</v>
      </c>
      <c r="N125" s="246" t="s">
        <v>53</v>
      </c>
      <c r="O125" s="49"/>
      <c r="P125" s="247">
        <f>O125*H125</f>
        <v>0</v>
      </c>
      <c r="Q125" s="247">
        <v>0</v>
      </c>
      <c r="R125" s="247">
        <f>Q125*H125</f>
        <v>0</v>
      </c>
      <c r="S125" s="247">
        <v>0</v>
      </c>
      <c r="T125" s="248">
        <f>S125*H125</f>
        <v>0</v>
      </c>
      <c r="AR125" s="25" t="s">
        <v>279</v>
      </c>
      <c r="AT125" s="25" t="s">
        <v>185</v>
      </c>
      <c r="AU125" s="25" t="s">
        <v>25</v>
      </c>
      <c r="AY125" s="25" t="s">
        <v>183</v>
      </c>
      <c r="BE125" s="249">
        <f>IF(N125="základní",J125,0)</f>
        <v>0</v>
      </c>
      <c r="BF125" s="249">
        <f>IF(N125="snížená",J125,0)</f>
        <v>0</v>
      </c>
      <c r="BG125" s="249">
        <f>IF(N125="zákl. přenesená",J125,0)</f>
        <v>0</v>
      </c>
      <c r="BH125" s="249">
        <f>IF(N125="sníž. přenesená",J125,0)</f>
        <v>0</v>
      </c>
      <c r="BI125" s="249">
        <f>IF(N125="nulová",J125,0)</f>
        <v>0</v>
      </c>
      <c r="BJ125" s="25" t="s">
        <v>25</v>
      </c>
      <c r="BK125" s="249">
        <f>ROUND(I125*H125,2)</f>
        <v>0</v>
      </c>
      <c r="BL125" s="25" t="s">
        <v>279</v>
      </c>
      <c r="BM125" s="25" t="s">
        <v>2405</v>
      </c>
    </row>
    <row r="126" s="1" customFormat="1">
      <c r="B126" s="48"/>
      <c r="C126" s="76"/>
      <c r="D126" s="252" t="s">
        <v>217</v>
      </c>
      <c r="E126" s="76"/>
      <c r="F126" s="283" t="s">
        <v>2406</v>
      </c>
      <c r="G126" s="76"/>
      <c r="H126" s="76"/>
      <c r="I126" s="206"/>
      <c r="J126" s="76"/>
      <c r="K126" s="76"/>
      <c r="L126" s="74"/>
      <c r="M126" s="284"/>
      <c r="N126" s="49"/>
      <c r="O126" s="49"/>
      <c r="P126" s="49"/>
      <c r="Q126" s="49"/>
      <c r="R126" s="49"/>
      <c r="S126" s="49"/>
      <c r="T126" s="97"/>
      <c r="AT126" s="25" t="s">
        <v>217</v>
      </c>
      <c r="AU126" s="25" t="s">
        <v>25</v>
      </c>
    </row>
    <row r="127" s="1" customFormat="1" ht="25.5" customHeight="1">
      <c r="B127" s="48"/>
      <c r="C127" s="238" t="s">
        <v>329</v>
      </c>
      <c r="D127" s="238" t="s">
        <v>185</v>
      </c>
      <c r="E127" s="239" t="s">
        <v>2407</v>
      </c>
      <c r="F127" s="240" t="s">
        <v>2408</v>
      </c>
      <c r="G127" s="241" t="s">
        <v>188</v>
      </c>
      <c r="H127" s="242">
        <v>2</v>
      </c>
      <c r="I127" s="243"/>
      <c r="J127" s="244">
        <f>ROUND(I127*H127,2)</f>
        <v>0</v>
      </c>
      <c r="K127" s="240" t="s">
        <v>2333</v>
      </c>
      <c r="L127" s="74"/>
      <c r="M127" s="245" t="s">
        <v>38</v>
      </c>
      <c r="N127" s="246" t="s">
        <v>53</v>
      </c>
      <c r="O127" s="49"/>
      <c r="P127" s="247">
        <f>O127*H127</f>
        <v>0</v>
      </c>
      <c r="Q127" s="247">
        <v>0.00032000000000000003</v>
      </c>
      <c r="R127" s="247">
        <f>Q127*H127</f>
        <v>0.00064000000000000005</v>
      </c>
      <c r="S127" s="247">
        <v>0</v>
      </c>
      <c r="T127" s="248">
        <f>S127*H127</f>
        <v>0</v>
      </c>
      <c r="AR127" s="25" t="s">
        <v>279</v>
      </c>
      <c r="AT127" s="25" t="s">
        <v>185</v>
      </c>
      <c r="AU127" s="25" t="s">
        <v>25</v>
      </c>
      <c r="AY127" s="25" t="s">
        <v>183</v>
      </c>
      <c r="BE127" s="249">
        <f>IF(N127="základní",J127,0)</f>
        <v>0</v>
      </c>
      <c r="BF127" s="249">
        <f>IF(N127="snížená",J127,0)</f>
        <v>0</v>
      </c>
      <c r="BG127" s="249">
        <f>IF(N127="zákl. přenesená",J127,0)</f>
        <v>0</v>
      </c>
      <c r="BH127" s="249">
        <f>IF(N127="sníž. přenesená",J127,0)</f>
        <v>0</v>
      </c>
      <c r="BI127" s="249">
        <f>IF(N127="nulová",J127,0)</f>
        <v>0</v>
      </c>
      <c r="BJ127" s="25" t="s">
        <v>25</v>
      </c>
      <c r="BK127" s="249">
        <f>ROUND(I127*H127,2)</f>
        <v>0</v>
      </c>
      <c r="BL127" s="25" t="s">
        <v>279</v>
      </c>
      <c r="BM127" s="25" t="s">
        <v>2409</v>
      </c>
    </row>
    <row r="128" s="1" customFormat="1" ht="25.5" customHeight="1">
      <c r="B128" s="48"/>
      <c r="C128" s="238" t="s">
        <v>344</v>
      </c>
      <c r="D128" s="238" t="s">
        <v>185</v>
      </c>
      <c r="E128" s="239" t="s">
        <v>2410</v>
      </c>
      <c r="F128" s="240" t="s">
        <v>2411</v>
      </c>
      <c r="G128" s="241" t="s">
        <v>188</v>
      </c>
      <c r="H128" s="242">
        <v>2</v>
      </c>
      <c r="I128" s="243"/>
      <c r="J128" s="244">
        <f>ROUND(I128*H128,2)</f>
        <v>0</v>
      </c>
      <c r="K128" s="240" t="s">
        <v>2333</v>
      </c>
      <c r="L128" s="74"/>
      <c r="M128" s="245" t="s">
        <v>38</v>
      </c>
      <c r="N128" s="246" t="s">
        <v>53</v>
      </c>
      <c r="O128" s="49"/>
      <c r="P128" s="247">
        <f>O128*H128</f>
        <v>0</v>
      </c>
      <c r="Q128" s="247">
        <v>0.00038999999999999999</v>
      </c>
      <c r="R128" s="247">
        <f>Q128*H128</f>
        <v>0.00077999999999999999</v>
      </c>
      <c r="S128" s="247">
        <v>0</v>
      </c>
      <c r="T128" s="248">
        <f>S128*H128</f>
        <v>0</v>
      </c>
      <c r="AR128" s="25" t="s">
        <v>279</v>
      </c>
      <c r="AT128" s="25" t="s">
        <v>185</v>
      </c>
      <c r="AU128" s="25" t="s">
        <v>25</v>
      </c>
      <c r="AY128" s="25" t="s">
        <v>183</v>
      </c>
      <c r="BE128" s="249">
        <f>IF(N128="základní",J128,0)</f>
        <v>0</v>
      </c>
      <c r="BF128" s="249">
        <f>IF(N128="snížená",J128,0)</f>
        <v>0</v>
      </c>
      <c r="BG128" s="249">
        <f>IF(N128="zákl. přenesená",J128,0)</f>
        <v>0</v>
      </c>
      <c r="BH128" s="249">
        <f>IF(N128="sníž. přenesená",J128,0)</f>
        <v>0</v>
      </c>
      <c r="BI128" s="249">
        <f>IF(N128="nulová",J128,0)</f>
        <v>0</v>
      </c>
      <c r="BJ128" s="25" t="s">
        <v>25</v>
      </c>
      <c r="BK128" s="249">
        <f>ROUND(I128*H128,2)</f>
        <v>0</v>
      </c>
      <c r="BL128" s="25" t="s">
        <v>279</v>
      </c>
      <c r="BM128" s="25" t="s">
        <v>2412</v>
      </c>
    </row>
    <row r="129" s="1" customFormat="1" ht="16.5" customHeight="1">
      <c r="B129" s="48"/>
      <c r="C129" s="238" t="s">
        <v>348</v>
      </c>
      <c r="D129" s="238" t="s">
        <v>185</v>
      </c>
      <c r="E129" s="239" t="s">
        <v>2413</v>
      </c>
      <c r="F129" s="240" t="s">
        <v>2414</v>
      </c>
      <c r="G129" s="241" t="s">
        <v>313</v>
      </c>
      <c r="H129" s="242">
        <v>5</v>
      </c>
      <c r="I129" s="243"/>
      <c r="J129" s="244">
        <f>ROUND(I129*H129,2)</f>
        <v>0</v>
      </c>
      <c r="K129" s="240" t="s">
        <v>2333</v>
      </c>
      <c r="L129" s="74"/>
      <c r="M129" s="245" t="s">
        <v>38</v>
      </c>
      <c r="N129" s="246" t="s">
        <v>53</v>
      </c>
      <c r="O129" s="49"/>
      <c r="P129" s="247">
        <f>O129*H129</f>
        <v>0</v>
      </c>
      <c r="Q129" s="247">
        <v>0.00044999999999999999</v>
      </c>
      <c r="R129" s="247">
        <f>Q129*H129</f>
        <v>0.0022499999999999998</v>
      </c>
      <c r="S129" s="247">
        <v>0</v>
      </c>
      <c r="T129" s="248">
        <f>S129*H129</f>
        <v>0</v>
      </c>
      <c r="AR129" s="25" t="s">
        <v>279</v>
      </c>
      <c r="AT129" s="25" t="s">
        <v>185</v>
      </c>
      <c r="AU129" s="25" t="s">
        <v>25</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279</v>
      </c>
      <c r="BM129" s="25" t="s">
        <v>2415</v>
      </c>
    </row>
    <row r="130" s="1" customFormat="1" ht="25.5" customHeight="1">
      <c r="B130" s="48"/>
      <c r="C130" s="238" t="s">
        <v>353</v>
      </c>
      <c r="D130" s="238" t="s">
        <v>185</v>
      </c>
      <c r="E130" s="239" t="s">
        <v>2416</v>
      </c>
      <c r="F130" s="240" t="s">
        <v>2417</v>
      </c>
      <c r="G130" s="241" t="s">
        <v>313</v>
      </c>
      <c r="H130" s="242">
        <v>17</v>
      </c>
      <c r="I130" s="243"/>
      <c r="J130" s="244">
        <f>ROUND(I130*H130,2)</f>
        <v>0</v>
      </c>
      <c r="K130" s="240" t="s">
        <v>2333</v>
      </c>
      <c r="L130" s="74"/>
      <c r="M130" s="245" t="s">
        <v>38</v>
      </c>
      <c r="N130" s="246" t="s">
        <v>53</v>
      </c>
      <c r="O130" s="49"/>
      <c r="P130" s="247">
        <f>O130*H130</f>
        <v>0</v>
      </c>
      <c r="Q130" s="247">
        <v>0.00068999999999999997</v>
      </c>
      <c r="R130" s="247">
        <f>Q130*H130</f>
        <v>0.011729999999999999</v>
      </c>
      <c r="S130" s="247">
        <v>0</v>
      </c>
      <c r="T130" s="248">
        <f>S130*H130</f>
        <v>0</v>
      </c>
      <c r="AR130" s="25" t="s">
        <v>279</v>
      </c>
      <c r="AT130" s="25" t="s">
        <v>185</v>
      </c>
      <c r="AU130" s="25" t="s">
        <v>25</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279</v>
      </c>
      <c r="BM130" s="25" t="s">
        <v>2418</v>
      </c>
    </row>
    <row r="131" s="1" customFormat="1" ht="16.5" customHeight="1">
      <c r="B131" s="48"/>
      <c r="C131" s="238" t="s">
        <v>358</v>
      </c>
      <c r="D131" s="238" t="s">
        <v>185</v>
      </c>
      <c r="E131" s="239" t="s">
        <v>2419</v>
      </c>
      <c r="F131" s="240" t="s">
        <v>2420</v>
      </c>
      <c r="G131" s="241" t="s">
        <v>313</v>
      </c>
      <c r="H131" s="242">
        <v>17</v>
      </c>
      <c r="I131" s="243"/>
      <c r="J131" s="244">
        <f>ROUND(I131*H131,2)</f>
        <v>0</v>
      </c>
      <c r="K131" s="240" t="s">
        <v>2333</v>
      </c>
      <c r="L131" s="74"/>
      <c r="M131" s="245" t="s">
        <v>38</v>
      </c>
      <c r="N131" s="246" t="s">
        <v>53</v>
      </c>
      <c r="O131" s="49"/>
      <c r="P131" s="247">
        <f>O131*H131</f>
        <v>0</v>
      </c>
      <c r="Q131" s="247">
        <v>3.0000000000000001E-05</v>
      </c>
      <c r="R131" s="247">
        <f>Q131*H131</f>
        <v>0.00051000000000000004</v>
      </c>
      <c r="S131" s="247">
        <v>0.00106</v>
      </c>
      <c r="T131" s="248">
        <f>S131*H131</f>
        <v>0.018019999999999998</v>
      </c>
      <c r="AR131" s="25" t="s">
        <v>279</v>
      </c>
      <c r="AT131" s="25" t="s">
        <v>185</v>
      </c>
      <c r="AU131" s="25" t="s">
        <v>25</v>
      </c>
      <c r="AY131" s="25" t="s">
        <v>183</v>
      </c>
      <c r="BE131" s="249">
        <f>IF(N131="základní",J131,0)</f>
        <v>0</v>
      </c>
      <c r="BF131" s="249">
        <f>IF(N131="snížená",J131,0)</f>
        <v>0</v>
      </c>
      <c r="BG131" s="249">
        <f>IF(N131="zákl. přenesená",J131,0)</f>
        <v>0</v>
      </c>
      <c r="BH131" s="249">
        <f>IF(N131="sníž. přenesená",J131,0)</f>
        <v>0</v>
      </c>
      <c r="BI131" s="249">
        <f>IF(N131="nulová",J131,0)</f>
        <v>0</v>
      </c>
      <c r="BJ131" s="25" t="s">
        <v>25</v>
      </c>
      <c r="BK131" s="249">
        <f>ROUND(I131*H131,2)</f>
        <v>0</v>
      </c>
      <c r="BL131" s="25" t="s">
        <v>279</v>
      </c>
      <c r="BM131" s="25" t="s">
        <v>2421</v>
      </c>
    </row>
    <row r="132" s="1" customFormat="1" ht="16.5" customHeight="1">
      <c r="B132" s="48"/>
      <c r="C132" s="238" t="s">
        <v>364</v>
      </c>
      <c r="D132" s="238" t="s">
        <v>185</v>
      </c>
      <c r="E132" s="239" t="s">
        <v>2422</v>
      </c>
      <c r="F132" s="240" t="s">
        <v>2423</v>
      </c>
      <c r="G132" s="241" t="s">
        <v>313</v>
      </c>
      <c r="H132" s="242">
        <v>22</v>
      </c>
      <c r="I132" s="243"/>
      <c r="J132" s="244">
        <f>ROUND(I132*H132,2)</f>
        <v>0</v>
      </c>
      <c r="K132" s="240" t="s">
        <v>2333</v>
      </c>
      <c r="L132" s="74"/>
      <c r="M132" s="245" t="s">
        <v>38</v>
      </c>
      <c r="N132" s="246" t="s">
        <v>53</v>
      </c>
      <c r="O132" s="49"/>
      <c r="P132" s="247">
        <f>O132*H132</f>
        <v>0</v>
      </c>
      <c r="Q132" s="247">
        <v>0</v>
      </c>
      <c r="R132" s="247">
        <f>Q132*H132</f>
        <v>0</v>
      </c>
      <c r="S132" s="247">
        <v>0</v>
      </c>
      <c r="T132" s="248">
        <f>S132*H132</f>
        <v>0</v>
      </c>
      <c r="AR132" s="25" t="s">
        <v>279</v>
      </c>
      <c r="AT132" s="25" t="s">
        <v>185</v>
      </c>
      <c r="AU132" s="25" t="s">
        <v>25</v>
      </c>
      <c r="AY132" s="25" t="s">
        <v>183</v>
      </c>
      <c r="BE132" s="249">
        <f>IF(N132="základní",J132,0)</f>
        <v>0</v>
      </c>
      <c r="BF132" s="249">
        <f>IF(N132="snížená",J132,0)</f>
        <v>0</v>
      </c>
      <c r="BG132" s="249">
        <f>IF(N132="zákl. přenesená",J132,0)</f>
        <v>0</v>
      </c>
      <c r="BH132" s="249">
        <f>IF(N132="sníž. přenesená",J132,0)</f>
        <v>0</v>
      </c>
      <c r="BI132" s="249">
        <f>IF(N132="nulová",J132,0)</f>
        <v>0</v>
      </c>
      <c r="BJ132" s="25" t="s">
        <v>25</v>
      </c>
      <c r="BK132" s="249">
        <f>ROUND(I132*H132,2)</f>
        <v>0</v>
      </c>
      <c r="BL132" s="25" t="s">
        <v>279</v>
      </c>
      <c r="BM132" s="25" t="s">
        <v>2424</v>
      </c>
    </row>
    <row r="133" s="1" customFormat="1" ht="38.25" customHeight="1">
      <c r="B133" s="48"/>
      <c r="C133" s="238" t="s">
        <v>369</v>
      </c>
      <c r="D133" s="238" t="s">
        <v>185</v>
      </c>
      <c r="E133" s="239" t="s">
        <v>2425</v>
      </c>
      <c r="F133" s="240" t="s">
        <v>2426</v>
      </c>
      <c r="G133" s="241" t="s">
        <v>911</v>
      </c>
      <c r="H133" s="306"/>
      <c r="I133" s="243"/>
      <c r="J133" s="244">
        <f>ROUND(I133*H133,2)</f>
        <v>0</v>
      </c>
      <c r="K133" s="240" t="s">
        <v>2333</v>
      </c>
      <c r="L133" s="74"/>
      <c r="M133" s="245" t="s">
        <v>38</v>
      </c>
      <c r="N133" s="246" t="s">
        <v>53</v>
      </c>
      <c r="O133" s="49"/>
      <c r="P133" s="247">
        <f>O133*H133</f>
        <v>0</v>
      </c>
      <c r="Q133" s="247">
        <v>0</v>
      </c>
      <c r="R133" s="247">
        <f>Q133*H133</f>
        <v>0</v>
      </c>
      <c r="S133" s="247">
        <v>0</v>
      </c>
      <c r="T133" s="248">
        <f>S133*H133</f>
        <v>0</v>
      </c>
      <c r="AR133" s="25" t="s">
        <v>279</v>
      </c>
      <c r="AT133" s="25" t="s">
        <v>185</v>
      </c>
      <c r="AU133" s="25" t="s">
        <v>25</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279</v>
      </c>
      <c r="BM133" s="25" t="s">
        <v>2427</v>
      </c>
    </row>
    <row r="134" s="1" customFormat="1">
      <c r="B134" s="48"/>
      <c r="C134" s="76"/>
      <c r="D134" s="252" t="s">
        <v>217</v>
      </c>
      <c r="E134" s="76"/>
      <c r="F134" s="283" t="s">
        <v>930</v>
      </c>
      <c r="G134" s="76"/>
      <c r="H134" s="76"/>
      <c r="I134" s="206"/>
      <c r="J134" s="76"/>
      <c r="K134" s="76"/>
      <c r="L134" s="74"/>
      <c r="M134" s="284"/>
      <c r="N134" s="49"/>
      <c r="O134" s="49"/>
      <c r="P134" s="49"/>
      <c r="Q134" s="49"/>
      <c r="R134" s="49"/>
      <c r="S134" s="49"/>
      <c r="T134" s="97"/>
      <c r="AT134" s="25" t="s">
        <v>217</v>
      </c>
      <c r="AU134" s="25" t="s">
        <v>25</v>
      </c>
    </row>
    <row r="135" s="11" customFormat="1" ht="37.44" customHeight="1">
      <c r="B135" s="222"/>
      <c r="C135" s="223"/>
      <c r="D135" s="224" t="s">
        <v>81</v>
      </c>
      <c r="E135" s="225" t="s">
        <v>2428</v>
      </c>
      <c r="F135" s="225" t="s">
        <v>2429</v>
      </c>
      <c r="G135" s="223"/>
      <c r="H135" s="223"/>
      <c r="I135" s="226"/>
      <c r="J135" s="227">
        <f>BK135</f>
        <v>0</v>
      </c>
      <c r="K135" s="223"/>
      <c r="L135" s="228"/>
      <c r="M135" s="229"/>
      <c r="N135" s="230"/>
      <c r="O135" s="230"/>
      <c r="P135" s="231">
        <f>SUM(P136:P167)</f>
        <v>0</v>
      </c>
      <c r="Q135" s="230"/>
      <c r="R135" s="231">
        <f>SUM(R136:R167)</f>
        <v>0.029780000000000001</v>
      </c>
      <c r="S135" s="230"/>
      <c r="T135" s="232">
        <f>SUM(T136:T167)</f>
        <v>0.0035999999999999999</v>
      </c>
      <c r="AR135" s="233" t="s">
        <v>90</v>
      </c>
      <c r="AT135" s="234" t="s">
        <v>81</v>
      </c>
      <c r="AU135" s="234" t="s">
        <v>82</v>
      </c>
      <c r="AY135" s="233" t="s">
        <v>183</v>
      </c>
      <c r="BK135" s="235">
        <f>SUM(BK136:BK167)</f>
        <v>0</v>
      </c>
    </row>
    <row r="136" s="1" customFormat="1" ht="16.5" customHeight="1">
      <c r="B136" s="48"/>
      <c r="C136" s="238" t="s">
        <v>373</v>
      </c>
      <c r="D136" s="238" t="s">
        <v>185</v>
      </c>
      <c r="E136" s="239" t="s">
        <v>2430</v>
      </c>
      <c r="F136" s="240" t="s">
        <v>2431</v>
      </c>
      <c r="G136" s="241" t="s">
        <v>188</v>
      </c>
      <c r="H136" s="242">
        <v>8</v>
      </c>
      <c r="I136" s="243"/>
      <c r="J136" s="244">
        <f>ROUND(I136*H136,2)</f>
        <v>0</v>
      </c>
      <c r="K136" s="240" t="s">
        <v>2333</v>
      </c>
      <c r="L136" s="74"/>
      <c r="M136" s="245" t="s">
        <v>38</v>
      </c>
      <c r="N136" s="246" t="s">
        <v>53</v>
      </c>
      <c r="O136" s="49"/>
      <c r="P136" s="247">
        <f>O136*H136</f>
        <v>0</v>
      </c>
      <c r="Q136" s="247">
        <v>9.0000000000000006E-05</v>
      </c>
      <c r="R136" s="247">
        <f>Q136*H136</f>
        <v>0.00072000000000000005</v>
      </c>
      <c r="S136" s="247">
        <v>0.00044999999999999999</v>
      </c>
      <c r="T136" s="248">
        <f>S136*H136</f>
        <v>0.0035999999999999999</v>
      </c>
      <c r="AR136" s="25" t="s">
        <v>279</v>
      </c>
      <c r="AT136" s="25" t="s">
        <v>185</v>
      </c>
      <c r="AU136" s="25" t="s">
        <v>25</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279</v>
      </c>
      <c r="BM136" s="25" t="s">
        <v>2432</v>
      </c>
    </row>
    <row r="137" s="1" customFormat="1" ht="16.5" customHeight="1">
      <c r="B137" s="48"/>
      <c r="C137" s="238" t="s">
        <v>385</v>
      </c>
      <c r="D137" s="238" t="s">
        <v>185</v>
      </c>
      <c r="E137" s="239" t="s">
        <v>2433</v>
      </c>
      <c r="F137" s="240" t="s">
        <v>2434</v>
      </c>
      <c r="G137" s="241" t="s">
        <v>188</v>
      </c>
      <c r="H137" s="242">
        <v>16</v>
      </c>
      <c r="I137" s="243"/>
      <c r="J137" s="244">
        <f>ROUND(I137*H137,2)</f>
        <v>0</v>
      </c>
      <c r="K137" s="240" t="s">
        <v>2333</v>
      </c>
      <c r="L137" s="74"/>
      <c r="M137" s="245" t="s">
        <v>38</v>
      </c>
      <c r="N137" s="246" t="s">
        <v>53</v>
      </c>
      <c r="O137" s="49"/>
      <c r="P137" s="247">
        <f>O137*H137</f>
        <v>0</v>
      </c>
      <c r="Q137" s="247">
        <v>6.0000000000000002E-05</v>
      </c>
      <c r="R137" s="247">
        <f>Q137*H137</f>
        <v>0.00096000000000000002</v>
      </c>
      <c r="S137" s="247">
        <v>0</v>
      </c>
      <c r="T137" s="248">
        <f>S137*H137</f>
        <v>0</v>
      </c>
      <c r="AR137" s="25" t="s">
        <v>279</v>
      </c>
      <c r="AT137" s="25" t="s">
        <v>185</v>
      </c>
      <c r="AU137" s="25" t="s">
        <v>25</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279</v>
      </c>
      <c r="BM137" s="25" t="s">
        <v>2435</v>
      </c>
    </row>
    <row r="138" s="1" customFormat="1" ht="16.5" customHeight="1">
      <c r="B138" s="48"/>
      <c r="C138" s="285" t="s">
        <v>394</v>
      </c>
      <c r="D138" s="285" t="s">
        <v>272</v>
      </c>
      <c r="E138" s="286" t="s">
        <v>2436</v>
      </c>
      <c r="F138" s="287" t="s">
        <v>2437</v>
      </c>
      <c r="G138" s="288" t="s">
        <v>188</v>
      </c>
      <c r="H138" s="289">
        <v>10</v>
      </c>
      <c r="I138" s="290"/>
      <c r="J138" s="291">
        <f>ROUND(I138*H138,2)</f>
        <v>0</v>
      </c>
      <c r="K138" s="287" t="s">
        <v>38</v>
      </c>
      <c r="L138" s="292"/>
      <c r="M138" s="293" t="s">
        <v>38</v>
      </c>
      <c r="N138" s="294" t="s">
        <v>53</v>
      </c>
      <c r="O138" s="49"/>
      <c r="P138" s="247">
        <f>O138*H138</f>
        <v>0</v>
      </c>
      <c r="Q138" s="247">
        <v>0.00020000000000000001</v>
      </c>
      <c r="R138" s="247">
        <f>Q138*H138</f>
        <v>0.002</v>
      </c>
      <c r="S138" s="247">
        <v>0</v>
      </c>
      <c r="T138" s="248">
        <f>S138*H138</f>
        <v>0</v>
      </c>
      <c r="AR138" s="25" t="s">
        <v>385</v>
      </c>
      <c r="AT138" s="25" t="s">
        <v>272</v>
      </c>
      <c r="AU138" s="25" t="s">
        <v>25</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279</v>
      </c>
      <c r="BM138" s="25" t="s">
        <v>2438</v>
      </c>
    </row>
    <row r="139" s="1" customFormat="1" ht="16.5" customHeight="1">
      <c r="B139" s="48"/>
      <c r="C139" s="285" t="s">
        <v>410</v>
      </c>
      <c r="D139" s="285" t="s">
        <v>272</v>
      </c>
      <c r="E139" s="286" t="s">
        <v>2439</v>
      </c>
      <c r="F139" s="287" t="s">
        <v>2440</v>
      </c>
      <c r="G139" s="288" t="s">
        <v>188</v>
      </c>
      <c r="H139" s="289">
        <v>5</v>
      </c>
      <c r="I139" s="290"/>
      <c r="J139" s="291">
        <f>ROUND(I139*H139,2)</f>
        <v>0</v>
      </c>
      <c r="K139" s="287" t="s">
        <v>38</v>
      </c>
      <c r="L139" s="292"/>
      <c r="M139" s="293" t="s">
        <v>38</v>
      </c>
      <c r="N139" s="294" t="s">
        <v>53</v>
      </c>
      <c r="O139" s="49"/>
      <c r="P139" s="247">
        <f>O139*H139</f>
        <v>0</v>
      </c>
      <c r="Q139" s="247">
        <v>0.00020000000000000001</v>
      </c>
      <c r="R139" s="247">
        <f>Q139*H139</f>
        <v>0.001</v>
      </c>
      <c r="S139" s="247">
        <v>0</v>
      </c>
      <c r="T139" s="248">
        <f>S139*H139</f>
        <v>0</v>
      </c>
      <c r="AR139" s="25" t="s">
        <v>385</v>
      </c>
      <c r="AT139" s="25" t="s">
        <v>272</v>
      </c>
      <c r="AU139" s="25" t="s">
        <v>25</v>
      </c>
      <c r="AY139" s="25" t="s">
        <v>183</v>
      </c>
      <c r="BE139" s="249">
        <f>IF(N139="základní",J139,0)</f>
        <v>0</v>
      </c>
      <c r="BF139" s="249">
        <f>IF(N139="snížená",J139,0)</f>
        <v>0</v>
      </c>
      <c r="BG139" s="249">
        <f>IF(N139="zákl. přenesená",J139,0)</f>
        <v>0</v>
      </c>
      <c r="BH139" s="249">
        <f>IF(N139="sníž. přenesená",J139,0)</f>
        <v>0</v>
      </c>
      <c r="BI139" s="249">
        <f>IF(N139="nulová",J139,0)</f>
        <v>0</v>
      </c>
      <c r="BJ139" s="25" t="s">
        <v>25</v>
      </c>
      <c r="BK139" s="249">
        <f>ROUND(I139*H139,2)</f>
        <v>0</v>
      </c>
      <c r="BL139" s="25" t="s">
        <v>279</v>
      </c>
      <c r="BM139" s="25" t="s">
        <v>2441</v>
      </c>
    </row>
    <row r="140" s="1" customFormat="1" ht="16.5" customHeight="1">
      <c r="B140" s="48"/>
      <c r="C140" s="285" t="s">
        <v>414</v>
      </c>
      <c r="D140" s="285" t="s">
        <v>272</v>
      </c>
      <c r="E140" s="286" t="s">
        <v>2442</v>
      </c>
      <c r="F140" s="287" t="s">
        <v>2443</v>
      </c>
      <c r="G140" s="288" t="s">
        <v>188</v>
      </c>
      <c r="H140" s="289">
        <v>1</v>
      </c>
      <c r="I140" s="290"/>
      <c r="J140" s="291">
        <f>ROUND(I140*H140,2)</f>
        <v>0</v>
      </c>
      <c r="K140" s="287" t="s">
        <v>38</v>
      </c>
      <c r="L140" s="292"/>
      <c r="M140" s="293" t="s">
        <v>38</v>
      </c>
      <c r="N140" s="294" t="s">
        <v>53</v>
      </c>
      <c r="O140" s="49"/>
      <c r="P140" s="247">
        <f>O140*H140</f>
        <v>0</v>
      </c>
      <c r="Q140" s="247">
        <v>0.0019200000000000001</v>
      </c>
      <c r="R140" s="247">
        <f>Q140*H140</f>
        <v>0.0019200000000000001</v>
      </c>
      <c r="S140" s="247">
        <v>0</v>
      </c>
      <c r="T140" s="248">
        <f>S140*H140</f>
        <v>0</v>
      </c>
      <c r="AR140" s="25" t="s">
        <v>385</v>
      </c>
      <c r="AT140" s="25" t="s">
        <v>272</v>
      </c>
      <c r="AU140" s="25" t="s">
        <v>25</v>
      </c>
      <c r="AY140" s="25" t="s">
        <v>183</v>
      </c>
      <c r="BE140" s="249">
        <f>IF(N140="základní",J140,0)</f>
        <v>0</v>
      </c>
      <c r="BF140" s="249">
        <f>IF(N140="snížená",J140,0)</f>
        <v>0</v>
      </c>
      <c r="BG140" s="249">
        <f>IF(N140="zákl. přenesená",J140,0)</f>
        <v>0</v>
      </c>
      <c r="BH140" s="249">
        <f>IF(N140="sníž. přenesená",J140,0)</f>
        <v>0</v>
      </c>
      <c r="BI140" s="249">
        <f>IF(N140="nulová",J140,0)</f>
        <v>0</v>
      </c>
      <c r="BJ140" s="25" t="s">
        <v>25</v>
      </c>
      <c r="BK140" s="249">
        <f>ROUND(I140*H140,2)</f>
        <v>0</v>
      </c>
      <c r="BL140" s="25" t="s">
        <v>279</v>
      </c>
      <c r="BM140" s="25" t="s">
        <v>2444</v>
      </c>
    </row>
    <row r="141" s="1" customFormat="1" ht="16.5" customHeight="1">
      <c r="B141" s="48"/>
      <c r="C141" s="238" t="s">
        <v>425</v>
      </c>
      <c r="D141" s="238" t="s">
        <v>185</v>
      </c>
      <c r="E141" s="239" t="s">
        <v>2445</v>
      </c>
      <c r="F141" s="240" t="s">
        <v>2446</v>
      </c>
      <c r="G141" s="241" t="s">
        <v>188</v>
      </c>
      <c r="H141" s="242">
        <v>15</v>
      </c>
      <c r="I141" s="243"/>
      <c r="J141" s="244">
        <f>ROUND(I141*H141,2)</f>
        <v>0</v>
      </c>
      <c r="K141" s="240" t="s">
        <v>2333</v>
      </c>
      <c r="L141" s="74"/>
      <c r="M141" s="245" t="s">
        <v>38</v>
      </c>
      <c r="N141" s="246" t="s">
        <v>53</v>
      </c>
      <c r="O141" s="49"/>
      <c r="P141" s="247">
        <f>O141*H141</f>
        <v>0</v>
      </c>
      <c r="Q141" s="247">
        <v>8.0000000000000007E-05</v>
      </c>
      <c r="R141" s="247">
        <f>Q141*H141</f>
        <v>0.0012000000000000001</v>
      </c>
      <c r="S141" s="247">
        <v>0</v>
      </c>
      <c r="T141" s="248">
        <f>S141*H141</f>
        <v>0</v>
      </c>
      <c r="AR141" s="25" t="s">
        <v>279</v>
      </c>
      <c r="AT141" s="25" t="s">
        <v>185</v>
      </c>
      <c r="AU141" s="25" t="s">
        <v>25</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279</v>
      </c>
      <c r="BM141" s="25" t="s">
        <v>2447</v>
      </c>
    </row>
    <row r="142" s="1" customFormat="1" ht="16.5" customHeight="1">
      <c r="B142" s="48"/>
      <c r="C142" s="285" t="s">
        <v>430</v>
      </c>
      <c r="D142" s="285" t="s">
        <v>272</v>
      </c>
      <c r="E142" s="286" t="s">
        <v>2448</v>
      </c>
      <c r="F142" s="287" t="s">
        <v>2449</v>
      </c>
      <c r="G142" s="288" t="s">
        <v>188</v>
      </c>
      <c r="H142" s="289">
        <v>5</v>
      </c>
      <c r="I142" s="290"/>
      <c r="J142" s="291">
        <f>ROUND(I142*H142,2)</f>
        <v>0</v>
      </c>
      <c r="K142" s="287" t="s">
        <v>38</v>
      </c>
      <c r="L142" s="292"/>
      <c r="M142" s="293" t="s">
        <v>38</v>
      </c>
      <c r="N142" s="294" t="s">
        <v>53</v>
      </c>
      <c r="O142" s="49"/>
      <c r="P142" s="247">
        <f>O142*H142</f>
        <v>0</v>
      </c>
      <c r="Q142" s="247">
        <v>0.00020000000000000001</v>
      </c>
      <c r="R142" s="247">
        <f>Q142*H142</f>
        <v>0.001</v>
      </c>
      <c r="S142" s="247">
        <v>0</v>
      </c>
      <c r="T142" s="248">
        <f>S142*H142</f>
        <v>0</v>
      </c>
      <c r="AR142" s="25" t="s">
        <v>385</v>
      </c>
      <c r="AT142" s="25" t="s">
        <v>272</v>
      </c>
      <c r="AU142" s="25" t="s">
        <v>25</v>
      </c>
      <c r="AY142" s="25" t="s">
        <v>183</v>
      </c>
      <c r="BE142" s="249">
        <f>IF(N142="základní",J142,0)</f>
        <v>0</v>
      </c>
      <c r="BF142" s="249">
        <f>IF(N142="snížená",J142,0)</f>
        <v>0</v>
      </c>
      <c r="BG142" s="249">
        <f>IF(N142="zákl. přenesená",J142,0)</f>
        <v>0</v>
      </c>
      <c r="BH142" s="249">
        <f>IF(N142="sníž. přenesená",J142,0)</f>
        <v>0</v>
      </c>
      <c r="BI142" s="249">
        <f>IF(N142="nulová",J142,0)</f>
        <v>0</v>
      </c>
      <c r="BJ142" s="25" t="s">
        <v>25</v>
      </c>
      <c r="BK142" s="249">
        <f>ROUND(I142*H142,2)</f>
        <v>0</v>
      </c>
      <c r="BL142" s="25" t="s">
        <v>279</v>
      </c>
      <c r="BM142" s="25" t="s">
        <v>2450</v>
      </c>
    </row>
    <row r="143" s="1" customFormat="1" ht="16.5" customHeight="1">
      <c r="B143" s="48"/>
      <c r="C143" s="285" t="s">
        <v>438</v>
      </c>
      <c r="D143" s="285" t="s">
        <v>272</v>
      </c>
      <c r="E143" s="286" t="s">
        <v>2451</v>
      </c>
      <c r="F143" s="287" t="s">
        <v>2452</v>
      </c>
      <c r="G143" s="288" t="s">
        <v>188</v>
      </c>
      <c r="H143" s="289">
        <v>5</v>
      </c>
      <c r="I143" s="290"/>
      <c r="J143" s="291">
        <f>ROUND(I143*H143,2)</f>
        <v>0</v>
      </c>
      <c r="K143" s="287" t="s">
        <v>38</v>
      </c>
      <c r="L143" s="292"/>
      <c r="M143" s="293" t="s">
        <v>38</v>
      </c>
      <c r="N143" s="294" t="s">
        <v>53</v>
      </c>
      <c r="O143" s="49"/>
      <c r="P143" s="247">
        <f>O143*H143</f>
        <v>0</v>
      </c>
      <c r="Q143" s="247">
        <v>0.00020000000000000001</v>
      </c>
      <c r="R143" s="247">
        <f>Q143*H143</f>
        <v>0.001</v>
      </c>
      <c r="S143" s="247">
        <v>0</v>
      </c>
      <c r="T143" s="248">
        <f>S143*H143</f>
        <v>0</v>
      </c>
      <c r="AR143" s="25" t="s">
        <v>385</v>
      </c>
      <c r="AT143" s="25" t="s">
        <v>272</v>
      </c>
      <c r="AU143" s="25" t="s">
        <v>25</v>
      </c>
      <c r="AY143" s="25" t="s">
        <v>183</v>
      </c>
      <c r="BE143" s="249">
        <f>IF(N143="základní",J143,0)</f>
        <v>0</v>
      </c>
      <c r="BF143" s="249">
        <f>IF(N143="snížená",J143,0)</f>
        <v>0</v>
      </c>
      <c r="BG143" s="249">
        <f>IF(N143="zákl. přenesená",J143,0)</f>
        <v>0</v>
      </c>
      <c r="BH143" s="249">
        <f>IF(N143="sníž. přenesená",J143,0)</f>
        <v>0</v>
      </c>
      <c r="BI143" s="249">
        <f>IF(N143="nulová",J143,0)</f>
        <v>0</v>
      </c>
      <c r="BJ143" s="25" t="s">
        <v>25</v>
      </c>
      <c r="BK143" s="249">
        <f>ROUND(I143*H143,2)</f>
        <v>0</v>
      </c>
      <c r="BL143" s="25" t="s">
        <v>279</v>
      </c>
      <c r="BM143" s="25" t="s">
        <v>2453</v>
      </c>
    </row>
    <row r="144" s="1" customFormat="1" ht="16.5" customHeight="1">
      <c r="B144" s="48"/>
      <c r="C144" s="285" t="s">
        <v>442</v>
      </c>
      <c r="D144" s="285" t="s">
        <v>272</v>
      </c>
      <c r="E144" s="286" t="s">
        <v>2454</v>
      </c>
      <c r="F144" s="287" t="s">
        <v>2455</v>
      </c>
      <c r="G144" s="288" t="s">
        <v>188</v>
      </c>
      <c r="H144" s="289">
        <v>4</v>
      </c>
      <c r="I144" s="290"/>
      <c r="J144" s="291">
        <f>ROUND(I144*H144,2)</f>
        <v>0</v>
      </c>
      <c r="K144" s="287" t="s">
        <v>38</v>
      </c>
      <c r="L144" s="292"/>
      <c r="M144" s="293" t="s">
        <v>38</v>
      </c>
      <c r="N144" s="294" t="s">
        <v>53</v>
      </c>
      <c r="O144" s="49"/>
      <c r="P144" s="247">
        <f>O144*H144</f>
        <v>0</v>
      </c>
      <c r="Q144" s="247">
        <v>0.00020000000000000001</v>
      </c>
      <c r="R144" s="247">
        <f>Q144*H144</f>
        <v>0.00080000000000000004</v>
      </c>
      <c r="S144" s="247">
        <v>0</v>
      </c>
      <c r="T144" s="248">
        <f>S144*H144</f>
        <v>0</v>
      </c>
      <c r="AR144" s="25" t="s">
        <v>385</v>
      </c>
      <c r="AT144" s="25" t="s">
        <v>272</v>
      </c>
      <c r="AU144" s="25" t="s">
        <v>25</v>
      </c>
      <c r="AY144" s="25" t="s">
        <v>183</v>
      </c>
      <c r="BE144" s="249">
        <f>IF(N144="základní",J144,0)</f>
        <v>0</v>
      </c>
      <c r="BF144" s="249">
        <f>IF(N144="snížená",J144,0)</f>
        <v>0</v>
      </c>
      <c r="BG144" s="249">
        <f>IF(N144="zákl. přenesená",J144,0)</f>
        <v>0</v>
      </c>
      <c r="BH144" s="249">
        <f>IF(N144="sníž. přenesená",J144,0)</f>
        <v>0</v>
      </c>
      <c r="BI144" s="249">
        <f>IF(N144="nulová",J144,0)</f>
        <v>0</v>
      </c>
      <c r="BJ144" s="25" t="s">
        <v>25</v>
      </c>
      <c r="BK144" s="249">
        <f>ROUND(I144*H144,2)</f>
        <v>0</v>
      </c>
      <c r="BL144" s="25" t="s">
        <v>279</v>
      </c>
      <c r="BM144" s="25" t="s">
        <v>2456</v>
      </c>
    </row>
    <row r="145" s="1" customFormat="1" ht="16.5" customHeight="1">
      <c r="B145" s="48"/>
      <c r="C145" s="285" t="s">
        <v>446</v>
      </c>
      <c r="D145" s="285" t="s">
        <v>272</v>
      </c>
      <c r="E145" s="286" t="s">
        <v>2457</v>
      </c>
      <c r="F145" s="287" t="s">
        <v>2458</v>
      </c>
      <c r="G145" s="288" t="s">
        <v>188</v>
      </c>
      <c r="H145" s="289">
        <v>1</v>
      </c>
      <c r="I145" s="290"/>
      <c r="J145" s="291">
        <f>ROUND(I145*H145,2)</f>
        <v>0</v>
      </c>
      <c r="K145" s="287" t="s">
        <v>38</v>
      </c>
      <c r="L145" s="292"/>
      <c r="M145" s="293" t="s">
        <v>38</v>
      </c>
      <c r="N145" s="294" t="s">
        <v>53</v>
      </c>
      <c r="O145" s="49"/>
      <c r="P145" s="247">
        <f>O145*H145</f>
        <v>0</v>
      </c>
      <c r="Q145" s="247">
        <v>0.0019200000000000001</v>
      </c>
      <c r="R145" s="247">
        <f>Q145*H145</f>
        <v>0.0019200000000000001</v>
      </c>
      <c r="S145" s="247">
        <v>0</v>
      </c>
      <c r="T145" s="248">
        <f>S145*H145</f>
        <v>0</v>
      </c>
      <c r="AR145" s="25" t="s">
        <v>385</v>
      </c>
      <c r="AT145" s="25" t="s">
        <v>272</v>
      </c>
      <c r="AU145" s="25" t="s">
        <v>25</v>
      </c>
      <c r="AY145" s="25" t="s">
        <v>183</v>
      </c>
      <c r="BE145" s="249">
        <f>IF(N145="základní",J145,0)</f>
        <v>0</v>
      </c>
      <c r="BF145" s="249">
        <f>IF(N145="snížená",J145,0)</f>
        <v>0</v>
      </c>
      <c r="BG145" s="249">
        <f>IF(N145="zákl. přenesená",J145,0)</f>
        <v>0</v>
      </c>
      <c r="BH145" s="249">
        <f>IF(N145="sníž. přenesená",J145,0)</f>
        <v>0</v>
      </c>
      <c r="BI145" s="249">
        <f>IF(N145="nulová",J145,0)</f>
        <v>0</v>
      </c>
      <c r="BJ145" s="25" t="s">
        <v>25</v>
      </c>
      <c r="BK145" s="249">
        <f>ROUND(I145*H145,2)</f>
        <v>0</v>
      </c>
      <c r="BL145" s="25" t="s">
        <v>279</v>
      </c>
      <c r="BM145" s="25" t="s">
        <v>2459</v>
      </c>
    </row>
    <row r="146" s="1" customFormat="1" ht="16.5" customHeight="1">
      <c r="B146" s="48"/>
      <c r="C146" s="285" t="s">
        <v>454</v>
      </c>
      <c r="D146" s="285" t="s">
        <v>272</v>
      </c>
      <c r="E146" s="286" t="s">
        <v>2460</v>
      </c>
      <c r="F146" s="287" t="s">
        <v>2461</v>
      </c>
      <c r="G146" s="288" t="s">
        <v>936</v>
      </c>
      <c r="H146" s="289">
        <v>1</v>
      </c>
      <c r="I146" s="290"/>
      <c r="J146" s="291">
        <f>ROUND(I146*H146,2)</f>
        <v>0</v>
      </c>
      <c r="K146" s="287" t="s">
        <v>38</v>
      </c>
      <c r="L146" s="292"/>
      <c r="M146" s="293" t="s">
        <v>38</v>
      </c>
      <c r="N146" s="294" t="s">
        <v>53</v>
      </c>
      <c r="O146" s="49"/>
      <c r="P146" s="247">
        <f>O146*H146</f>
        <v>0</v>
      </c>
      <c r="Q146" s="247">
        <v>0.00050000000000000001</v>
      </c>
      <c r="R146" s="247">
        <f>Q146*H146</f>
        <v>0.00050000000000000001</v>
      </c>
      <c r="S146" s="247">
        <v>0</v>
      </c>
      <c r="T146" s="248">
        <f>S146*H146</f>
        <v>0</v>
      </c>
      <c r="AR146" s="25" t="s">
        <v>385</v>
      </c>
      <c r="AT146" s="25" t="s">
        <v>272</v>
      </c>
      <c r="AU146" s="25" t="s">
        <v>25</v>
      </c>
      <c r="AY146" s="25" t="s">
        <v>183</v>
      </c>
      <c r="BE146" s="249">
        <f>IF(N146="základní",J146,0)</f>
        <v>0</v>
      </c>
      <c r="BF146" s="249">
        <f>IF(N146="snížená",J146,0)</f>
        <v>0</v>
      </c>
      <c r="BG146" s="249">
        <f>IF(N146="zákl. přenesená",J146,0)</f>
        <v>0</v>
      </c>
      <c r="BH146" s="249">
        <f>IF(N146="sníž. přenesená",J146,0)</f>
        <v>0</v>
      </c>
      <c r="BI146" s="249">
        <f>IF(N146="nulová",J146,0)</f>
        <v>0</v>
      </c>
      <c r="BJ146" s="25" t="s">
        <v>25</v>
      </c>
      <c r="BK146" s="249">
        <f>ROUND(I146*H146,2)</f>
        <v>0</v>
      </c>
      <c r="BL146" s="25" t="s">
        <v>279</v>
      </c>
      <c r="BM146" s="25" t="s">
        <v>2462</v>
      </c>
    </row>
    <row r="147" s="1" customFormat="1" ht="16.5" customHeight="1">
      <c r="B147" s="48"/>
      <c r="C147" s="238" t="s">
        <v>461</v>
      </c>
      <c r="D147" s="238" t="s">
        <v>185</v>
      </c>
      <c r="E147" s="239" t="s">
        <v>2463</v>
      </c>
      <c r="F147" s="240" t="s">
        <v>2464</v>
      </c>
      <c r="G147" s="241" t="s">
        <v>188</v>
      </c>
      <c r="H147" s="242">
        <v>1</v>
      </c>
      <c r="I147" s="243"/>
      <c r="J147" s="244">
        <f>ROUND(I147*H147,2)</f>
        <v>0</v>
      </c>
      <c r="K147" s="240" t="s">
        <v>2333</v>
      </c>
      <c r="L147" s="74"/>
      <c r="M147" s="245" t="s">
        <v>38</v>
      </c>
      <c r="N147" s="246" t="s">
        <v>53</v>
      </c>
      <c r="O147" s="49"/>
      <c r="P147" s="247">
        <f>O147*H147</f>
        <v>0</v>
      </c>
      <c r="Q147" s="247">
        <v>0.00010000000000000001</v>
      </c>
      <c r="R147" s="247">
        <f>Q147*H147</f>
        <v>0.00010000000000000001</v>
      </c>
      <c r="S147" s="247">
        <v>0</v>
      </c>
      <c r="T147" s="248">
        <f>S147*H147</f>
        <v>0</v>
      </c>
      <c r="AR147" s="25" t="s">
        <v>279</v>
      </c>
      <c r="AT147" s="25" t="s">
        <v>185</v>
      </c>
      <c r="AU147" s="25" t="s">
        <v>25</v>
      </c>
      <c r="AY147" s="25" t="s">
        <v>183</v>
      </c>
      <c r="BE147" s="249">
        <f>IF(N147="základní",J147,0)</f>
        <v>0</v>
      </c>
      <c r="BF147" s="249">
        <f>IF(N147="snížená",J147,0)</f>
        <v>0</v>
      </c>
      <c r="BG147" s="249">
        <f>IF(N147="zákl. přenesená",J147,0)</f>
        <v>0</v>
      </c>
      <c r="BH147" s="249">
        <f>IF(N147="sníž. přenesená",J147,0)</f>
        <v>0</v>
      </c>
      <c r="BI147" s="249">
        <f>IF(N147="nulová",J147,0)</f>
        <v>0</v>
      </c>
      <c r="BJ147" s="25" t="s">
        <v>25</v>
      </c>
      <c r="BK147" s="249">
        <f>ROUND(I147*H147,2)</f>
        <v>0</v>
      </c>
      <c r="BL147" s="25" t="s">
        <v>279</v>
      </c>
      <c r="BM147" s="25" t="s">
        <v>2465</v>
      </c>
    </row>
    <row r="148" s="1" customFormat="1" ht="16.5" customHeight="1">
      <c r="B148" s="48"/>
      <c r="C148" s="285" t="s">
        <v>467</v>
      </c>
      <c r="D148" s="285" t="s">
        <v>272</v>
      </c>
      <c r="E148" s="286" t="s">
        <v>2466</v>
      </c>
      <c r="F148" s="287" t="s">
        <v>2467</v>
      </c>
      <c r="G148" s="288" t="s">
        <v>188</v>
      </c>
      <c r="H148" s="289">
        <v>1</v>
      </c>
      <c r="I148" s="290"/>
      <c r="J148" s="291">
        <f>ROUND(I148*H148,2)</f>
        <v>0</v>
      </c>
      <c r="K148" s="287" t="s">
        <v>38</v>
      </c>
      <c r="L148" s="292"/>
      <c r="M148" s="293" t="s">
        <v>38</v>
      </c>
      <c r="N148" s="294" t="s">
        <v>53</v>
      </c>
      <c r="O148" s="49"/>
      <c r="P148" s="247">
        <f>O148*H148</f>
        <v>0</v>
      </c>
      <c r="Q148" s="247">
        <v>0.00080000000000000004</v>
      </c>
      <c r="R148" s="247">
        <f>Q148*H148</f>
        <v>0.00080000000000000004</v>
      </c>
      <c r="S148" s="247">
        <v>0</v>
      </c>
      <c r="T148" s="248">
        <f>S148*H148</f>
        <v>0</v>
      </c>
      <c r="AR148" s="25" t="s">
        <v>385</v>
      </c>
      <c r="AT148" s="25" t="s">
        <v>272</v>
      </c>
      <c r="AU148" s="25" t="s">
        <v>25</v>
      </c>
      <c r="AY148" s="25" t="s">
        <v>183</v>
      </c>
      <c r="BE148" s="249">
        <f>IF(N148="základní",J148,0)</f>
        <v>0</v>
      </c>
      <c r="BF148" s="249">
        <f>IF(N148="snížená",J148,0)</f>
        <v>0</v>
      </c>
      <c r="BG148" s="249">
        <f>IF(N148="zákl. přenesená",J148,0)</f>
        <v>0</v>
      </c>
      <c r="BH148" s="249">
        <f>IF(N148="sníž. přenesená",J148,0)</f>
        <v>0</v>
      </c>
      <c r="BI148" s="249">
        <f>IF(N148="nulová",J148,0)</f>
        <v>0</v>
      </c>
      <c r="BJ148" s="25" t="s">
        <v>25</v>
      </c>
      <c r="BK148" s="249">
        <f>ROUND(I148*H148,2)</f>
        <v>0</v>
      </c>
      <c r="BL148" s="25" t="s">
        <v>279</v>
      </c>
      <c r="BM148" s="25" t="s">
        <v>2468</v>
      </c>
    </row>
    <row r="149" s="1" customFormat="1" ht="16.5" customHeight="1">
      <c r="B149" s="48"/>
      <c r="C149" s="238" t="s">
        <v>473</v>
      </c>
      <c r="D149" s="238" t="s">
        <v>185</v>
      </c>
      <c r="E149" s="239" t="s">
        <v>2469</v>
      </c>
      <c r="F149" s="240" t="s">
        <v>2470</v>
      </c>
      <c r="G149" s="241" t="s">
        <v>188</v>
      </c>
      <c r="H149" s="242">
        <v>2</v>
      </c>
      <c r="I149" s="243"/>
      <c r="J149" s="244">
        <f>ROUND(I149*H149,2)</f>
        <v>0</v>
      </c>
      <c r="K149" s="240" t="s">
        <v>2333</v>
      </c>
      <c r="L149" s="74"/>
      <c r="M149" s="245" t="s">
        <v>38</v>
      </c>
      <c r="N149" s="246" t="s">
        <v>53</v>
      </c>
      <c r="O149" s="49"/>
      <c r="P149" s="247">
        <f>O149*H149</f>
        <v>0</v>
      </c>
      <c r="Q149" s="247">
        <v>0.00013999999999999999</v>
      </c>
      <c r="R149" s="247">
        <f>Q149*H149</f>
        <v>0.00027999999999999998</v>
      </c>
      <c r="S149" s="247">
        <v>0</v>
      </c>
      <c r="T149" s="248">
        <f>S149*H149</f>
        <v>0</v>
      </c>
      <c r="AR149" s="25" t="s">
        <v>279</v>
      </c>
      <c r="AT149" s="25" t="s">
        <v>185</v>
      </c>
      <c r="AU149" s="25" t="s">
        <v>25</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279</v>
      </c>
      <c r="BM149" s="25" t="s">
        <v>2471</v>
      </c>
    </row>
    <row r="150" s="1" customFormat="1" ht="16.5" customHeight="1">
      <c r="B150" s="48"/>
      <c r="C150" s="285" t="s">
        <v>478</v>
      </c>
      <c r="D150" s="285" t="s">
        <v>272</v>
      </c>
      <c r="E150" s="286" t="s">
        <v>2472</v>
      </c>
      <c r="F150" s="287" t="s">
        <v>2473</v>
      </c>
      <c r="G150" s="288" t="s">
        <v>188</v>
      </c>
      <c r="H150" s="289">
        <v>2</v>
      </c>
      <c r="I150" s="290"/>
      <c r="J150" s="291">
        <f>ROUND(I150*H150,2)</f>
        <v>0</v>
      </c>
      <c r="K150" s="287" t="s">
        <v>38</v>
      </c>
      <c r="L150" s="292"/>
      <c r="M150" s="293" t="s">
        <v>38</v>
      </c>
      <c r="N150" s="294" t="s">
        <v>53</v>
      </c>
      <c r="O150" s="49"/>
      <c r="P150" s="247">
        <f>O150*H150</f>
        <v>0</v>
      </c>
      <c r="Q150" s="247">
        <v>0.00050000000000000001</v>
      </c>
      <c r="R150" s="247">
        <f>Q150*H150</f>
        <v>0.001</v>
      </c>
      <c r="S150" s="247">
        <v>0</v>
      </c>
      <c r="T150" s="248">
        <f>S150*H150</f>
        <v>0</v>
      </c>
      <c r="AR150" s="25" t="s">
        <v>385</v>
      </c>
      <c r="AT150" s="25" t="s">
        <v>272</v>
      </c>
      <c r="AU150" s="25" t="s">
        <v>25</v>
      </c>
      <c r="AY150" s="25" t="s">
        <v>183</v>
      </c>
      <c r="BE150" s="249">
        <f>IF(N150="základní",J150,0)</f>
        <v>0</v>
      </c>
      <c r="BF150" s="249">
        <f>IF(N150="snížená",J150,0)</f>
        <v>0</v>
      </c>
      <c r="BG150" s="249">
        <f>IF(N150="zákl. přenesená",J150,0)</f>
        <v>0</v>
      </c>
      <c r="BH150" s="249">
        <f>IF(N150="sníž. přenesená",J150,0)</f>
        <v>0</v>
      </c>
      <c r="BI150" s="249">
        <f>IF(N150="nulová",J150,0)</f>
        <v>0</v>
      </c>
      <c r="BJ150" s="25" t="s">
        <v>25</v>
      </c>
      <c r="BK150" s="249">
        <f>ROUND(I150*H150,2)</f>
        <v>0</v>
      </c>
      <c r="BL150" s="25" t="s">
        <v>279</v>
      </c>
      <c r="BM150" s="25" t="s">
        <v>2474</v>
      </c>
    </row>
    <row r="151" s="1" customFormat="1" ht="16.5" customHeight="1">
      <c r="B151" s="48"/>
      <c r="C151" s="238" t="s">
        <v>483</v>
      </c>
      <c r="D151" s="238" t="s">
        <v>185</v>
      </c>
      <c r="E151" s="239" t="s">
        <v>2475</v>
      </c>
      <c r="F151" s="240" t="s">
        <v>2476</v>
      </c>
      <c r="G151" s="241" t="s">
        <v>188</v>
      </c>
      <c r="H151" s="242">
        <v>1</v>
      </c>
      <c r="I151" s="243"/>
      <c r="J151" s="244">
        <f>ROUND(I151*H151,2)</f>
        <v>0</v>
      </c>
      <c r="K151" s="240" t="s">
        <v>2333</v>
      </c>
      <c r="L151" s="74"/>
      <c r="M151" s="245" t="s">
        <v>38</v>
      </c>
      <c r="N151" s="246" t="s">
        <v>53</v>
      </c>
      <c r="O151" s="49"/>
      <c r="P151" s="247">
        <f>O151*H151</f>
        <v>0</v>
      </c>
      <c r="Q151" s="247">
        <v>0.00012</v>
      </c>
      <c r="R151" s="247">
        <f>Q151*H151</f>
        <v>0.00012</v>
      </c>
      <c r="S151" s="247">
        <v>0</v>
      </c>
      <c r="T151" s="248">
        <f>S151*H151</f>
        <v>0</v>
      </c>
      <c r="AR151" s="25" t="s">
        <v>279</v>
      </c>
      <c r="AT151" s="25" t="s">
        <v>185</v>
      </c>
      <c r="AU151" s="25" t="s">
        <v>25</v>
      </c>
      <c r="AY151" s="25" t="s">
        <v>183</v>
      </c>
      <c r="BE151" s="249">
        <f>IF(N151="základní",J151,0)</f>
        <v>0</v>
      </c>
      <c r="BF151" s="249">
        <f>IF(N151="snížená",J151,0)</f>
        <v>0</v>
      </c>
      <c r="BG151" s="249">
        <f>IF(N151="zákl. přenesená",J151,0)</f>
        <v>0</v>
      </c>
      <c r="BH151" s="249">
        <f>IF(N151="sníž. přenesená",J151,0)</f>
        <v>0</v>
      </c>
      <c r="BI151" s="249">
        <f>IF(N151="nulová",J151,0)</f>
        <v>0</v>
      </c>
      <c r="BJ151" s="25" t="s">
        <v>25</v>
      </c>
      <c r="BK151" s="249">
        <f>ROUND(I151*H151,2)</f>
        <v>0</v>
      </c>
      <c r="BL151" s="25" t="s">
        <v>279</v>
      </c>
      <c r="BM151" s="25" t="s">
        <v>2477</v>
      </c>
    </row>
    <row r="152" s="1" customFormat="1" ht="16.5" customHeight="1">
      <c r="B152" s="48"/>
      <c r="C152" s="285" t="s">
        <v>487</v>
      </c>
      <c r="D152" s="285" t="s">
        <v>272</v>
      </c>
      <c r="E152" s="286" t="s">
        <v>2478</v>
      </c>
      <c r="F152" s="287" t="s">
        <v>2479</v>
      </c>
      <c r="G152" s="288" t="s">
        <v>936</v>
      </c>
      <c r="H152" s="289">
        <v>1</v>
      </c>
      <c r="I152" s="290"/>
      <c r="J152" s="291">
        <f>ROUND(I152*H152,2)</f>
        <v>0</v>
      </c>
      <c r="K152" s="287" t="s">
        <v>38</v>
      </c>
      <c r="L152" s="292"/>
      <c r="M152" s="293" t="s">
        <v>38</v>
      </c>
      <c r="N152" s="294" t="s">
        <v>53</v>
      </c>
      <c r="O152" s="49"/>
      <c r="P152" s="247">
        <f>O152*H152</f>
        <v>0</v>
      </c>
      <c r="Q152" s="247">
        <v>0.002</v>
      </c>
      <c r="R152" s="247">
        <f>Q152*H152</f>
        <v>0.002</v>
      </c>
      <c r="S152" s="247">
        <v>0</v>
      </c>
      <c r="T152" s="248">
        <f>S152*H152</f>
        <v>0</v>
      </c>
      <c r="AR152" s="25" t="s">
        <v>385</v>
      </c>
      <c r="AT152" s="25" t="s">
        <v>272</v>
      </c>
      <c r="AU152" s="25" t="s">
        <v>25</v>
      </c>
      <c r="AY152" s="25" t="s">
        <v>183</v>
      </c>
      <c r="BE152" s="249">
        <f>IF(N152="základní",J152,0)</f>
        <v>0</v>
      </c>
      <c r="BF152" s="249">
        <f>IF(N152="snížená",J152,0)</f>
        <v>0</v>
      </c>
      <c r="BG152" s="249">
        <f>IF(N152="zákl. přenesená",J152,0)</f>
        <v>0</v>
      </c>
      <c r="BH152" s="249">
        <f>IF(N152="sníž. přenesená",J152,0)</f>
        <v>0</v>
      </c>
      <c r="BI152" s="249">
        <f>IF(N152="nulová",J152,0)</f>
        <v>0</v>
      </c>
      <c r="BJ152" s="25" t="s">
        <v>25</v>
      </c>
      <c r="BK152" s="249">
        <f>ROUND(I152*H152,2)</f>
        <v>0</v>
      </c>
      <c r="BL152" s="25" t="s">
        <v>279</v>
      </c>
      <c r="BM152" s="25" t="s">
        <v>2480</v>
      </c>
    </row>
    <row r="153" s="1" customFormat="1" ht="16.5" customHeight="1">
      <c r="B153" s="48"/>
      <c r="C153" s="238" t="s">
        <v>492</v>
      </c>
      <c r="D153" s="238" t="s">
        <v>185</v>
      </c>
      <c r="E153" s="239" t="s">
        <v>2481</v>
      </c>
      <c r="F153" s="240" t="s">
        <v>2482</v>
      </c>
      <c r="G153" s="241" t="s">
        <v>188</v>
      </c>
      <c r="H153" s="242">
        <v>4</v>
      </c>
      <c r="I153" s="243"/>
      <c r="J153" s="244">
        <f>ROUND(I153*H153,2)</f>
        <v>0</v>
      </c>
      <c r="K153" s="240" t="s">
        <v>2333</v>
      </c>
      <c r="L153" s="74"/>
      <c r="M153" s="245" t="s">
        <v>38</v>
      </c>
      <c r="N153" s="246" t="s">
        <v>53</v>
      </c>
      <c r="O153" s="49"/>
      <c r="P153" s="247">
        <f>O153*H153</f>
        <v>0</v>
      </c>
      <c r="Q153" s="247">
        <v>6.0000000000000002E-05</v>
      </c>
      <c r="R153" s="247">
        <f>Q153*H153</f>
        <v>0.00024000000000000001</v>
      </c>
      <c r="S153" s="247">
        <v>0</v>
      </c>
      <c r="T153" s="248">
        <f>S153*H153</f>
        <v>0</v>
      </c>
      <c r="AR153" s="25" t="s">
        <v>279</v>
      </c>
      <c r="AT153" s="25" t="s">
        <v>185</v>
      </c>
      <c r="AU153" s="25" t="s">
        <v>25</v>
      </c>
      <c r="AY153" s="25" t="s">
        <v>183</v>
      </c>
      <c r="BE153" s="249">
        <f>IF(N153="základní",J153,0)</f>
        <v>0</v>
      </c>
      <c r="BF153" s="249">
        <f>IF(N153="snížená",J153,0)</f>
        <v>0</v>
      </c>
      <c r="BG153" s="249">
        <f>IF(N153="zákl. přenesená",J153,0)</f>
        <v>0</v>
      </c>
      <c r="BH153" s="249">
        <f>IF(N153="sníž. přenesená",J153,0)</f>
        <v>0</v>
      </c>
      <c r="BI153" s="249">
        <f>IF(N153="nulová",J153,0)</f>
        <v>0</v>
      </c>
      <c r="BJ153" s="25" t="s">
        <v>25</v>
      </c>
      <c r="BK153" s="249">
        <f>ROUND(I153*H153,2)</f>
        <v>0</v>
      </c>
      <c r="BL153" s="25" t="s">
        <v>279</v>
      </c>
      <c r="BM153" s="25" t="s">
        <v>2483</v>
      </c>
    </row>
    <row r="154" s="1" customFormat="1" ht="25.5" customHeight="1">
      <c r="B154" s="48"/>
      <c r="C154" s="238" t="s">
        <v>496</v>
      </c>
      <c r="D154" s="238" t="s">
        <v>185</v>
      </c>
      <c r="E154" s="239" t="s">
        <v>2484</v>
      </c>
      <c r="F154" s="240" t="s">
        <v>2485</v>
      </c>
      <c r="G154" s="241" t="s">
        <v>188</v>
      </c>
      <c r="H154" s="242">
        <v>4</v>
      </c>
      <c r="I154" s="243"/>
      <c r="J154" s="244">
        <f>ROUND(I154*H154,2)</f>
        <v>0</v>
      </c>
      <c r="K154" s="240" t="s">
        <v>2333</v>
      </c>
      <c r="L154" s="74"/>
      <c r="M154" s="245" t="s">
        <v>38</v>
      </c>
      <c r="N154" s="246" t="s">
        <v>53</v>
      </c>
      <c r="O154" s="49"/>
      <c r="P154" s="247">
        <f>O154*H154</f>
        <v>0</v>
      </c>
      <c r="Q154" s="247">
        <v>0.00025000000000000001</v>
      </c>
      <c r="R154" s="247">
        <f>Q154*H154</f>
        <v>0.001</v>
      </c>
      <c r="S154" s="247">
        <v>0</v>
      </c>
      <c r="T154" s="248">
        <f>S154*H154</f>
        <v>0</v>
      </c>
      <c r="AR154" s="25" t="s">
        <v>279</v>
      </c>
      <c r="AT154" s="25" t="s">
        <v>185</v>
      </c>
      <c r="AU154" s="25" t="s">
        <v>25</v>
      </c>
      <c r="AY154" s="25" t="s">
        <v>183</v>
      </c>
      <c r="BE154" s="249">
        <f>IF(N154="základní",J154,0)</f>
        <v>0</v>
      </c>
      <c r="BF154" s="249">
        <f>IF(N154="snížená",J154,0)</f>
        <v>0</v>
      </c>
      <c r="BG154" s="249">
        <f>IF(N154="zákl. přenesená",J154,0)</f>
        <v>0</v>
      </c>
      <c r="BH154" s="249">
        <f>IF(N154="sníž. přenesená",J154,0)</f>
        <v>0</v>
      </c>
      <c r="BI154" s="249">
        <f>IF(N154="nulová",J154,0)</f>
        <v>0</v>
      </c>
      <c r="BJ154" s="25" t="s">
        <v>25</v>
      </c>
      <c r="BK154" s="249">
        <f>ROUND(I154*H154,2)</f>
        <v>0</v>
      </c>
      <c r="BL154" s="25" t="s">
        <v>279</v>
      </c>
      <c r="BM154" s="25" t="s">
        <v>2486</v>
      </c>
    </row>
    <row r="155" s="1" customFormat="1" ht="16.5" customHeight="1">
      <c r="B155" s="48"/>
      <c r="C155" s="238" t="s">
        <v>502</v>
      </c>
      <c r="D155" s="238" t="s">
        <v>185</v>
      </c>
      <c r="E155" s="239" t="s">
        <v>2487</v>
      </c>
      <c r="F155" s="240" t="s">
        <v>2488</v>
      </c>
      <c r="G155" s="241" t="s">
        <v>188</v>
      </c>
      <c r="H155" s="242">
        <v>1</v>
      </c>
      <c r="I155" s="243"/>
      <c r="J155" s="244">
        <f>ROUND(I155*H155,2)</f>
        <v>0</v>
      </c>
      <c r="K155" s="240" t="s">
        <v>2333</v>
      </c>
      <c r="L155" s="74"/>
      <c r="M155" s="245" t="s">
        <v>38</v>
      </c>
      <c r="N155" s="246" t="s">
        <v>53</v>
      </c>
      <c r="O155" s="49"/>
      <c r="P155" s="247">
        <f>O155*H155</f>
        <v>0</v>
      </c>
      <c r="Q155" s="247">
        <v>0.00011</v>
      </c>
      <c r="R155" s="247">
        <f>Q155*H155</f>
        <v>0.00011</v>
      </c>
      <c r="S155" s="247">
        <v>0</v>
      </c>
      <c r="T155" s="248">
        <f>S155*H155</f>
        <v>0</v>
      </c>
      <c r="AR155" s="25" t="s">
        <v>279</v>
      </c>
      <c r="AT155" s="25" t="s">
        <v>185</v>
      </c>
      <c r="AU155" s="25" t="s">
        <v>25</v>
      </c>
      <c r="AY155" s="25" t="s">
        <v>183</v>
      </c>
      <c r="BE155" s="249">
        <f>IF(N155="základní",J155,0)</f>
        <v>0</v>
      </c>
      <c r="BF155" s="249">
        <f>IF(N155="snížená",J155,0)</f>
        <v>0</v>
      </c>
      <c r="BG155" s="249">
        <f>IF(N155="zákl. přenesená",J155,0)</f>
        <v>0</v>
      </c>
      <c r="BH155" s="249">
        <f>IF(N155="sníž. přenesená",J155,0)</f>
        <v>0</v>
      </c>
      <c r="BI155" s="249">
        <f>IF(N155="nulová",J155,0)</f>
        <v>0</v>
      </c>
      <c r="BJ155" s="25" t="s">
        <v>25</v>
      </c>
      <c r="BK155" s="249">
        <f>ROUND(I155*H155,2)</f>
        <v>0</v>
      </c>
      <c r="BL155" s="25" t="s">
        <v>279</v>
      </c>
      <c r="BM155" s="25" t="s">
        <v>2489</v>
      </c>
    </row>
    <row r="156" s="1" customFormat="1" ht="16.5" customHeight="1">
      <c r="B156" s="48"/>
      <c r="C156" s="238" t="s">
        <v>506</v>
      </c>
      <c r="D156" s="238" t="s">
        <v>185</v>
      </c>
      <c r="E156" s="239" t="s">
        <v>2490</v>
      </c>
      <c r="F156" s="240" t="s">
        <v>2491</v>
      </c>
      <c r="G156" s="241" t="s">
        <v>188</v>
      </c>
      <c r="H156" s="242">
        <v>1</v>
      </c>
      <c r="I156" s="243"/>
      <c r="J156" s="244">
        <f>ROUND(I156*H156,2)</f>
        <v>0</v>
      </c>
      <c r="K156" s="240" t="s">
        <v>2333</v>
      </c>
      <c r="L156" s="74"/>
      <c r="M156" s="245" t="s">
        <v>38</v>
      </c>
      <c r="N156" s="246" t="s">
        <v>53</v>
      </c>
      <c r="O156" s="49"/>
      <c r="P156" s="247">
        <f>O156*H156</f>
        <v>0</v>
      </c>
      <c r="Q156" s="247">
        <v>0.00018000000000000001</v>
      </c>
      <c r="R156" s="247">
        <f>Q156*H156</f>
        <v>0.00018000000000000001</v>
      </c>
      <c r="S156" s="247">
        <v>0</v>
      </c>
      <c r="T156" s="248">
        <f>S156*H156</f>
        <v>0</v>
      </c>
      <c r="AR156" s="25" t="s">
        <v>279</v>
      </c>
      <c r="AT156" s="25" t="s">
        <v>185</v>
      </c>
      <c r="AU156" s="25" t="s">
        <v>25</v>
      </c>
      <c r="AY156" s="25" t="s">
        <v>183</v>
      </c>
      <c r="BE156" s="249">
        <f>IF(N156="základní",J156,0)</f>
        <v>0</v>
      </c>
      <c r="BF156" s="249">
        <f>IF(N156="snížená",J156,0)</f>
        <v>0</v>
      </c>
      <c r="BG156" s="249">
        <f>IF(N156="zákl. přenesená",J156,0)</f>
        <v>0</v>
      </c>
      <c r="BH156" s="249">
        <f>IF(N156="sníž. přenesená",J156,0)</f>
        <v>0</v>
      </c>
      <c r="BI156" s="249">
        <f>IF(N156="nulová",J156,0)</f>
        <v>0</v>
      </c>
      <c r="BJ156" s="25" t="s">
        <v>25</v>
      </c>
      <c r="BK156" s="249">
        <f>ROUND(I156*H156,2)</f>
        <v>0</v>
      </c>
      <c r="BL156" s="25" t="s">
        <v>279</v>
      </c>
      <c r="BM156" s="25" t="s">
        <v>2492</v>
      </c>
    </row>
    <row r="157" s="1" customFormat="1" ht="16.5" customHeight="1">
      <c r="B157" s="48"/>
      <c r="C157" s="238" t="s">
        <v>510</v>
      </c>
      <c r="D157" s="238" t="s">
        <v>185</v>
      </c>
      <c r="E157" s="239" t="s">
        <v>2493</v>
      </c>
      <c r="F157" s="240" t="s">
        <v>2494</v>
      </c>
      <c r="G157" s="241" t="s">
        <v>188</v>
      </c>
      <c r="H157" s="242">
        <v>1</v>
      </c>
      <c r="I157" s="243"/>
      <c r="J157" s="244">
        <f>ROUND(I157*H157,2)</f>
        <v>0</v>
      </c>
      <c r="K157" s="240" t="s">
        <v>2333</v>
      </c>
      <c r="L157" s="74"/>
      <c r="M157" s="245" t="s">
        <v>38</v>
      </c>
      <c r="N157" s="246" t="s">
        <v>53</v>
      </c>
      <c r="O157" s="49"/>
      <c r="P157" s="247">
        <f>O157*H157</f>
        <v>0</v>
      </c>
      <c r="Q157" s="247">
        <v>0.00025000000000000001</v>
      </c>
      <c r="R157" s="247">
        <f>Q157*H157</f>
        <v>0.00025000000000000001</v>
      </c>
      <c r="S157" s="247">
        <v>0</v>
      </c>
      <c r="T157" s="248">
        <f>S157*H157</f>
        <v>0</v>
      </c>
      <c r="AR157" s="25" t="s">
        <v>279</v>
      </c>
      <c r="AT157" s="25" t="s">
        <v>185</v>
      </c>
      <c r="AU157" s="25" t="s">
        <v>25</v>
      </c>
      <c r="AY157" s="25" t="s">
        <v>183</v>
      </c>
      <c r="BE157" s="249">
        <f>IF(N157="základní",J157,0)</f>
        <v>0</v>
      </c>
      <c r="BF157" s="249">
        <f>IF(N157="snížená",J157,0)</f>
        <v>0</v>
      </c>
      <c r="BG157" s="249">
        <f>IF(N157="zákl. přenesená",J157,0)</f>
        <v>0</v>
      </c>
      <c r="BH157" s="249">
        <f>IF(N157="sníž. přenesená",J157,0)</f>
        <v>0</v>
      </c>
      <c r="BI157" s="249">
        <f>IF(N157="nulová",J157,0)</f>
        <v>0</v>
      </c>
      <c r="BJ157" s="25" t="s">
        <v>25</v>
      </c>
      <c r="BK157" s="249">
        <f>ROUND(I157*H157,2)</f>
        <v>0</v>
      </c>
      <c r="BL157" s="25" t="s">
        <v>279</v>
      </c>
      <c r="BM157" s="25" t="s">
        <v>2495</v>
      </c>
    </row>
    <row r="158" s="1" customFormat="1" ht="16.5" customHeight="1">
      <c r="B158" s="48"/>
      <c r="C158" s="238" t="s">
        <v>514</v>
      </c>
      <c r="D158" s="238" t="s">
        <v>185</v>
      </c>
      <c r="E158" s="239" t="s">
        <v>2496</v>
      </c>
      <c r="F158" s="240" t="s">
        <v>2497</v>
      </c>
      <c r="G158" s="241" t="s">
        <v>188</v>
      </c>
      <c r="H158" s="242">
        <v>1</v>
      </c>
      <c r="I158" s="243"/>
      <c r="J158" s="244">
        <f>ROUND(I158*H158,2)</f>
        <v>0</v>
      </c>
      <c r="K158" s="240" t="s">
        <v>2333</v>
      </c>
      <c r="L158" s="74"/>
      <c r="M158" s="245" t="s">
        <v>38</v>
      </c>
      <c r="N158" s="246" t="s">
        <v>53</v>
      </c>
      <c r="O158" s="49"/>
      <c r="P158" s="247">
        <f>O158*H158</f>
        <v>0</v>
      </c>
      <c r="Q158" s="247">
        <v>0.00038000000000000002</v>
      </c>
      <c r="R158" s="247">
        <f>Q158*H158</f>
        <v>0.00038000000000000002</v>
      </c>
      <c r="S158" s="247">
        <v>0</v>
      </c>
      <c r="T158" s="248">
        <f>S158*H158</f>
        <v>0</v>
      </c>
      <c r="AR158" s="25" t="s">
        <v>279</v>
      </c>
      <c r="AT158" s="25" t="s">
        <v>185</v>
      </c>
      <c r="AU158" s="25" t="s">
        <v>25</v>
      </c>
      <c r="AY158" s="25" t="s">
        <v>183</v>
      </c>
      <c r="BE158" s="249">
        <f>IF(N158="základní",J158,0)</f>
        <v>0</v>
      </c>
      <c r="BF158" s="249">
        <f>IF(N158="snížená",J158,0)</f>
        <v>0</v>
      </c>
      <c r="BG158" s="249">
        <f>IF(N158="zákl. přenesená",J158,0)</f>
        <v>0</v>
      </c>
      <c r="BH158" s="249">
        <f>IF(N158="sníž. přenesená",J158,0)</f>
        <v>0</v>
      </c>
      <c r="BI158" s="249">
        <f>IF(N158="nulová",J158,0)</f>
        <v>0</v>
      </c>
      <c r="BJ158" s="25" t="s">
        <v>25</v>
      </c>
      <c r="BK158" s="249">
        <f>ROUND(I158*H158,2)</f>
        <v>0</v>
      </c>
      <c r="BL158" s="25" t="s">
        <v>279</v>
      </c>
      <c r="BM158" s="25" t="s">
        <v>2498</v>
      </c>
    </row>
    <row r="159" s="1" customFormat="1" ht="16.5" customHeight="1">
      <c r="B159" s="48"/>
      <c r="C159" s="238" t="s">
        <v>520</v>
      </c>
      <c r="D159" s="238" t="s">
        <v>185</v>
      </c>
      <c r="E159" s="239" t="s">
        <v>2499</v>
      </c>
      <c r="F159" s="240" t="s">
        <v>2500</v>
      </c>
      <c r="G159" s="241" t="s">
        <v>188</v>
      </c>
      <c r="H159" s="242">
        <v>4</v>
      </c>
      <c r="I159" s="243"/>
      <c r="J159" s="244">
        <f>ROUND(I159*H159,2)</f>
        <v>0</v>
      </c>
      <c r="K159" s="240" t="s">
        <v>2333</v>
      </c>
      <c r="L159" s="74"/>
      <c r="M159" s="245" t="s">
        <v>38</v>
      </c>
      <c r="N159" s="246" t="s">
        <v>53</v>
      </c>
      <c r="O159" s="49"/>
      <c r="P159" s="247">
        <f>O159*H159</f>
        <v>0</v>
      </c>
      <c r="Q159" s="247">
        <v>0.00025000000000000001</v>
      </c>
      <c r="R159" s="247">
        <f>Q159*H159</f>
        <v>0.001</v>
      </c>
      <c r="S159" s="247">
        <v>0</v>
      </c>
      <c r="T159" s="248">
        <f>S159*H159</f>
        <v>0</v>
      </c>
      <c r="AR159" s="25" t="s">
        <v>279</v>
      </c>
      <c r="AT159" s="25" t="s">
        <v>185</v>
      </c>
      <c r="AU159" s="25" t="s">
        <v>25</v>
      </c>
      <c r="AY159" s="25" t="s">
        <v>183</v>
      </c>
      <c r="BE159" s="249">
        <f>IF(N159="základní",J159,0)</f>
        <v>0</v>
      </c>
      <c r="BF159" s="249">
        <f>IF(N159="snížená",J159,0)</f>
        <v>0</v>
      </c>
      <c r="BG159" s="249">
        <f>IF(N159="zákl. přenesená",J159,0)</f>
        <v>0</v>
      </c>
      <c r="BH159" s="249">
        <f>IF(N159="sníž. přenesená",J159,0)</f>
        <v>0</v>
      </c>
      <c r="BI159" s="249">
        <f>IF(N159="nulová",J159,0)</f>
        <v>0</v>
      </c>
      <c r="BJ159" s="25" t="s">
        <v>25</v>
      </c>
      <c r="BK159" s="249">
        <f>ROUND(I159*H159,2)</f>
        <v>0</v>
      </c>
      <c r="BL159" s="25" t="s">
        <v>279</v>
      </c>
      <c r="BM159" s="25" t="s">
        <v>2501</v>
      </c>
    </row>
    <row r="160" s="1" customFormat="1" ht="16.5" customHeight="1">
      <c r="B160" s="48"/>
      <c r="C160" s="238" t="s">
        <v>524</v>
      </c>
      <c r="D160" s="238" t="s">
        <v>185</v>
      </c>
      <c r="E160" s="239" t="s">
        <v>2502</v>
      </c>
      <c r="F160" s="240" t="s">
        <v>2503</v>
      </c>
      <c r="G160" s="241" t="s">
        <v>188</v>
      </c>
      <c r="H160" s="242">
        <v>3</v>
      </c>
      <c r="I160" s="243"/>
      <c r="J160" s="244">
        <f>ROUND(I160*H160,2)</f>
        <v>0</v>
      </c>
      <c r="K160" s="240" t="s">
        <v>2333</v>
      </c>
      <c r="L160" s="74"/>
      <c r="M160" s="245" t="s">
        <v>38</v>
      </c>
      <c r="N160" s="246" t="s">
        <v>53</v>
      </c>
      <c r="O160" s="49"/>
      <c r="P160" s="247">
        <f>O160*H160</f>
        <v>0</v>
      </c>
      <c r="Q160" s="247">
        <v>0.00044000000000000002</v>
      </c>
      <c r="R160" s="247">
        <f>Q160*H160</f>
        <v>0.00132</v>
      </c>
      <c r="S160" s="247">
        <v>0</v>
      </c>
      <c r="T160" s="248">
        <f>S160*H160</f>
        <v>0</v>
      </c>
      <c r="AR160" s="25" t="s">
        <v>279</v>
      </c>
      <c r="AT160" s="25" t="s">
        <v>185</v>
      </c>
      <c r="AU160" s="25" t="s">
        <v>25</v>
      </c>
      <c r="AY160" s="25" t="s">
        <v>183</v>
      </c>
      <c r="BE160" s="249">
        <f>IF(N160="základní",J160,0)</f>
        <v>0</v>
      </c>
      <c r="BF160" s="249">
        <f>IF(N160="snížená",J160,0)</f>
        <v>0</v>
      </c>
      <c r="BG160" s="249">
        <f>IF(N160="zákl. přenesená",J160,0)</f>
        <v>0</v>
      </c>
      <c r="BH160" s="249">
        <f>IF(N160="sníž. přenesená",J160,0)</f>
        <v>0</v>
      </c>
      <c r="BI160" s="249">
        <f>IF(N160="nulová",J160,0)</f>
        <v>0</v>
      </c>
      <c r="BJ160" s="25" t="s">
        <v>25</v>
      </c>
      <c r="BK160" s="249">
        <f>ROUND(I160*H160,2)</f>
        <v>0</v>
      </c>
      <c r="BL160" s="25" t="s">
        <v>279</v>
      </c>
      <c r="BM160" s="25" t="s">
        <v>2504</v>
      </c>
    </row>
    <row r="161" s="1" customFormat="1" ht="16.5" customHeight="1">
      <c r="B161" s="48"/>
      <c r="C161" s="238" t="s">
        <v>529</v>
      </c>
      <c r="D161" s="238" t="s">
        <v>185</v>
      </c>
      <c r="E161" s="239" t="s">
        <v>2505</v>
      </c>
      <c r="F161" s="240" t="s">
        <v>2506</v>
      </c>
      <c r="G161" s="241" t="s">
        <v>188</v>
      </c>
      <c r="H161" s="242">
        <v>2</v>
      </c>
      <c r="I161" s="243"/>
      <c r="J161" s="244">
        <f>ROUND(I161*H161,2)</f>
        <v>0</v>
      </c>
      <c r="K161" s="240" t="s">
        <v>2333</v>
      </c>
      <c r="L161" s="74"/>
      <c r="M161" s="245" t="s">
        <v>38</v>
      </c>
      <c r="N161" s="246" t="s">
        <v>53</v>
      </c>
      <c r="O161" s="49"/>
      <c r="P161" s="247">
        <f>O161*H161</f>
        <v>0</v>
      </c>
      <c r="Q161" s="247">
        <v>0.00075000000000000002</v>
      </c>
      <c r="R161" s="247">
        <f>Q161*H161</f>
        <v>0.0015</v>
      </c>
      <c r="S161" s="247">
        <v>0</v>
      </c>
      <c r="T161" s="248">
        <f>S161*H161</f>
        <v>0</v>
      </c>
      <c r="AR161" s="25" t="s">
        <v>279</v>
      </c>
      <c r="AT161" s="25" t="s">
        <v>185</v>
      </c>
      <c r="AU161" s="25" t="s">
        <v>25</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279</v>
      </c>
      <c r="BM161" s="25" t="s">
        <v>2507</v>
      </c>
    </row>
    <row r="162" s="1" customFormat="1" ht="16.5" customHeight="1">
      <c r="B162" s="48"/>
      <c r="C162" s="238" t="s">
        <v>534</v>
      </c>
      <c r="D162" s="238" t="s">
        <v>185</v>
      </c>
      <c r="E162" s="239" t="s">
        <v>2508</v>
      </c>
      <c r="F162" s="240" t="s">
        <v>2509</v>
      </c>
      <c r="G162" s="241" t="s">
        <v>188</v>
      </c>
      <c r="H162" s="242">
        <v>2</v>
      </c>
      <c r="I162" s="243"/>
      <c r="J162" s="244">
        <f>ROUND(I162*H162,2)</f>
        <v>0</v>
      </c>
      <c r="K162" s="240" t="s">
        <v>2333</v>
      </c>
      <c r="L162" s="74"/>
      <c r="M162" s="245" t="s">
        <v>38</v>
      </c>
      <c r="N162" s="246" t="s">
        <v>53</v>
      </c>
      <c r="O162" s="49"/>
      <c r="P162" s="247">
        <f>O162*H162</f>
        <v>0</v>
      </c>
      <c r="Q162" s="247">
        <v>0.0018</v>
      </c>
      <c r="R162" s="247">
        <f>Q162*H162</f>
        <v>0.0035999999999999999</v>
      </c>
      <c r="S162" s="247">
        <v>0</v>
      </c>
      <c r="T162" s="248">
        <f>S162*H162</f>
        <v>0</v>
      </c>
      <c r="AR162" s="25" t="s">
        <v>279</v>
      </c>
      <c r="AT162" s="25" t="s">
        <v>185</v>
      </c>
      <c r="AU162" s="25" t="s">
        <v>25</v>
      </c>
      <c r="AY162" s="25" t="s">
        <v>183</v>
      </c>
      <c r="BE162" s="249">
        <f>IF(N162="základní",J162,0)</f>
        <v>0</v>
      </c>
      <c r="BF162" s="249">
        <f>IF(N162="snížená",J162,0)</f>
        <v>0</v>
      </c>
      <c r="BG162" s="249">
        <f>IF(N162="zákl. přenesená",J162,0)</f>
        <v>0</v>
      </c>
      <c r="BH162" s="249">
        <f>IF(N162="sníž. přenesená",J162,0)</f>
        <v>0</v>
      </c>
      <c r="BI162" s="249">
        <f>IF(N162="nulová",J162,0)</f>
        <v>0</v>
      </c>
      <c r="BJ162" s="25" t="s">
        <v>25</v>
      </c>
      <c r="BK162" s="249">
        <f>ROUND(I162*H162,2)</f>
        <v>0</v>
      </c>
      <c r="BL162" s="25" t="s">
        <v>279</v>
      </c>
      <c r="BM162" s="25" t="s">
        <v>2510</v>
      </c>
    </row>
    <row r="163" s="1" customFormat="1" ht="25.5" customHeight="1">
      <c r="B163" s="48"/>
      <c r="C163" s="238" t="s">
        <v>538</v>
      </c>
      <c r="D163" s="238" t="s">
        <v>185</v>
      </c>
      <c r="E163" s="239" t="s">
        <v>2511</v>
      </c>
      <c r="F163" s="240" t="s">
        <v>2512</v>
      </c>
      <c r="G163" s="241" t="s">
        <v>188</v>
      </c>
      <c r="H163" s="242">
        <v>1</v>
      </c>
      <c r="I163" s="243"/>
      <c r="J163" s="244">
        <f>ROUND(I163*H163,2)</f>
        <v>0</v>
      </c>
      <c r="K163" s="240" t="s">
        <v>2333</v>
      </c>
      <c r="L163" s="74"/>
      <c r="M163" s="245" t="s">
        <v>38</v>
      </c>
      <c r="N163" s="246" t="s">
        <v>53</v>
      </c>
      <c r="O163" s="49"/>
      <c r="P163" s="247">
        <f>O163*H163</f>
        <v>0</v>
      </c>
      <c r="Q163" s="247">
        <v>0.00034000000000000002</v>
      </c>
      <c r="R163" s="247">
        <f>Q163*H163</f>
        <v>0.00034000000000000002</v>
      </c>
      <c r="S163" s="247">
        <v>0</v>
      </c>
      <c r="T163" s="248">
        <f>S163*H163</f>
        <v>0</v>
      </c>
      <c r="AR163" s="25" t="s">
        <v>279</v>
      </c>
      <c r="AT163" s="25" t="s">
        <v>185</v>
      </c>
      <c r="AU163" s="25" t="s">
        <v>25</v>
      </c>
      <c r="AY163" s="25" t="s">
        <v>183</v>
      </c>
      <c r="BE163" s="249">
        <f>IF(N163="základní",J163,0)</f>
        <v>0</v>
      </c>
      <c r="BF163" s="249">
        <f>IF(N163="snížená",J163,0)</f>
        <v>0</v>
      </c>
      <c r="BG163" s="249">
        <f>IF(N163="zákl. přenesená",J163,0)</f>
        <v>0</v>
      </c>
      <c r="BH163" s="249">
        <f>IF(N163="sníž. přenesená",J163,0)</f>
        <v>0</v>
      </c>
      <c r="BI163" s="249">
        <f>IF(N163="nulová",J163,0)</f>
        <v>0</v>
      </c>
      <c r="BJ163" s="25" t="s">
        <v>25</v>
      </c>
      <c r="BK163" s="249">
        <f>ROUND(I163*H163,2)</f>
        <v>0</v>
      </c>
      <c r="BL163" s="25" t="s">
        <v>279</v>
      </c>
      <c r="BM163" s="25" t="s">
        <v>2513</v>
      </c>
    </row>
    <row r="164" s="1" customFormat="1" ht="16.5" customHeight="1">
      <c r="B164" s="48"/>
      <c r="C164" s="238" t="s">
        <v>543</v>
      </c>
      <c r="D164" s="238" t="s">
        <v>185</v>
      </c>
      <c r="E164" s="239" t="s">
        <v>2514</v>
      </c>
      <c r="F164" s="240" t="s">
        <v>2515</v>
      </c>
      <c r="G164" s="241" t="s">
        <v>188</v>
      </c>
      <c r="H164" s="242">
        <v>3</v>
      </c>
      <c r="I164" s="243"/>
      <c r="J164" s="244">
        <f>ROUND(I164*H164,2)</f>
        <v>0</v>
      </c>
      <c r="K164" s="240" t="s">
        <v>2333</v>
      </c>
      <c r="L164" s="74"/>
      <c r="M164" s="245" t="s">
        <v>38</v>
      </c>
      <c r="N164" s="246" t="s">
        <v>53</v>
      </c>
      <c r="O164" s="49"/>
      <c r="P164" s="247">
        <f>O164*H164</f>
        <v>0</v>
      </c>
      <c r="Q164" s="247">
        <v>0.00050000000000000001</v>
      </c>
      <c r="R164" s="247">
        <f>Q164*H164</f>
        <v>0.0015</v>
      </c>
      <c r="S164" s="247">
        <v>0</v>
      </c>
      <c r="T164" s="248">
        <f>S164*H164</f>
        <v>0</v>
      </c>
      <c r="AR164" s="25" t="s">
        <v>279</v>
      </c>
      <c r="AT164" s="25" t="s">
        <v>185</v>
      </c>
      <c r="AU164" s="25" t="s">
        <v>25</v>
      </c>
      <c r="AY164" s="25" t="s">
        <v>183</v>
      </c>
      <c r="BE164" s="249">
        <f>IF(N164="základní",J164,0)</f>
        <v>0</v>
      </c>
      <c r="BF164" s="249">
        <f>IF(N164="snížená",J164,0)</f>
        <v>0</v>
      </c>
      <c r="BG164" s="249">
        <f>IF(N164="zákl. přenesená",J164,0)</f>
        <v>0</v>
      </c>
      <c r="BH164" s="249">
        <f>IF(N164="sníž. přenesená",J164,0)</f>
        <v>0</v>
      </c>
      <c r="BI164" s="249">
        <f>IF(N164="nulová",J164,0)</f>
        <v>0</v>
      </c>
      <c r="BJ164" s="25" t="s">
        <v>25</v>
      </c>
      <c r="BK164" s="249">
        <f>ROUND(I164*H164,2)</f>
        <v>0</v>
      </c>
      <c r="BL164" s="25" t="s">
        <v>279</v>
      </c>
      <c r="BM164" s="25" t="s">
        <v>2516</v>
      </c>
    </row>
    <row r="165" s="1" customFormat="1" ht="25.5" customHeight="1">
      <c r="B165" s="48"/>
      <c r="C165" s="238" t="s">
        <v>547</v>
      </c>
      <c r="D165" s="238" t="s">
        <v>185</v>
      </c>
      <c r="E165" s="239" t="s">
        <v>2517</v>
      </c>
      <c r="F165" s="240" t="s">
        <v>2518</v>
      </c>
      <c r="G165" s="241" t="s">
        <v>188</v>
      </c>
      <c r="H165" s="242">
        <v>2</v>
      </c>
      <c r="I165" s="243"/>
      <c r="J165" s="244">
        <f>ROUND(I165*H165,2)</f>
        <v>0</v>
      </c>
      <c r="K165" s="240" t="s">
        <v>2333</v>
      </c>
      <c r="L165" s="74"/>
      <c r="M165" s="245" t="s">
        <v>38</v>
      </c>
      <c r="N165" s="246" t="s">
        <v>53</v>
      </c>
      <c r="O165" s="49"/>
      <c r="P165" s="247">
        <f>O165*H165</f>
        <v>0</v>
      </c>
      <c r="Q165" s="247">
        <v>0.00051999999999999995</v>
      </c>
      <c r="R165" s="247">
        <f>Q165*H165</f>
        <v>0.0010399999999999999</v>
      </c>
      <c r="S165" s="247">
        <v>0</v>
      </c>
      <c r="T165" s="248">
        <f>S165*H165</f>
        <v>0</v>
      </c>
      <c r="AR165" s="25" t="s">
        <v>279</v>
      </c>
      <c r="AT165" s="25" t="s">
        <v>185</v>
      </c>
      <c r="AU165" s="25" t="s">
        <v>25</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279</v>
      </c>
      <c r="BM165" s="25" t="s">
        <v>2519</v>
      </c>
    </row>
    <row r="166" s="1" customFormat="1" ht="38.25" customHeight="1">
      <c r="B166" s="48"/>
      <c r="C166" s="238" t="s">
        <v>553</v>
      </c>
      <c r="D166" s="238" t="s">
        <v>185</v>
      </c>
      <c r="E166" s="239" t="s">
        <v>2520</v>
      </c>
      <c r="F166" s="240" t="s">
        <v>2521</v>
      </c>
      <c r="G166" s="241" t="s">
        <v>911</v>
      </c>
      <c r="H166" s="306"/>
      <c r="I166" s="243"/>
      <c r="J166" s="244">
        <f>ROUND(I166*H166,2)</f>
        <v>0</v>
      </c>
      <c r="K166" s="240" t="s">
        <v>2333</v>
      </c>
      <c r="L166" s="74"/>
      <c r="M166" s="245" t="s">
        <v>38</v>
      </c>
      <c r="N166" s="246" t="s">
        <v>53</v>
      </c>
      <c r="O166" s="49"/>
      <c r="P166" s="247">
        <f>O166*H166</f>
        <v>0</v>
      </c>
      <c r="Q166" s="247">
        <v>0</v>
      </c>
      <c r="R166" s="247">
        <f>Q166*H166</f>
        <v>0</v>
      </c>
      <c r="S166" s="247">
        <v>0</v>
      </c>
      <c r="T166" s="248">
        <f>S166*H166</f>
        <v>0</v>
      </c>
      <c r="AR166" s="25" t="s">
        <v>279</v>
      </c>
      <c r="AT166" s="25" t="s">
        <v>185</v>
      </c>
      <c r="AU166" s="25" t="s">
        <v>25</v>
      </c>
      <c r="AY166" s="25" t="s">
        <v>183</v>
      </c>
      <c r="BE166" s="249">
        <f>IF(N166="základní",J166,0)</f>
        <v>0</v>
      </c>
      <c r="BF166" s="249">
        <f>IF(N166="snížená",J166,0)</f>
        <v>0</v>
      </c>
      <c r="BG166" s="249">
        <f>IF(N166="zákl. přenesená",J166,0)</f>
        <v>0</v>
      </c>
      <c r="BH166" s="249">
        <f>IF(N166="sníž. přenesená",J166,0)</f>
        <v>0</v>
      </c>
      <c r="BI166" s="249">
        <f>IF(N166="nulová",J166,0)</f>
        <v>0</v>
      </c>
      <c r="BJ166" s="25" t="s">
        <v>25</v>
      </c>
      <c r="BK166" s="249">
        <f>ROUND(I166*H166,2)</f>
        <v>0</v>
      </c>
      <c r="BL166" s="25" t="s">
        <v>279</v>
      </c>
      <c r="BM166" s="25" t="s">
        <v>2522</v>
      </c>
    </row>
    <row r="167" s="1" customFormat="1">
      <c r="B167" s="48"/>
      <c r="C167" s="76"/>
      <c r="D167" s="252" t="s">
        <v>217</v>
      </c>
      <c r="E167" s="76"/>
      <c r="F167" s="283" t="s">
        <v>1024</v>
      </c>
      <c r="G167" s="76"/>
      <c r="H167" s="76"/>
      <c r="I167" s="206"/>
      <c r="J167" s="76"/>
      <c r="K167" s="76"/>
      <c r="L167" s="74"/>
      <c r="M167" s="284"/>
      <c r="N167" s="49"/>
      <c r="O167" s="49"/>
      <c r="P167" s="49"/>
      <c r="Q167" s="49"/>
      <c r="R167" s="49"/>
      <c r="S167" s="49"/>
      <c r="T167" s="97"/>
      <c r="AT167" s="25" t="s">
        <v>217</v>
      </c>
      <c r="AU167" s="25" t="s">
        <v>25</v>
      </c>
    </row>
    <row r="168" s="11" customFormat="1" ht="37.44" customHeight="1">
      <c r="B168" s="222"/>
      <c r="C168" s="223"/>
      <c r="D168" s="224" t="s">
        <v>81</v>
      </c>
      <c r="E168" s="225" t="s">
        <v>2523</v>
      </c>
      <c r="F168" s="225" t="s">
        <v>2524</v>
      </c>
      <c r="G168" s="223"/>
      <c r="H168" s="223"/>
      <c r="I168" s="226"/>
      <c r="J168" s="227">
        <f>BK168</f>
        <v>0</v>
      </c>
      <c r="K168" s="223"/>
      <c r="L168" s="228"/>
      <c r="M168" s="229"/>
      <c r="N168" s="230"/>
      <c r="O168" s="230"/>
      <c r="P168" s="231">
        <f>SUM(P169:P189)</f>
        <v>0</v>
      </c>
      <c r="Q168" s="230"/>
      <c r="R168" s="231">
        <f>SUM(R169:R189)</f>
        <v>0.45973999999999998</v>
      </c>
      <c r="S168" s="230"/>
      <c r="T168" s="232">
        <f>SUM(T169:T189)</f>
        <v>0.16858000000000001</v>
      </c>
      <c r="AR168" s="233" t="s">
        <v>90</v>
      </c>
      <c r="AT168" s="234" t="s">
        <v>81</v>
      </c>
      <c r="AU168" s="234" t="s">
        <v>82</v>
      </c>
      <c r="AY168" s="233" t="s">
        <v>183</v>
      </c>
      <c r="BK168" s="235">
        <f>SUM(BK169:BK189)</f>
        <v>0</v>
      </c>
    </row>
    <row r="169" s="1" customFormat="1" ht="25.5" customHeight="1">
      <c r="B169" s="48"/>
      <c r="C169" s="238" t="s">
        <v>557</v>
      </c>
      <c r="D169" s="238" t="s">
        <v>185</v>
      </c>
      <c r="E169" s="239" t="s">
        <v>2525</v>
      </c>
      <c r="F169" s="240" t="s">
        <v>2526</v>
      </c>
      <c r="G169" s="241" t="s">
        <v>188</v>
      </c>
      <c r="H169" s="242">
        <v>19</v>
      </c>
      <c r="I169" s="243"/>
      <c r="J169" s="244">
        <f>ROUND(I169*H169,2)</f>
        <v>0</v>
      </c>
      <c r="K169" s="240" t="s">
        <v>2333</v>
      </c>
      <c r="L169" s="74"/>
      <c r="M169" s="245" t="s">
        <v>38</v>
      </c>
      <c r="N169" s="246" t="s">
        <v>53</v>
      </c>
      <c r="O169" s="49"/>
      <c r="P169" s="247">
        <f>O169*H169</f>
        <v>0</v>
      </c>
      <c r="Q169" s="247">
        <v>0</v>
      </c>
      <c r="R169" s="247">
        <f>Q169*H169</f>
        <v>0</v>
      </c>
      <c r="S169" s="247">
        <v>0</v>
      </c>
      <c r="T169" s="248">
        <f>S169*H169</f>
        <v>0</v>
      </c>
      <c r="AR169" s="25" t="s">
        <v>279</v>
      </c>
      <c r="AT169" s="25" t="s">
        <v>185</v>
      </c>
      <c r="AU169" s="25" t="s">
        <v>25</v>
      </c>
      <c r="AY169" s="25" t="s">
        <v>183</v>
      </c>
      <c r="BE169" s="249">
        <f>IF(N169="základní",J169,0)</f>
        <v>0</v>
      </c>
      <c r="BF169" s="249">
        <f>IF(N169="snížená",J169,0)</f>
        <v>0</v>
      </c>
      <c r="BG169" s="249">
        <f>IF(N169="zákl. přenesená",J169,0)</f>
        <v>0</v>
      </c>
      <c r="BH169" s="249">
        <f>IF(N169="sníž. přenesená",J169,0)</f>
        <v>0</v>
      </c>
      <c r="BI169" s="249">
        <f>IF(N169="nulová",J169,0)</f>
        <v>0</v>
      </c>
      <c r="BJ169" s="25" t="s">
        <v>25</v>
      </c>
      <c r="BK169" s="249">
        <f>ROUND(I169*H169,2)</f>
        <v>0</v>
      </c>
      <c r="BL169" s="25" t="s">
        <v>279</v>
      </c>
      <c r="BM169" s="25" t="s">
        <v>2527</v>
      </c>
    </row>
    <row r="170" s="1" customFormat="1" ht="16.5" customHeight="1">
      <c r="B170" s="48"/>
      <c r="C170" s="285" t="s">
        <v>561</v>
      </c>
      <c r="D170" s="285" t="s">
        <v>272</v>
      </c>
      <c r="E170" s="286" t="s">
        <v>2528</v>
      </c>
      <c r="F170" s="287" t="s">
        <v>2529</v>
      </c>
      <c r="G170" s="288" t="s">
        <v>188</v>
      </c>
      <c r="H170" s="289">
        <v>4</v>
      </c>
      <c r="I170" s="290"/>
      <c r="J170" s="291">
        <f>ROUND(I170*H170,2)</f>
        <v>0</v>
      </c>
      <c r="K170" s="287" t="s">
        <v>38</v>
      </c>
      <c r="L170" s="292"/>
      <c r="M170" s="293" t="s">
        <v>38</v>
      </c>
      <c r="N170" s="294" t="s">
        <v>53</v>
      </c>
      <c r="O170" s="49"/>
      <c r="P170" s="247">
        <f>O170*H170</f>
        <v>0</v>
      </c>
      <c r="Q170" s="247">
        <v>0.00020000000000000001</v>
      </c>
      <c r="R170" s="247">
        <f>Q170*H170</f>
        <v>0.00080000000000000004</v>
      </c>
      <c r="S170" s="247">
        <v>0</v>
      </c>
      <c r="T170" s="248">
        <f>S170*H170</f>
        <v>0</v>
      </c>
      <c r="AR170" s="25" t="s">
        <v>385</v>
      </c>
      <c r="AT170" s="25" t="s">
        <v>272</v>
      </c>
      <c r="AU170" s="25" t="s">
        <v>25</v>
      </c>
      <c r="AY170" s="25" t="s">
        <v>183</v>
      </c>
      <c r="BE170" s="249">
        <f>IF(N170="základní",J170,0)</f>
        <v>0</v>
      </c>
      <c r="BF170" s="249">
        <f>IF(N170="snížená",J170,0)</f>
        <v>0</v>
      </c>
      <c r="BG170" s="249">
        <f>IF(N170="zákl. přenesená",J170,0)</f>
        <v>0</v>
      </c>
      <c r="BH170" s="249">
        <f>IF(N170="sníž. přenesená",J170,0)</f>
        <v>0</v>
      </c>
      <c r="BI170" s="249">
        <f>IF(N170="nulová",J170,0)</f>
        <v>0</v>
      </c>
      <c r="BJ170" s="25" t="s">
        <v>25</v>
      </c>
      <c r="BK170" s="249">
        <f>ROUND(I170*H170,2)</f>
        <v>0</v>
      </c>
      <c r="BL170" s="25" t="s">
        <v>279</v>
      </c>
      <c r="BM170" s="25" t="s">
        <v>2530</v>
      </c>
    </row>
    <row r="171" s="1" customFormat="1" ht="16.5" customHeight="1">
      <c r="B171" s="48"/>
      <c r="C171" s="285" t="s">
        <v>566</v>
      </c>
      <c r="D171" s="285" t="s">
        <v>272</v>
      </c>
      <c r="E171" s="286" t="s">
        <v>2531</v>
      </c>
      <c r="F171" s="287" t="s">
        <v>2532</v>
      </c>
      <c r="G171" s="288" t="s">
        <v>188</v>
      </c>
      <c r="H171" s="289">
        <v>15</v>
      </c>
      <c r="I171" s="290"/>
      <c r="J171" s="291">
        <f>ROUND(I171*H171,2)</f>
        <v>0</v>
      </c>
      <c r="K171" s="287" t="s">
        <v>38</v>
      </c>
      <c r="L171" s="292"/>
      <c r="M171" s="293" t="s">
        <v>38</v>
      </c>
      <c r="N171" s="294" t="s">
        <v>53</v>
      </c>
      <c r="O171" s="49"/>
      <c r="P171" s="247">
        <f>O171*H171</f>
        <v>0</v>
      </c>
      <c r="Q171" s="247">
        <v>0.00025000000000000001</v>
      </c>
      <c r="R171" s="247">
        <f>Q171*H171</f>
        <v>0.0037499999999999999</v>
      </c>
      <c r="S171" s="247">
        <v>0</v>
      </c>
      <c r="T171" s="248">
        <f>S171*H171</f>
        <v>0</v>
      </c>
      <c r="AR171" s="25" t="s">
        <v>385</v>
      </c>
      <c r="AT171" s="25" t="s">
        <v>272</v>
      </c>
      <c r="AU171" s="25" t="s">
        <v>25</v>
      </c>
      <c r="AY171" s="25" t="s">
        <v>183</v>
      </c>
      <c r="BE171" s="249">
        <f>IF(N171="základní",J171,0)</f>
        <v>0</v>
      </c>
      <c r="BF171" s="249">
        <f>IF(N171="snížená",J171,0)</f>
        <v>0</v>
      </c>
      <c r="BG171" s="249">
        <f>IF(N171="zákl. přenesená",J171,0)</f>
        <v>0</v>
      </c>
      <c r="BH171" s="249">
        <f>IF(N171="sníž. přenesená",J171,0)</f>
        <v>0</v>
      </c>
      <c r="BI171" s="249">
        <f>IF(N171="nulová",J171,0)</f>
        <v>0</v>
      </c>
      <c r="BJ171" s="25" t="s">
        <v>25</v>
      </c>
      <c r="BK171" s="249">
        <f>ROUND(I171*H171,2)</f>
        <v>0</v>
      </c>
      <c r="BL171" s="25" t="s">
        <v>279</v>
      </c>
      <c r="BM171" s="25" t="s">
        <v>2533</v>
      </c>
    </row>
    <row r="172" s="1" customFormat="1" ht="38.25" customHeight="1">
      <c r="B172" s="48"/>
      <c r="C172" s="238" t="s">
        <v>572</v>
      </c>
      <c r="D172" s="238" t="s">
        <v>185</v>
      </c>
      <c r="E172" s="239" t="s">
        <v>2534</v>
      </c>
      <c r="F172" s="240" t="s">
        <v>2535</v>
      </c>
      <c r="G172" s="241" t="s">
        <v>188</v>
      </c>
      <c r="H172" s="242">
        <v>1</v>
      </c>
      <c r="I172" s="243"/>
      <c r="J172" s="244">
        <f>ROUND(I172*H172,2)</f>
        <v>0</v>
      </c>
      <c r="K172" s="240" t="s">
        <v>2333</v>
      </c>
      <c r="L172" s="74"/>
      <c r="M172" s="245" t="s">
        <v>38</v>
      </c>
      <c r="N172" s="246" t="s">
        <v>53</v>
      </c>
      <c r="O172" s="49"/>
      <c r="P172" s="247">
        <f>O172*H172</f>
        <v>0</v>
      </c>
      <c r="Q172" s="247">
        <v>0.034799999999999998</v>
      </c>
      <c r="R172" s="247">
        <f>Q172*H172</f>
        <v>0.034799999999999998</v>
      </c>
      <c r="S172" s="247">
        <v>0</v>
      </c>
      <c r="T172" s="248">
        <f>S172*H172</f>
        <v>0</v>
      </c>
      <c r="AR172" s="25" t="s">
        <v>279</v>
      </c>
      <c r="AT172" s="25" t="s">
        <v>185</v>
      </c>
      <c r="AU172" s="25" t="s">
        <v>25</v>
      </c>
      <c r="AY172" s="25" t="s">
        <v>183</v>
      </c>
      <c r="BE172" s="249">
        <f>IF(N172="základní",J172,0)</f>
        <v>0</v>
      </c>
      <c r="BF172" s="249">
        <f>IF(N172="snížená",J172,0)</f>
        <v>0</v>
      </c>
      <c r="BG172" s="249">
        <f>IF(N172="zákl. přenesená",J172,0)</f>
        <v>0</v>
      </c>
      <c r="BH172" s="249">
        <f>IF(N172="sníž. přenesená",J172,0)</f>
        <v>0</v>
      </c>
      <c r="BI172" s="249">
        <f>IF(N172="nulová",J172,0)</f>
        <v>0</v>
      </c>
      <c r="BJ172" s="25" t="s">
        <v>25</v>
      </c>
      <c r="BK172" s="249">
        <f>ROUND(I172*H172,2)</f>
        <v>0</v>
      </c>
      <c r="BL172" s="25" t="s">
        <v>279</v>
      </c>
      <c r="BM172" s="25" t="s">
        <v>2536</v>
      </c>
    </row>
    <row r="173" s="1" customFormat="1">
      <c r="B173" s="48"/>
      <c r="C173" s="76"/>
      <c r="D173" s="252" t="s">
        <v>217</v>
      </c>
      <c r="E173" s="76"/>
      <c r="F173" s="283" t="s">
        <v>2537</v>
      </c>
      <c r="G173" s="76"/>
      <c r="H173" s="76"/>
      <c r="I173" s="206"/>
      <c r="J173" s="76"/>
      <c r="K173" s="76"/>
      <c r="L173" s="74"/>
      <c r="M173" s="284"/>
      <c r="N173" s="49"/>
      <c r="O173" s="49"/>
      <c r="P173" s="49"/>
      <c r="Q173" s="49"/>
      <c r="R173" s="49"/>
      <c r="S173" s="49"/>
      <c r="T173" s="97"/>
      <c r="AT173" s="25" t="s">
        <v>217</v>
      </c>
      <c r="AU173" s="25" t="s">
        <v>25</v>
      </c>
    </row>
    <row r="174" s="1" customFormat="1" ht="38.25" customHeight="1">
      <c r="B174" s="48"/>
      <c r="C174" s="238" t="s">
        <v>578</v>
      </c>
      <c r="D174" s="238" t="s">
        <v>185</v>
      </c>
      <c r="E174" s="239" t="s">
        <v>2538</v>
      </c>
      <c r="F174" s="240" t="s">
        <v>2539</v>
      </c>
      <c r="G174" s="241" t="s">
        <v>188</v>
      </c>
      <c r="H174" s="242">
        <v>2</v>
      </c>
      <c r="I174" s="243"/>
      <c r="J174" s="244">
        <f>ROUND(I174*H174,2)</f>
        <v>0</v>
      </c>
      <c r="K174" s="240" t="s">
        <v>2333</v>
      </c>
      <c r="L174" s="74"/>
      <c r="M174" s="245" t="s">
        <v>38</v>
      </c>
      <c r="N174" s="246" t="s">
        <v>53</v>
      </c>
      <c r="O174" s="49"/>
      <c r="P174" s="247">
        <f>O174*H174</f>
        <v>0</v>
      </c>
      <c r="Q174" s="247">
        <v>0.047840000000000001</v>
      </c>
      <c r="R174" s="247">
        <f>Q174*H174</f>
        <v>0.095680000000000001</v>
      </c>
      <c r="S174" s="247">
        <v>0</v>
      </c>
      <c r="T174" s="248">
        <f>S174*H174</f>
        <v>0</v>
      </c>
      <c r="AR174" s="25" t="s">
        <v>279</v>
      </c>
      <c r="AT174" s="25" t="s">
        <v>185</v>
      </c>
      <c r="AU174" s="25" t="s">
        <v>25</v>
      </c>
      <c r="AY174" s="25" t="s">
        <v>183</v>
      </c>
      <c r="BE174" s="249">
        <f>IF(N174="základní",J174,0)</f>
        <v>0</v>
      </c>
      <c r="BF174" s="249">
        <f>IF(N174="snížená",J174,0)</f>
        <v>0</v>
      </c>
      <c r="BG174" s="249">
        <f>IF(N174="zákl. přenesená",J174,0)</f>
        <v>0</v>
      </c>
      <c r="BH174" s="249">
        <f>IF(N174="sníž. přenesená",J174,0)</f>
        <v>0</v>
      </c>
      <c r="BI174" s="249">
        <f>IF(N174="nulová",J174,0)</f>
        <v>0</v>
      </c>
      <c r="BJ174" s="25" t="s">
        <v>25</v>
      </c>
      <c r="BK174" s="249">
        <f>ROUND(I174*H174,2)</f>
        <v>0</v>
      </c>
      <c r="BL174" s="25" t="s">
        <v>279</v>
      </c>
      <c r="BM174" s="25" t="s">
        <v>2540</v>
      </c>
    </row>
    <row r="175" s="1" customFormat="1">
      <c r="B175" s="48"/>
      <c r="C175" s="76"/>
      <c r="D175" s="252" t="s">
        <v>217</v>
      </c>
      <c r="E175" s="76"/>
      <c r="F175" s="283" t="s">
        <v>2537</v>
      </c>
      <c r="G175" s="76"/>
      <c r="H175" s="76"/>
      <c r="I175" s="206"/>
      <c r="J175" s="76"/>
      <c r="K175" s="76"/>
      <c r="L175" s="74"/>
      <c r="M175" s="284"/>
      <c r="N175" s="49"/>
      <c r="O175" s="49"/>
      <c r="P175" s="49"/>
      <c r="Q175" s="49"/>
      <c r="R175" s="49"/>
      <c r="S175" s="49"/>
      <c r="T175" s="97"/>
      <c r="AT175" s="25" t="s">
        <v>217</v>
      </c>
      <c r="AU175" s="25" t="s">
        <v>25</v>
      </c>
    </row>
    <row r="176" s="1" customFormat="1" ht="38.25" customHeight="1">
      <c r="B176" s="48"/>
      <c r="C176" s="238" t="s">
        <v>584</v>
      </c>
      <c r="D176" s="238" t="s">
        <v>185</v>
      </c>
      <c r="E176" s="239" t="s">
        <v>2541</v>
      </c>
      <c r="F176" s="240" t="s">
        <v>2542</v>
      </c>
      <c r="G176" s="241" t="s">
        <v>188</v>
      </c>
      <c r="H176" s="242">
        <v>2</v>
      </c>
      <c r="I176" s="243"/>
      <c r="J176" s="244">
        <f>ROUND(I176*H176,2)</f>
        <v>0</v>
      </c>
      <c r="K176" s="240" t="s">
        <v>2333</v>
      </c>
      <c r="L176" s="74"/>
      <c r="M176" s="245" t="s">
        <v>38</v>
      </c>
      <c r="N176" s="246" t="s">
        <v>53</v>
      </c>
      <c r="O176" s="49"/>
      <c r="P176" s="247">
        <f>O176*H176</f>
        <v>0</v>
      </c>
      <c r="Q176" s="247">
        <v>0.054359999999999999</v>
      </c>
      <c r="R176" s="247">
        <f>Q176*H176</f>
        <v>0.10872</v>
      </c>
      <c r="S176" s="247">
        <v>0</v>
      </c>
      <c r="T176" s="248">
        <f>S176*H176</f>
        <v>0</v>
      </c>
      <c r="AR176" s="25" t="s">
        <v>279</v>
      </c>
      <c r="AT176" s="25" t="s">
        <v>185</v>
      </c>
      <c r="AU176" s="25" t="s">
        <v>25</v>
      </c>
      <c r="AY176" s="25" t="s">
        <v>183</v>
      </c>
      <c r="BE176" s="249">
        <f>IF(N176="základní",J176,0)</f>
        <v>0</v>
      </c>
      <c r="BF176" s="249">
        <f>IF(N176="snížená",J176,0)</f>
        <v>0</v>
      </c>
      <c r="BG176" s="249">
        <f>IF(N176="zákl. přenesená",J176,0)</f>
        <v>0</v>
      </c>
      <c r="BH176" s="249">
        <f>IF(N176="sníž. přenesená",J176,0)</f>
        <v>0</v>
      </c>
      <c r="BI176" s="249">
        <f>IF(N176="nulová",J176,0)</f>
        <v>0</v>
      </c>
      <c r="BJ176" s="25" t="s">
        <v>25</v>
      </c>
      <c r="BK176" s="249">
        <f>ROUND(I176*H176,2)</f>
        <v>0</v>
      </c>
      <c r="BL176" s="25" t="s">
        <v>279</v>
      </c>
      <c r="BM176" s="25" t="s">
        <v>2543</v>
      </c>
    </row>
    <row r="177" s="1" customFormat="1">
      <c r="B177" s="48"/>
      <c r="C177" s="76"/>
      <c r="D177" s="252" t="s">
        <v>217</v>
      </c>
      <c r="E177" s="76"/>
      <c r="F177" s="283" t="s">
        <v>2537</v>
      </c>
      <c r="G177" s="76"/>
      <c r="H177" s="76"/>
      <c r="I177" s="206"/>
      <c r="J177" s="76"/>
      <c r="K177" s="76"/>
      <c r="L177" s="74"/>
      <c r="M177" s="284"/>
      <c r="N177" s="49"/>
      <c r="O177" s="49"/>
      <c r="P177" s="49"/>
      <c r="Q177" s="49"/>
      <c r="R177" s="49"/>
      <c r="S177" s="49"/>
      <c r="T177" s="97"/>
      <c r="AT177" s="25" t="s">
        <v>217</v>
      </c>
      <c r="AU177" s="25" t="s">
        <v>25</v>
      </c>
    </row>
    <row r="178" s="1" customFormat="1" ht="38.25" customHeight="1">
      <c r="B178" s="48"/>
      <c r="C178" s="238" t="s">
        <v>589</v>
      </c>
      <c r="D178" s="238" t="s">
        <v>185</v>
      </c>
      <c r="E178" s="239" t="s">
        <v>2544</v>
      </c>
      <c r="F178" s="240" t="s">
        <v>2545</v>
      </c>
      <c r="G178" s="241" t="s">
        <v>188</v>
      </c>
      <c r="H178" s="242">
        <v>1</v>
      </c>
      <c r="I178" s="243"/>
      <c r="J178" s="244">
        <f>ROUND(I178*H178,2)</f>
        <v>0</v>
      </c>
      <c r="K178" s="240" t="s">
        <v>2333</v>
      </c>
      <c r="L178" s="74"/>
      <c r="M178" s="245" t="s">
        <v>38</v>
      </c>
      <c r="N178" s="246" t="s">
        <v>53</v>
      </c>
      <c r="O178" s="49"/>
      <c r="P178" s="247">
        <f>O178*H178</f>
        <v>0</v>
      </c>
      <c r="Q178" s="247">
        <v>0.034479999999999997</v>
      </c>
      <c r="R178" s="247">
        <f>Q178*H178</f>
        <v>0.034479999999999997</v>
      </c>
      <c r="S178" s="247">
        <v>0</v>
      </c>
      <c r="T178" s="248">
        <f>S178*H178</f>
        <v>0</v>
      </c>
      <c r="AR178" s="25" t="s">
        <v>279</v>
      </c>
      <c r="AT178" s="25" t="s">
        <v>185</v>
      </c>
      <c r="AU178" s="25" t="s">
        <v>25</v>
      </c>
      <c r="AY178" s="25" t="s">
        <v>183</v>
      </c>
      <c r="BE178" s="249">
        <f>IF(N178="základní",J178,0)</f>
        <v>0</v>
      </c>
      <c r="BF178" s="249">
        <f>IF(N178="snížená",J178,0)</f>
        <v>0</v>
      </c>
      <c r="BG178" s="249">
        <f>IF(N178="zákl. přenesená",J178,0)</f>
        <v>0</v>
      </c>
      <c r="BH178" s="249">
        <f>IF(N178="sníž. přenesená",J178,0)</f>
        <v>0</v>
      </c>
      <c r="BI178" s="249">
        <f>IF(N178="nulová",J178,0)</f>
        <v>0</v>
      </c>
      <c r="BJ178" s="25" t="s">
        <v>25</v>
      </c>
      <c r="BK178" s="249">
        <f>ROUND(I178*H178,2)</f>
        <v>0</v>
      </c>
      <c r="BL178" s="25" t="s">
        <v>279</v>
      </c>
      <c r="BM178" s="25" t="s">
        <v>2546</v>
      </c>
    </row>
    <row r="179" s="1" customFormat="1">
      <c r="B179" s="48"/>
      <c r="C179" s="76"/>
      <c r="D179" s="252" t="s">
        <v>217</v>
      </c>
      <c r="E179" s="76"/>
      <c r="F179" s="283" t="s">
        <v>2537</v>
      </c>
      <c r="G179" s="76"/>
      <c r="H179" s="76"/>
      <c r="I179" s="206"/>
      <c r="J179" s="76"/>
      <c r="K179" s="76"/>
      <c r="L179" s="74"/>
      <c r="M179" s="284"/>
      <c r="N179" s="49"/>
      <c r="O179" s="49"/>
      <c r="P179" s="49"/>
      <c r="Q179" s="49"/>
      <c r="R179" s="49"/>
      <c r="S179" s="49"/>
      <c r="T179" s="97"/>
      <c r="AT179" s="25" t="s">
        <v>217</v>
      </c>
      <c r="AU179" s="25" t="s">
        <v>25</v>
      </c>
    </row>
    <row r="180" s="1" customFormat="1" ht="38.25" customHeight="1">
      <c r="B180" s="48"/>
      <c r="C180" s="238" t="s">
        <v>595</v>
      </c>
      <c r="D180" s="238" t="s">
        <v>185</v>
      </c>
      <c r="E180" s="239" t="s">
        <v>2547</v>
      </c>
      <c r="F180" s="240" t="s">
        <v>2548</v>
      </c>
      <c r="G180" s="241" t="s">
        <v>188</v>
      </c>
      <c r="H180" s="242">
        <v>4</v>
      </c>
      <c r="I180" s="243"/>
      <c r="J180" s="244">
        <f>ROUND(I180*H180,2)</f>
        <v>0</v>
      </c>
      <c r="K180" s="240" t="s">
        <v>2333</v>
      </c>
      <c r="L180" s="74"/>
      <c r="M180" s="245" t="s">
        <v>38</v>
      </c>
      <c r="N180" s="246" t="s">
        <v>53</v>
      </c>
      <c r="O180" s="49"/>
      <c r="P180" s="247">
        <f>O180*H180</f>
        <v>0</v>
      </c>
      <c r="Q180" s="247">
        <v>0.045240000000000002</v>
      </c>
      <c r="R180" s="247">
        <f>Q180*H180</f>
        <v>0.18096000000000001</v>
      </c>
      <c r="S180" s="247">
        <v>0</v>
      </c>
      <c r="T180" s="248">
        <f>S180*H180</f>
        <v>0</v>
      </c>
      <c r="AR180" s="25" t="s">
        <v>279</v>
      </c>
      <c r="AT180" s="25" t="s">
        <v>185</v>
      </c>
      <c r="AU180" s="25" t="s">
        <v>25</v>
      </c>
      <c r="AY180" s="25" t="s">
        <v>183</v>
      </c>
      <c r="BE180" s="249">
        <f>IF(N180="základní",J180,0)</f>
        <v>0</v>
      </c>
      <c r="BF180" s="249">
        <f>IF(N180="snížená",J180,0)</f>
        <v>0</v>
      </c>
      <c r="BG180" s="249">
        <f>IF(N180="zákl. přenesená",J180,0)</f>
        <v>0</v>
      </c>
      <c r="BH180" s="249">
        <f>IF(N180="sníž. přenesená",J180,0)</f>
        <v>0</v>
      </c>
      <c r="BI180" s="249">
        <f>IF(N180="nulová",J180,0)</f>
        <v>0</v>
      </c>
      <c r="BJ180" s="25" t="s">
        <v>25</v>
      </c>
      <c r="BK180" s="249">
        <f>ROUND(I180*H180,2)</f>
        <v>0</v>
      </c>
      <c r="BL180" s="25" t="s">
        <v>279</v>
      </c>
      <c r="BM180" s="25" t="s">
        <v>2549</v>
      </c>
    </row>
    <row r="181" s="1" customFormat="1">
      <c r="B181" s="48"/>
      <c r="C181" s="76"/>
      <c r="D181" s="252" t="s">
        <v>217</v>
      </c>
      <c r="E181" s="76"/>
      <c r="F181" s="283" t="s">
        <v>2537</v>
      </c>
      <c r="G181" s="76"/>
      <c r="H181" s="76"/>
      <c r="I181" s="206"/>
      <c r="J181" s="76"/>
      <c r="K181" s="76"/>
      <c r="L181" s="74"/>
      <c r="M181" s="284"/>
      <c r="N181" s="49"/>
      <c r="O181" s="49"/>
      <c r="P181" s="49"/>
      <c r="Q181" s="49"/>
      <c r="R181" s="49"/>
      <c r="S181" s="49"/>
      <c r="T181" s="97"/>
      <c r="AT181" s="25" t="s">
        <v>217</v>
      </c>
      <c r="AU181" s="25" t="s">
        <v>25</v>
      </c>
    </row>
    <row r="182" s="1" customFormat="1" ht="16.5" customHeight="1">
      <c r="B182" s="48"/>
      <c r="C182" s="238" t="s">
        <v>599</v>
      </c>
      <c r="D182" s="238" t="s">
        <v>185</v>
      </c>
      <c r="E182" s="239" t="s">
        <v>2550</v>
      </c>
      <c r="F182" s="240" t="s">
        <v>2551</v>
      </c>
      <c r="G182" s="241" t="s">
        <v>188</v>
      </c>
      <c r="H182" s="242">
        <v>8</v>
      </c>
      <c r="I182" s="243"/>
      <c r="J182" s="244">
        <f>ROUND(I182*H182,2)</f>
        <v>0</v>
      </c>
      <c r="K182" s="240" t="s">
        <v>2333</v>
      </c>
      <c r="L182" s="74"/>
      <c r="M182" s="245" t="s">
        <v>38</v>
      </c>
      <c r="N182" s="246" t="s">
        <v>53</v>
      </c>
      <c r="O182" s="49"/>
      <c r="P182" s="247">
        <f>O182*H182</f>
        <v>0</v>
      </c>
      <c r="Q182" s="247">
        <v>5.0000000000000002E-05</v>
      </c>
      <c r="R182" s="247">
        <f>Q182*H182</f>
        <v>0.00040000000000000002</v>
      </c>
      <c r="S182" s="247">
        <v>0.01235</v>
      </c>
      <c r="T182" s="248">
        <f>S182*H182</f>
        <v>0.098799999999999999</v>
      </c>
      <c r="AR182" s="25" t="s">
        <v>279</v>
      </c>
      <c r="AT182" s="25" t="s">
        <v>185</v>
      </c>
      <c r="AU182" s="25" t="s">
        <v>25</v>
      </c>
      <c r="AY182" s="25" t="s">
        <v>183</v>
      </c>
      <c r="BE182" s="249">
        <f>IF(N182="základní",J182,0)</f>
        <v>0</v>
      </c>
      <c r="BF182" s="249">
        <f>IF(N182="snížená",J182,0)</f>
        <v>0</v>
      </c>
      <c r="BG182" s="249">
        <f>IF(N182="zákl. přenesená",J182,0)</f>
        <v>0</v>
      </c>
      <c r="BH182" s="249">
        <f>IF(N182="sníž. přenesená",J182,0)</f>
        <v>0</v>
      </c>
      <c r="BI182" s="249">
        <f>IF(N182="nulová",J182,0)</f>
        <v>0</v>
      </c>
      <c r="BJ182" s="25" t="s">
        <v>25</v>
      </c>
      <c r="BK182" s="249">
        <f>ROUND(I182*H182,2)</f>
        <v>0</v>
      </c>
      <c r="BL182" s="25" t="s">
        <v>279</v>
      </c>
      <c r="BM182" s="25" t="s">
        <v>2552</v>
      </c>
    </row>
    <row r="183" s="1" customFormat="1" ht="25.5" customHeight="1">
      <c r="B183" s="48"/>
      <c r="C183" s="238" t="s">
        <v>605</v>
      </c>
      <c r="D183" s="238" t="s">
        <v>185</v>
      </c>
      <c r="E183" s="239" t="s">
        <v>2553</v>
      </c>
      <c r="F183" s="240" t="s">
        <v>2554</v>
      </c>
      <c r="G183" s="241" t="s">
        <v>188</v>
      </c>
      <c r="H183" s="242">
        <v>3</v>
      </c>
      <c r="I183" s="243"/>
      <c r="J183" s="244">
        <f>ROUND(I183*H183,2)</f>
        <v>0</v>
      </c>
      <c r="K183" s="240" t="s">
        <v>2333</v>
      </c>
      <c r="L183" s="74"/>
      <c r="M183" s="245" t="s">
        <v>38</v>
      </c>
      <c r="N183" s="246" t="s">
        <v>53</v>
      </c>
      <c r="O183" s="49"/>
      <c r="P183" s="247">
        <f>O183*H183</f>
        <v>0</v>
      </c>
      <c r="Q183" s="247">
        <v>5.0000000000000002E-05</v>
      </c>
      <c r="R183" s="247">
        <f>Q183*H183</f>
        <v>0.00015000000000000001</v>
      </c>
      <c r="S183" s="247">
        <v>0.023259999999999999</v>
      </c>
      <c r="T183" s="248">
        <f>S183*H183</f>
        <v>0.069779999999999995</v>
      </c>
      <c r="AR183" s="25" t="s">
        <v>279</v>
      </c>
      <c r="AT183" s="25" t="s">
        <v>185</v>
      </c>
      <c r="AU183" s="25" t="s">
        <v>25</v>
      </c>
      <c r="AY183" s="25" t="s">
        <v>183</v>
      </c>
      <c r="BE183" s="249">
        <f>IF(N183="základní",J183,0)</f>
        <v>0</v>
      </c>
      <c r="BF183" s="249">
        <f>IF(N183="snížená",J183,0)</f>
        <v>0</v>
      </c>
      <c r="BG183" s="249">
        <f>IF(N183="zákl. přenesená",J183,0)</f>
        <v>0</v>
      </c>
      <c r="BH183" s="249">
        <f>IF(N183="sníž. přenesená",J183,0)</f>
        <v>0</v>
      </c>
      <c r="BI183" s="249">
        <f>IF(N183="nulová",J183,0)</f>
        <v>0</v>
      </c>
      <c r="BJ183" s="25" t="s">
        <v>25</v>
      </c>
      <c r="BK183" s="249">
        <f>ROUND(I183*H183,2)</f>
        <v>0</v>
      </c>
      <c r="BL183" s="25" t="s">
        <v>279</v>
      </c>
      <c r="BM183" s="25" t="s">
        <v>2555</v>
      </c>
    </row>
    <row r="184" s="1" customFormat="1" ht="25.5" customHeight="1">
      <c r="B184" s="48"/>
      <c r="C184" s="238" t="s">
        <v>610</v>
      </c>
      <c r="D184" s="238" t="s">
        <v>185</v>
      </c>
      <c r="E184" s="239" t="s">
        <v>2556</v>
      </c>
      <c r="F184" s="240" t="s">
        <v>2557</v>
      </c>
      <c r="G184" s="241" t="s">
        <v>215</v>
      </c>
      <c r="H184" s="242">
        <v>108</v>
      </c>
      <c r="I184" s="243"/>
      <c r="J184" s="244">
        <f>ROUND(I184*H184,2)</f>
        <v>0</v>
      </c>
      <c r="K184" s="240" t="s">
        <v>2333</v>
      </c>
      <c r="L184" s="74"/>
      <c r="M184" s="245" t="s">
        <v>38</v>
      </c>
      <c r="N184" s="246" t="s">
        <v>53</v>
      </c>
      <c r="O184" s="49"/>
      <c r="P184" s="247">
        <f>O184*H184</f>
        <v>0</v>
      </c>
      <c r="Q184" s="247">
        <v>0</v>
      </c>
      <c r="R184" s="247">
        <f>Q184*H184</f>
        <v>0</v>
      </c>
      <c r="S184" s="247">
        <v>0</v>
      </c>
      <c r="T184" s="248">
        <f>S184*H184</f>
        <v>0</v>
      </c>
      <c r="AR184" s="25" t="s">
        <v>279</v>
      </c>
      <c r="AT184" s="25" t="s">
        <v>185</v>
      </c>
      <c r="AU184" s="25" t="s">
        <v>25</v>
      </c>
      <c r="AY184" s="25" t="s">
        <v>183</v>
      </c>
      <c r="BE184" s="249">
        <f>IF(N184="základní",J184,0)</f>
        <v>0</v>
      </c>
      <c r="BF184" s="249">
        <f>IF(N184="snížená",J184,0)</f>
        <v>0</v>
      </c>
      <c r="BG184" s="249">
        <f>IF(N184="zákl. přenesená",J184,0)</f>
        <v>0</v>
      </c>
      <c r="BH184" s="249">
        <f>IF(N184="sníž. přenesená",J184,0)</f>
        <v>0</v>
      </c>
      <c r="BI184" s="249">
        <f>IF(N184="nulová",J184,0)</f>
        <v>0</v>
      </c>
      <c r="BJ184" s="25" t="s">
        <v>25</v>
      </c>
      <c r="BK184" s="249">
        <f>ROUND(I184*H184,2)</f>
        <v>0</v>
      </c>
      <c r="BL184" s="25" t="s">
        <v>279</v>
      </c>
      <c r="BM184" s="25" t="s">
        <v>2558</v>
      </c>
    </row>
    <row r="185" s="1" customFormat="1">
      <c r="B185" s="48"/>
      <c r="C185" s="76"/>
      <c r="D185" s="252" t="s">
        <v>217</v>
      </c>
      <c r="E185" s="76"/>
      <c r="F185" s="283" t="s">
        <v>2559</v>
      </c>
      <c r="G185" s="76"/>
      <c r="H185" s="76"/>
      <c r="I185" s="206"/>
      <c r="J185" s="76"/>
      <c r="K185" s="76"/>
      <c r="L185" s="74"/>
      <c r="M185" s="284"/>
      <c r="N185" s="49"/>
      <c r="O185" s="49"/>
      <c r="P185" s="49"/>
      <c r="Q185" s="49"/>
      <c r="R185" s="49"/>
      <c r="S185" s="49"/>
      <c r="T185" s="97"/>
      <c r="AT185" s="25" t="s">
        <v>217</v>
      </c>
      <c r="AU185" s="25" t="s">
        <v>25</v>
      </c>
    </row>
    <row r="186" s="1" customFormat="1" ht="16.5" customHeight="1">
      <c r="B186" s="48"/>
      <c r="C186" s="238" t="s">
        <v>629</v>
      </c>
      <c r="D186" s="238" t="s">
        <v>185</v>
      </c>
      <c r="E186" s="239" t="s">
        <v>2560</v>
      </c>
      <c r="F186" s="240" t="s">
        <v>2561</v>
      </c>
      <c r="G186" s="241" t="s">
        <v>215</v>
      </c>
      <c r="H186" s="242">
        <v>108</v>
      </c>
      <c r="I186" s="243"/>
      <c r="J186" s="244">
        <f>ROUND(I186*H186,2)</f>
        <v>0</v>
      </c>
      <c r="K186" s="240" t="s">
        <v>2333</v>
      </c>
      <c r="L186" s="74"/>
      <c r="M186" s="245" t="s">
        <v>38</v>
      </c>
      <c r="N186" s="246" t="s">
        <v>53</v>
      </c>
      <c r="O186" s="49"/>
      <c r="P186" s="247">
        <f>O186*H186</f>
        <v>0</v>
      </c>
      <c r="Q186" s="247">
        <v>0</v>
      </c>
      <c r="R186" s="247">
        <f>Q186*H186</f>
        <v>0</v>
      </c>
      <c r="S186" s="247">
        <v>0</v>
      </c>
      <c r="T186" s="248">
        <f>S186*H186</f>
        <v>0</v>
      </c>
      <c r="AR186" s="25" t="s">
        <v>279</v>
      </c>
      <c r="AT186" s="25" t="s">
        <v>185</v>
      </c>
      <c r="AU186" s="25" t="s">
        <v>25</v>
      </c>
      <c r="AY186" s="25" t="s">
        <v>183</v>
      </c>
      <c r="BE186" s="249">
        <f>IF(N186="základní",J186,0)</f>
        <v>0</v>
      </c>
      <c r="BF186" s="249">
        <f>IF(N186="snížená",J186,0)</f>
        <v>0</v>
      </c>
      <c r="BG186" s="249">
        <f>IF(N186="zákl. přenesená",J186,0)</f>
        <v>0</v>
      </c>
      <c r="BH186" s="249">
        <f>IF(N186="sníž. přenesená",J186,0)</f>
        <v>0</v>
      </c>
      <c r="BI186" s="249">
        <f>IF(N186="nulová",J186,0)</f>
        <v>0</v>
      </c>
      <c r="BJ186" s="25" t="s">
        <v>25</v>
      </c>
      <c r="BK186" s="249">
        <f>ROUND(I186*H186,2)</f>
        <v>0</v>
      </c>
      <c r="BL186" s="25" t="s">
        <v>279</v>
      </c>
      <c r="BM186" s="25" t="s">
        <v>2562</v>
      </c>
    </row>
    <row r="187" s="1" customFormat="1">
      <c r="B187" s="48"/>
      <c r="C187" s="76"/>
      <c r="D187" s="252" t="s">
        <v>217</v>
      </c>
      <c r="E187" s="76"/>
      <c r="F187" s="283" t="s">
        <v>2563</v>
      </c>
      <c r="G187" s="76"/>
      <c r="H187" s="76"/>
      <c r="I187" s="206"/>
      <c r="J187" s="76"/>
      <c r="K187" s="76"/>
      <c r="L187" s="74"/>
      <c r="M187" s="284"/>
      <c r="N187" s="49"/>
      <c r="O187" s="49"/>
      <c r="P187" s="49"/>
      <c r="Q187" s="49"/>
      <c r="R187" s="49"/>
      <c r="S187" s="49"/>
      <c r="T187" s="97"/>
      <c r="AT187" s="25" t="s">
        <v>217</v>
      </c>
      <c r="AU187" s="25" t="s">
        <v>25</v>
      </c>
    </row>
    <row r="188" s="1" customFormat="1" ht="38.25" customHeight="1">
      <c r="B188" s="48"/>
      <c r="C188" s="238" t="s">
        <v>635</v>
      </c>
      <c r="D188" s="238" t="s">
        <v>185</v>
      </c>
      <c r="E188" s="239" t="s">
        <v>2564</v>
      </c>
      <c r="F188" s="240" t="s">
        <v>2565</v>
      </c>
      <c r="G188" s="241" t="s">
        <v>911</v>
      </c>
      <c r="H188" s="306"/>
      <c r="I188" s="243"/>
      <c r="J188" s="244">
        <f>ROUND(I188*H188,2)</f>
        <v>0</v>
      </c>
      <c r="K188" s="240" t="s">
        <v>2333</v>
      </c>
      <c r="L188" s="74"/>
      <c r="M188" s="245" t="s">
        <v>38</v>
      </c>
      <c r="N188" s="246" t="s">
        <v>53</v>
      </c>
      <c r="O188" s="49"/>
      <c r="P188" s="247">
        <f>O188*H188</f>
        <v>0</v>
      </c>
      <c r="Q188" s="247">
        <v>0</v>
      </c>
      <c r="R188" s="247">
        <f>Q188*H188</f>
        <v>0</v>
      </c>
      <c r="S188" s="247">
        <v>0</v>
      </c>
      <c r="T188" s="248">
        <f>S188*H188</f>
        <v>0</v>
      </c>
      <c r="AR188" s="25" t="s">
        <v>279</v>
      </c>
      <c r="AT188" s="25" t="s">
        <v>185</v>
      </c>
      <c r="AU188" s="25" t="s">
        <v>25</v>
      </c>
      <c r="AY188" s="25" t="s">
        <v>183</v>
      </c>
      <c r="BE188" s="249">
        <f>IF(N188="základní",J188,0)</f>
        <v>0</v>
      </c>
      <c r="BF188" s="249">
        <f>IF(N188="snížená",J188,0)</f>
        <v>0</v>
      </c>
      <c r="BG188" s="249">
        <f>IF(N188="zákl. přenesená",J188,0)</f>
        <v>0</v>
      </c>
      <c r="BH188" s="249">
        <f>IF(N188="sníž. přenesená",J188,0)</f>
        <v>0</v>
      </c>
      <c r="BI188" s="249">
        <f>IF(N188="nulová",J188,0)</f>
        <v>0</v>
      </c>
      <c r="BJ188" s="25" t="s">
        <v>25</v>
      </c>
      <c r="BK188" s="249">
        <f>ROUND(I188*H188,2)</f>
        <v>0</v>
      </c>
      <c r="BL188" s="25" t="s">
        <v>279</v>
      </c>
      <c r="BM188" s="25" t="s">
        <v>2566</v>
      </c>
    </row>
    <row r="189" s="1" customFormat="1">
      <c r="B189" s="48"/>
      <c r="C189" s="76"/>
      <c r="D189" s="252" t="s">
        <v>217</v>
      </c>
      <c r="E189" s="76"/>
      <c r="F189" s="283" t="s">
        <v>958</v>
      </c>
      <c r="G189" s="76"/>
      <c r="H189" s="76"/>
      <c r="I189" s="206"/>
      <c r="J189" s="76"/>
      <c r="K189" s="76"/>
      <c r="L189" s="74"/>
      <c r="M189" s="284"/>
      <c r="N189" s="49"/>
      <c r="O189" s="49"/>
      <c r="P189" s="49"/>
      <c r="Q189" s="49"/>
      <c r="R189" s="49"/>
      <c r="S189" s="49"/>
      <c r="T189" s="97"/>
      <c r="AT189" s="25" t="s">
        <v>217</v>
      </c>
      <c r="AU189" s="25" t="s">
        <v>25</v>
      </c>
    </row>
    <row r="190" s="11" customFormat="1" ht="37.44" customHeight="1">
      <c r="B190" s="222"/>
      <c r="C190" s="223"/>
      <c r="D190" s="224" t="s">
        <v>81</v>
      </c>
      <c r="E190" s="225" t="s">
        <v>1502</v>
      </c>
      <c r="F190" s="225" t="s">
        <v>1503</v>
      </c>
      <c r="G190" s="223"/>
      <c r="H190" s="223"/>
      <c r="I190" s="226"/>
      <c r="J190" s="227">
        <f>BK190</f>
        <v>0</v>
      </c>
      <c r="K190" s="223"/>
      <c r="L190" s="228"/>
      <c r="M190" s="229"/>
      <c r="N190" s="230"/>
      <c r="O190" s="230"/>
      <c r="P190" s="231">
        <f>SUM(P191:P192)</f>
        <v>0</v>
      </c>
      <c r="Q190" s="230"/>
      <c r="R190" s="231">
        <f>SUM(R191:R192)</f>
        <v>0.0036700000000000001</v>
      </c>
      <c r="S190" s="230"/>
      <c r="T190" s="232">
        <f>SUM(T191:T192)</f>
        <v>0</v>
      </c>
      <c r="AR190" s="233" t="s">
        <v>90</v>
      </c>
      <c r="AT190" s="234" t="s">
        <v>81</v>
      </c>
      <c r="AU190" s="234" t="s">
        <v>82</v>
      </c>
      <c r="AY190" s="233" t="s">
        <v>183</v>
      </c>
      <c r="BK190" s="235">
        <f>SUM(BK191:BK192)</f>
        <v>0</v>
      </c>
    </row>
    <row r="191" s="1" customFormat="1" ht="25.5" customHeight="1">
      <c r="B191" s="48"/>
      <c r="C191" s="238" t="s">
        <v>639</v>
      </c>
      <c r="D191" s="238" t="s">
        <v>185</v>
      </c>
      <c r="E191" s="239" t="s">
        <v>2567</v>
      </c>
      <c r="F191" s="240" t="s">
        <v>2568</v>
      </c>
      <c r="G191" s="241" t="s">
        <v>313</v>
      </c>
      <c r="H191" s="242">
        <v>53</v>
      </c>
      <c r="I191" s="243"/>
      <c r="J191" s="244">
        <f>ROUND(I191*H191,2)</f>
        <v>0</v>
      </c>
      <c r="K191" s="240" t="s">
        <v>2333</v>
      </c>
      <c r="L191" s="74"/>
      <c r="M191" s="245" t="s">
        <v>38</v>
      </c>
      <c r="N191" s="246" t="s">
        <v>53</v>
      </c>
      <c r="O191" s="49"/>
      <c r="P191" s="247">
        <f>O191*H191</f>
        <v>0</v>
      </c>
      <c r="Q191" s="247">
        <v>2.0000000000000002E-05</v>
      </c>
      <c r="R191" s="247">
        <f>Q191*H191</f>
        <v>0.0010600000000000002</v>
      </c>
      <c r="S191" s="247">
        <v>0</v>
      </c>
      <c r="T191" s="248">
        <f>S191*H191</f>
        <v>0</v>
      </c>
      <c r="AR191" s="25" t="s">
        <v>279</v>
      </c>
      <c r="AT191" s="25" t="s">
        <v>185</v>
      </c>
      <c r="AU191" s="25" t="s">
        <v>25</v>
      </c>
      <c r="AY191" s="25" t="s">
        <v>183</v>
      </c>
      <c r="BE191" s="249">
        <f>IF(N191="základní",J191,0)</f>
        <v>0</v>
      </c>
      <c r="BF191" s="249">
        <f>IF(N191="snížená",J191,0)</f>
        <v>0</v>
      </c>
      <c r="BG191" s="249">
        <f>IF(N191="zákl. přenesená",J191,0)</f>
        <v>0</v>
      </c>
      <c r="BH191" s="249">
        <f>IF(N191="sníž. přenesená",J191,0)</f>
        <v>0</v>
      </c>
      <c r="BI191" s="249">
        <f>IF(N191="nulová",J191,0)</f>
        <v>0</v>
      </c>
      <c r="BJ191" s="25" t="s">
        <v>25</v>
      </c>
      <c r="BK191" s="249">
        <f>ROUND(I191*H191,2)</f>
        <v>0</v>
      </c>
      <c r="BL191" s="25" t="s">
        <v>279</v>
      </c>
      <c r="BM191" s="25" t="s">
        <v>2569</v>
      </c>
    </row>
    <row r="192" s="1" customFormat="1" ht="25.5" customHeight="1">
      <c r="B192" s="48"/>
      <c r="C192" s="238" t="s">
        <v>650</v>
      </c>
      <c r="D192" s="238" t="s">
        <v>185</v>
      </c>
      <c r="E192" s="239" t="s">
        <v>2570</v>
      </c>
      <c r="F192" s="240" t="s">
        <v>2571</v>
      </c>
      <c r="G192" s="241" t="s">
        <v>313</v>
      </c>
      <c r="H192" s="242">
        <v>87</v>
      </c>
      <c r="I192" s="243"/>
      <c r="J192" s="244">
        <f>ROUND(I192*H192,2)</f>
        <v>0</v>
      </c>
      <c r="K192" s="240" t="s">
        <v>2333</v>
      </c>
      <c r="L192" s="74"/>
      <c r="M192" s="245" t="s">
        <v>38</v>
      </c>
      <c r="N192" s="246" t="s">
        <v>53</v>
      </c>
      <c r="O192" s="49"/>
      <c r="P192" s="247">
        <f>O192*H192</f>
        <v>0</v>
      </c>
      <c r="Q192" s="247">
        <v>3.0000000000000001E-05</v>
      </c>
      <c r="R192" s="247">
        <f>Q192*H192</f>
        <v>0.0026099999999999999</v>
      </c>
      <c r="S192" s="247">
        <v>0</v>
      </c>
      <c r="T192" s="248">
        <f>S192*H192</f>
        <v>0</v>
      </c>
      <c r="AR192" s="25" t="s">
        <v>279</v>
      </c>
      <c r="AT192" s="25" t="s">
        <v>185</v>
      </c>
      <c r="AU192" s="25" t="s">
        <v>25</v>
      </c>
      <c r="AY192" s="25" t="s">
        <v>183</v>
      </c>
      <c r="BE192" s="249">
        <f>IF(N192="základní",J192,0)</f>
        <v>0</v>
      </c>
      <c r="BF192" s="249">
        <f>IF(N192="snížená",J192,0)</f>
        <v>0</v>
      </c>
      <c r="BG192" s="249">
        <f>IF(N192="zákl. přenesená",J192,0)</f>
        <v>0</v>
      </c>
      <c r="BH192" s="249">
        <f>IF(N192="sníž. přenesená",J192,0)</f>
        <v>0</v>
      </c>
      <c r="BI192" s="249">
        <f>IF(N192="nulová",J192,0)</f>
        <v>0</v>
      </c>
      <c r="BJ192" s="25" t="s">
        <v>25</v>
      </c>
      <c r="BK192" s="249">
        <f>ROUND(I192*H192,2)</f>
        <v>0</v>
      </c>
      <c r="BL192" s="25" t="s">
        <v>279</v>
      </c>
      <c r="BM192" s="25" t="s">
        <v>2572</v>
      </c>
    </row>
    <row r="193" s="11" customFormat="1" ht="37.44" customHeight="1">
      <c r="B193" s="222"/>
      <c r="C193" s="223"/>
      <c r="D193" s="224" t="s">
        <v>81</v>
      </c>
      <c r="E193" s="225" t="s">
        <v>2573</v>
      </c>
      <c r="F193" s="225" t="s">
        <v>2574</v>
      </c>
      <c r="G193" s="223"/>
      <c r="H193" s="223"/>
      <c r="I193" s="226"/>
      <c r="J193" s="227">
        <f>BK193</f>
        <v>0</v>
      </c>
      <c r="K193" s="223"/>
      <c r="L193" s="228"/>
      <c r="M193" s="229"/>
      <c r="N193" s="230"/>
      <c r="O193" s="230"/>
      <c r="P193" s="231">
        <f>P194</f>
        <v>0</v>
      </c>
      <c r="Q193" s="230"/>
      <c r="R193" s="231">
        <f>R194</f>
        <v>0</v>
      </c>
      <c r="S193" s="230"/>
      <c r="T193" s="232">
        <f>T194</f>
        <v>0</v>
      </c>
      <c r="AR193" s="233" t="s">
        <v>107</v>
      </c>
      <c r="AT193" s="234" t="s">
        <v>81</v>
      </c>
      <c r="AU193" s="234" t="s">
        <v>82</v>
      </c>
      <c r="AY193" s="233" t="s">
        <v>183</v>
      </c>
      <c r="BK193" s="235">
        <f>BK194</f>
        <v>0</v>
      </c>
    </row>
    <row r="194" s="1" customFormat="1" ht="16.5" customHeight="1">
      <c r="B194" s="48"/>
      <c r="C194" s="238" t="s">
        <v>656</v>
      </c>
      <c r="D194" s="238" t="s">
        <v>185</v>
      </c>
      <c r="E194" s="239" t="s">
        <v>2575</v>
      </c>
      <c r="F194" s="240" t="s">
        <v>2576</v>
      </c>
      <c r="G194" s="241" t="s">
        <v>2283</v>
      </c>
      <c r="H194" s="242">
        <v>72</v>
      </c>
      <c r="I194" s="243"/>
      <c r="J194" s="244">
        <f>ROUND(I194*H194,2)</f>
        <v>0</v>
      </c>
      <c r="K194" s="240" t="s">
        <v>38</v>
      </c>
      <c r="L194" s="74"/>
      <c r="M194" s="245" t="s">
        <v>38</v>
      </c>
      <c r="N194" s="317" t="s">
        <v>53</v>
      </c>
      <c r="O194" s="311"/>
      <c r="P194" s="312">
        <f>O194*H194</f>
        <v>0</v>
      </c>
      <c r="Q194" s="312">
        <v>0</v>
      </c>
      <c r="R194" s="312">
        <f>Q194*H194</f>
        <v>0</v>
      </c>
      <c r="S194" s="312">
        <v>0</v>
      </c>
      <c r="T194" s="313">
        <f>S194*H194</f>
        <v>0</v>
      </c>
      <c r="AR194" s="25" t="s">
        <v>566</v>
      </c>
      <c r="AT194" s="25" t="s">
        <v>185</v>
      </c>
      <c r="AU194" s="25" t="s">
        <v>25</v>
      </c>
      <c r="AY194" s="25" t="s">
        <v>183</v>
      </c>
      <c r="BE194" s="249">
        <f>IF(N194="základní",J194,0)</f>
        <v>0</v>
      </c>
      <c r="BF194" s="249">
        <f>IF(N194="snížená",J194,0)</f>
        <v>0</v>
      </c>
      <c r="BG194" s="249">
        <f>IF(N194="zákl. přenesená",J194,0)</f>
        <v>0</v>
      </c>
      <c r="BH194" s="249">
        <f>IF(N194="sníž. přenesená",J194,0)</f>
        <v>0</v>
      </c>
      <c r="BI194" s="249">
        <f>IF(N194="nulová",J194,0)</f>
        <v>0</v>
      </c>
      <c r="BJ194" s="25" t="s">
        <v>25</v>
      </c>
      <c r="BK194" s="249">
        <f>ROUND(I194*H194,2)</f>
        <v>0</v>
      </c>
      <c r="BL194" s="25" t="s">
        <v>566</v>
      </c>
      <c r="BM194" s="25" t="s">
        <v>2577</v>
      </c>
    </row>
    <row r="195" s="1" customFormat="1" ht="6.96" customHeight="1">
      <c r="B195" s="69"/>
      <c r="C195" s="70"/>
      <c r="D195" s="70"/>
      <c r="E195" s="70"/>
      <c r="F195" s="70"/>
      <c r="G195" s="70"/>
      <c r="H195" s="70"/>
      <c r="I195" s="181"/>
      <c r="J195" s="70"/>
      <c r="K195" s="70"/>
      <c r="L195" s="74"/>
    </row>
  </sheetData>
  <sheetProtection sheet="1" autoFilter="0" formatColumns="0" formatRows="0" objects="1" scenarios="1" spinCount="100000" saltValue="3wolZQpkTfqKDugVZTA4M2ZvVNf0GGemVdhZ7uLCuAw2GFnwjSquYHhspvZR25VNcQx+U4/5dV+RGeDeDaS3Iw==" hashValue="d/y4ZenkCYgWN50/LInglY2ltq1jFyeQMOGXgVgjcwgqF5KlXcXzhcqR5shYkwVuInvEGTppNDgntBdw/Ig78g==" algorithmName="SHA-512" password="CC35"/>
  <autoFilter ref="C94:K194"/>
  <mergeCells count="16">
    <mergeCell ref="E7:H7"/>
    <mergeCell ref="E11:H11"/>
    <mergeCell ref="E9:H9"/>
    <mergeCell ref="E13:H13"/>
    <mergeCell ref="E28:H28"/>
    <mergeCell ref="E49:H49"/>
    <mergeCell ref="E53:H53"/>
    <mergeCell ref="E51:H51"/>
    <mergeCell ref="E55:H55"/>
    <mergeCell ref="J59:J60"/>
    <mergeCell ref="E81:H81"/>
    <mergeCell ref="E85:H85"/>
    <mergeCell ref="E83:H83"/>
    <mergeCell ref="E87:H87"/>
    <mergeCell ref="G1:H1"/>
    <mergeCell ref="L2:V2"/>
  </mergeCells>
  <hyperlinks>
    <hyperlink ref="F1:G1" location="C2" display="1) Krycí list soupisu"/>
    <hyperlink ref="G1:H1" location="C62" display="2) Rekapitulace"/>
    <hyperlink ref="J1" location="C94"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117</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2578</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38</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tr">
        <f>IF('Rekapitulace stavby'!AN10="","",'Rekapitulace stavby'!AN10)</f>
        <v/>
      </c>
      <c r="K18" s="53"/>
    </row>
    <row r="19" s="1" customFormat="1" ht="18" customHeight="1">
      <c r="B19" s="48"/>
      <c r="C19" s="49"/>
      <c r="D19" s="49"/>
      <c r="E19" s="36" t="str">
        <f>IF('Rekapitulace stavby'!E11="","",'Rekapitulace stavby'!E11)</f>
        <v>Město Cheb, Nám. Krále Jiřího z Poděbrad 1/14 Cheb</v>
      </c>
      <c r="F19" s="49"/>
      <c r="G19" s="49"/>
      <c r="H19" s="49"/>
      <c r="I19" s="161" t="s">
        <v>40</v>
      </c>
      <c r="J19" s="36" t="str">
        <f>IF('Rekapitulace stavby'!AN11="","",'Rekapitulace stavby'!AN11)</f>
        <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tr">
        <f>IF('Rekapitulace stavby'!AN16="","",'Rekapitulace stavby'!AN16)</f>
        <v/>
      </c>
      <c r="K24" s="53"/>
    </row>
    <row r="25" s="1" customFormat="1" ht="18" customHeight="1">
      <c r="B25" s="48"/>
      <c r="C25" s="49"/>
      <c r="D25" s="49"/>
      <c r="E25" s="36" t="str">
        <f>IF('Rekapitulace stavby'!E17="","",'Rekapitulace stavby'!E17)</f>
        <v>Ing. J. Šedivec-Staving Ateliér, Školní 27, Plzeň</v>
      </c>
      <c r="F25" s="49"/>
      <c r="G25" s="49"/>
      <c r="H25" s="49"/>
      <c r="I25" s="161" t="s">
        <v>40</v>
      </c>
      <c r="J25" s="36" t="str">
        <f>IF('Rekapitulace stavby'!AN17="","",'Rekapitulace stavby'!AN17)</f>
        <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ROUND(J99,2)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ROUND(SUM(BE99:BE155), 2)</f>
        <v>0</v>
      </c>
      <c r="G34" s="49"/>
      <c r="H34" s="49"/>
      <c r="I34" s="173">
        <v>0.20999999999999999</v>
      </c>
      <c r="J34" s="172">
        <f>ROUND(ROUND((SUM(BE99:BE155)), 2)*I34, 2)</f>
        <v>0</v>
      </c>
      <c r="K34" s="53"/>
    </row>
    <row r="35" s="1" customFormat="1" ht="14.4" customHeight="1">
      <c r="B35" s="48"/>
      <c r="C35" s="49"/>
      <c r="D35" s="49"/>
      <c r="E35" s="57" t="s">
        <v>54</v>
      </c>
      <c r="F35" s="172">
        <f>ROUND(SUM(BF99:BF155), 2)</f>
        <v>0</v>
      </c>
      <c r="G35" s="49"/>
      <c r="H35" s="49"/>
      <c r="I35" s="173">
        <v>0.14999999999999999</v>
      </c>
      <c r="J35" s="172">
        <f>ROUND(ROUND((SUM(BF99:BF155)), 2)*I35, 2)</f>
        <v>0</v>
      </c>
      <c r="K35" s="53"/>
    </row>
    <row r="36" hidden="1" s="1" customFormat="1" ht="14.4" customHeight="1">
      <c r="B36" s="48"/>
      <c r="C36" s="49"/>
      <c r="D36" s="49"/>
      <c r="E36" s="57" t="s">
        <v>55</v>
      </c>
      <c r="F36" s="172">
        <f>ROUND(SUM(BG99:BG155), 2)</f>
        <v>0</v>
      </c>
      <c r="G36" s="49"/>
      <c r="H36" s="49"/>
      <c r="I36" s="173">
        <v>0.20999999999999999</v>
      </c>
      <c r="J36" s="172">
        <v>0</v>
      </c>
      <c r="K36" s="53"/>
    </row>
    <row r="37" hidden="1" s="1" customFormat="1" ht="14.4" customHeight="1">
      <c r="B37" s="48"/>
      <c r="C37" s="49"/>
      <c r="D37" s="49"/>
      <c r="E37" s="57" t="s">
        <v>56</v>
      </c>
      <c r="F37" s="172">
        <f>ROUND(SUM(BH99:BH155), 2)</f>
        <v>0</v>
      </c>
      <c r="G37" s="49"/>
      <c r="H37" s="49"/>
      <c r="I37" s="173">
        <v>0.14999999999999999</v>
      </c>
      <c r="J37" s="172">
        <v>0</v>
      </c>
      <c r="K37" s="53"/>
    </row>
    <row r="38" hidden="1" s="1" customFormat="1" ht="14.4" customHeight="1">
      <c r="B38" s="48"/>
      <c r="C38" s="49"/>
      <c r="D38" s="49"/>
      <c r="E38" s="57" t="s">
        <v>57</v>
      </c>
      <c r="F38" s="172">
        <f>ROUND(SUM(BI99:BI155),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D.4.3. - Soupis prací MaR 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J99</f>
        <v>0</v>
      </c>
      <c r="K64" s="53"/>
      <c r="AU64" s="25" t="s">
        <v>146</v>
      </c>
    </row>
    <row r="65" s="8" customFormat="1" ht="24.96" customHeight="1">
      <c r="B65" s="192"/>
      <c r="C65" s="193"/>
      <c r="D65" s="194" t="s">
        <v>2579</v>
      </c>
      <c r="E65" s="195"/>
      <c r="F65" s="195"/>
      <c r="G65" s="195"/>
      <c r="H65" s="195"/>
      <c r="I65" s="196"/>
      <c r="J65" s="197">
        <f>J100</f>
        <v>0</v>
      </c>
      <c r="K65" s="198"/>
    </row>
    <row r="66" s="9" customFormat="1" ht="19.92" customHeight="1">
      <c r="B66" s="199"/>
      <c r="C66" s="200"/>
      <c r="D66" s="201" t="s">
        <v>2580</v>
      </c>
      <c r="E66" s="202"/>
      <c r="F66" s="202"/>
      <c r="G66" s="202"/>
      <c r="H66" s="202"/>
      <c r="I66" s="203"/>
      <c r="J66" s="204">
        <f>J101</f>
        <v>0</v>
      </c>
      <c r="K66" s="205"/>
    </row>
    <row r="67" s="9" customFormat="1" ht="14.88" customHeight="1">
      <c r="B67" s="199"/>
      <c r="C67" s="200"/>
      <c r="D67" s="201" t="s">
        <v>2581</v>
      </c>
      <c r="E67" s="202"/>
      <c r="F67" s="202"/>
      <c r="G67" s="202"/>
      <c r="H67" s="202"/>
      <c r="I67" s="203"/>
      <c r="J67" s="204">
        <f>J102</f>
        <v>0</v>
      </c>
      <c r="K67" s="205"/>
    </row>
    <row r="68" s="9" customFormat="1" ht="14.88" customHeight="1">
      <c r="B68" s="199"/>
      <c r="C68" s="200"/>
      <c r="D68" s="201" t="s">
        <v>2582</v>
      </c>
      <c r="E68" s="202"/>
      <c r="F68" s="202"/>
      <c r="G68" s="202"/>
      <c r="H68" s="202"/>
      <c r="I68" s="203"/>
      <c r="J68" s="204">
        <f>J106</f>
        <v>0</v>
      </c>
      <c r="K68" s="205"/>
    </row>
    <row r="69" s="9" customFormat="1" ht="14.88" customHeight="1">
      <c r="B69" s="199"/>
      <c r="C69" s="200"/>
      <c r="D69" s="201" t="s">
        <v>2583</v>
      </c>
      <c r="E69" s="202"/>
      <c r="F69" s="202"/>
      <c r="G69" s="202"/>
      <c r="H69" s="202"/>
      <c r="I69" s="203"/>
      <c r="J69" s="204">
        <f>J122</f>
        <v>0</v>
      </c>
      <c r="K69" s="205"/>
    </row>
    <row r="70" s="9" customFormat="1" ht="19.92" customHeight="1">
      <c r="B70" s="199"/>
      <c r="C70" s="200"/>
      <c r="D70" s="201" t="s">
        <v>2584</v>
      </c>
      <c r="E70" s="202"/>
      <c r="F70" s="202"/>
      <c r="G70" s="202"/>
      <c r="H70" s="202"/>
      <c r="I70" s="203"/>
      <c r="J70" s="204">
        <f>J124</f>
        <v>0</v>
      </c>
      <c r="K70" s="205"/>
    </row>
    <row r="71" s="9" customFormat="1" ht="14.88" customHeight="1">
      <c r="B71" s="199"/>
      <c r="C71" s="200"/>
      <c r="D71" s="201" t="s">
        <v>2585</v>
      </c>
      <c r="E71" s="202"/>
      <c r="F71" s="202"/>
      <c r="G71" s="202"/>
      <c r="H71" s="202"/>
      <c r="I71" s="203"/>
      <c r="J71" s="204">
        <f>J125</f>
        <v>0</v>
      </c>
      <c r="K71" s="205"/>
    </row>
    <row r="72" s="9" customFormat="1" ht="14.88" customHeight="1">
      <c r="B72" s="199"/>
      <c r="C72" s="200"/>
      <c r="D72" s="201" t="s">
        <v>2586</v>
      </c>
      <c r="E72" s="202"/>
      <c r="F72" s="202"/>
      <c r="G72" s="202"/>
      <c r="H72" s="202"/>
      <c r="I72" s="203"/>
      <c r="J72" s="204">
        <f>J129</f>
        <v>0</v>
      </c>
      <c r="K72" s="205"/>
    </row>
    <row r="73" s="9" customFormat="1" ht="14.88" customHeight="1">
      <c r="B73" s="199"/>
      <c r="C73" s="200"/>
      <c r="D73" s="201" t="s">
        <v>2587</v>
      </c>
      <c r="E73" s="202"/>
      <c r="F73" s="202"/>
      <c r="G73" s="202"/>
      <c r="H73" s="202"/>
      <c r="I73" s="203"/>
      <c r="J73" s="204">
        <f>J142</f>
        <v>0</v>
      </c>
      <c r="K73" s="205"/>
    </row>
    <row r="74" s="9" customFormat="1" ht="19.92" customHeight="1">
      <c r="B74" s="199"/>
      <c r="C74" s="200"/>
      <c r="D74" s="201" t="s">
        <v>2588</v>
      </c>
      <c r="E74" s="202"/>
      <c r="F74" s="202"/>
      <c r="G74" s="202"/>
      <c r="H74" s="202"/>
      <c r="I74" s="203"/>
      <c r="J74" s="204">
        <f>J144</f>
        <v>0</v>
      </c>
      <c r="K74" s="205"/>
    </row>
    <row r="75" s="9" customFormat="1" ht="19.92" customHeight="1">
      <c r="B75" s="199"/>
      <c r="C75" s="200"/>
      <c r="D75" s="201" t="s">
        <v>2589</v>
      </c>
      <c r="E75" s="202"/>
      <c r="F75" s="202"/>
      <c r="G75" s="202"/>
      <c r="H75" s="202"/>
      <c r="I75" s="203"/>
      <c r="J75" s="204">
        <f>J151</f>
        <v>0</v>
      </c>
      <c r="K75" s="205"/>
    </row>
    <row r="76" s="1" customFormat="1" ht="21.84" customHeight="1">
      <c r="B76" s="48"/>
      <c r="C76" s="49"/>
      <c r="D76" s="49"/>
      <c r="E76" s="49"/>
      <c r="F76" s="49"/>
      <c r="G76" s="49"/>
      <c r="H76" s="49"/>
      <c r="I76" s="159"/>
      <c r="J76" s="49"/>
      <c r="K76" s="53"/>
    </row>
    <row r="77" s="1" customFormat="1" ht="6.96" customHeight="1">
      <c r="B77" s="69"/>
      <c r="C77" s="70"/>
      <c r="D77" s="70"/>
      <c r="E77" s="70"/>
      <c r="F77" s="70"/>
      <c r="G77" s="70"/>
      <c r="H77" s="70"/>
      <c r="I77" s="181"/>
      <c r="J77" s="70"/>
      <c r="K77" s="71"/>
    </row>
    <row r="81" s="1" customFormat="1" ht="6.96" customHeight="1">
      <c r="B81" s="72"/>
      <c r="C81" s="73"/>
      <c r="D81" s="73"/>
      <c r="E81" s="73"/>
      <c r="F81" s="73"/>
      <c r="G81" s="73"/>
      <c r="H81" s="73"/>
      <c r="I81" s="184"/>
      <c r="J81" s="73"/>
      <c r="K81" s="73"/>
      <c r="L81" s="74"/>
    </row>
    <row r="82" s="1" customFormat="1" ht="36.96" customHeight="1">
      <c r="B82" s="48"/>
      <c r="C82" s="75" t="s">
        <v>167</v>
      </c>
      <c r="D82" s="76"/>
      <c r="E82" s="76"/>
      <c r="F82" s="76"/>
      <c r="G82" s="76"/>
      <c r="H82" s="76"/>
      <c r="I82" s="206"/>
      <c r="J82" s="76"/>
      <c r="K82" s="76"/>
      <c r="L82" s="74"/>
    </row>
    <row r="83" s="1" customFormat="1" ht="6.96" customHeight="1">
      <c r="B83" s="48"/>
      <c r="C83" s="76"/>
      <c r="D83" s="76"/>
      <c r="E83" s="76"/>
      <c r="F83" s="76"/>
      <c r="G83" s="76"/>
      <c r="H83" s="76"/>
      <c r="I83" s="206"/>
      <c r="J83" s="76"/>
      <c r="K83" s="76"/>
      <c r="L83" s="74"/>
    </row>
    <row r="84" s="1" customFormat="1" ht="14.4" customHeight="1">
      <c r="B84" s="48"/>
      <c r="C84" s="78" t="s">
        <v>18</v>
      </c>
      <c r="D84" s="76"/>
      <c r="E84" s="76"/>
      <c r="F84" s="76"/>
      <c r="G84" s="76"/>
      <c r="H84" s="76"/>
      <c r="I84" s="206"/>
      <c r="J84" s="76"/>
      <c r="K84" s="76"/>
      <c r="L84" s="74"/>
    </row>
    <row r="85" s="1" customFormat="1" ht="16.5" customHeight="1">
      <c r="B85" s="48"/>
      <c r="C85" s="76"/>
      <c r="D85" s="76"/>
      <c r="E85" s="207" t="str">
        <f>E7</f>
        <v>Areál TJ Lokomotiva Cheb-I.etapa-Fáze I.B-Rekonstrukce haly s přístavbou šaten-Neuznatelné výdaje</v>
      </c>
      <c r="F85" s="78"/>
      <c r="G85" s="78"/>
      <c r="H85" s="78"/>
      <c r="I85" s="206"/>
      <c r="J85" s="76"/>
      <c r="K85" s="76"/>
      <c r="L85" s="74"/>
    </row>
    <row r="86">
      <c r="B86" s="29"/>
      <c r="C86" s="78" t="s">
        <v>137</v>
      </c>
      <c r="D86" s="208"/>
      <c r="E86" s="208"/>
      <c r="F86" s="208"/>
      <c r="G86" s="208"/>
      <c r="H86" s="208"/>
      <c r="I86" s="151"/>
      <c r="J86" s="208"/>
      <c r="K86" s="208"/>
      <c r="L86" s="209"/>
    </row>
    <row r="87" ht="16.5" customHeight="1">
      <c r="B87" s="29"/>
      <c r="C87" s="208"/>
      <c r="D87" s="208"/>
      <c r="E87" s="207" t="s">
        <v>138</v>
      </c>
      <c r="F87" s="208"/>
      <c r="G87" s="208"/>
      <c r="H87" s="208"/>
      <c r="I87" s="151"/>
      <c r="J87" s="208"/>
      <c r="K87" s="208"/>
      <c r="L87" s="209"/>
    </row>
    <row r="88">
      <c r="B88" s="29"/>
      <c r="C88" s="78" t="s">
        <v>139</v>
      </c>
      <c r="D88" s="208"/>
      <c r="E88" s="208"/>
      <c r="F88" s="208"/>
      <c r="G88" s="208"/>
      <c r="H88" s="208"/>
      <c r="I88" s="151"/>
      <c r="J88" s="208"/>
      <c r="K88" s="208"/>
      <c r="L88" s="209"/>
    </row>
    <row r="89" s="1" customFormat="1" ht="16.5" customHeight="1">
      <c r="B89" s="48"/>
      <c r="C89" s="76"/>
      <c r="D89" s="76"/>
      <c r="E89" s="314" t="s">
        <v>1658</v>
      </c>
      <c r="F89" s="76"/>
      <c r="G89" s="76"/>
      <c r="H89" s="76"/>
      <c r="I89" s="206"/>
      <c r="J89" s="76"/>
      <c r="K89" s="76"/>
      <c r="L89" s="74"/>
    </row>
    <row r="90" s="1" customFormat="1" ht="14.4" customHeight="1">
      <c r="B90" s="48"/>
      <c r="C90" s="78" t="s">
        <v>1659</v>
      </c>
      <c r="D90" s="76"/>
      <c r="E90" s="76"/>
      <c r="F90" s="76"/>
      <c r="G90" s="76"/>
      <c r="H90" s="76"/>
      <c r="I90" s="206"/>
      <c r="J90" s="76"/>
      <c r="K90" s="76"/>
      <c r="L90" s="74"/>
    </row>
    <row r="91" s="1" customFormat="1" ht="17.25" customHeight="1">
      <c r="B91" s="48"/>
      <c r="C91" s="76"/>
      <c r="D91" s="76"/>
      <c r="E91" s="84" t="str">
        <f>E13</f>
        <v>D.4.3. - Soupis prací MaR HALA-NEUZNATELNÉ VÝDAJE</v>
      </c>
      <c r="F91" s="76"/>
      <c r="G91" s="76"/>
      <c r="H91" s="76"/>
      <c r="I91" s="206"/>
      <c r="J91" s="76"/>
      <c r="K91" s="76"/>
      <c r="L91" s="74"/>
    </row>
    <row r="92" s="1" customFormat="1" ht="6.96" customHeight="1">
      <c r="B92" s="48"/>
      <c r="C92" s="76"/>
      <c r="D92" s="76"/>
      <c r="E92" s="76"/>
      <c r="F92" s="76"/>
      <c r="G92" s="76"/>
      <c r="H92" s="76"/>
      <c r="I92" s="206"/>
      <c r="J92" s="76"/>
      <c r="K92" s="76"/>
      <c r="L92" s="74"/>
    </row>
    <row r="93" s="1" customFormat="1" ht="18" customHeight="1">
      <c r="B93" s="48"/>
      <c r="C93" s="78" t="s">
        <v>26</v>
      </c>
      <c r="D93" s="76"/>
      <c r="E93" s="76"/>
      <c r="F93" s="210" t="str">
        <f>F16</f>
        <v>Cheb</v>
      </c>
      <c r="G93" s="76"/>
      <c r="H93" s="76"/>
      <c r="I93" s="211" t="s">
        <v>28</v>
      </c>
      <c r="J93" s="87" t="str">
        <f>IF(J16="","",J16)</f>
        <v>25. 1. 2018</v>
      </c>
      <c r="K93" s="76"/>
      <c r="L93" s="74"/>
    </row>
    <row r="94" s="1" customFormat="1" ht="6.96" customHeight="1">
      <c r="B94" s="48"/>
      <c r="C94" s="76"/>
      <c r="D94" s="76"/>
      <c r="E94" s="76"/>
      <c r="F94" s="76"/>
      <c r="G94" s="76"/>
      <c r="H94" s="76"/>
      <c r="I94" s="206"/>
      <c r="J94" s="76"/>
      <c r="K94" s="76"/>
      <c r="L94" s="74"/>
    </row>
    <row r="95" s="1" customFormat="1">
      <c r="B95" s="48"/>
      <c r="C95" s="78" t="s">
        <v>36</v>
      </c>
      <c r="D95" s="76"/>
      <c r="E95" s="76"/>
      <c r="F95" s="210" t="str">
        <f>E19</f>
        <v>Město Cheb, Nám. Krále Jiřího z Poděbrad 1/14 Cheb</v>
      </c>
      <c r="G95" s="76"/>
      <c r="H95" s="76"/>
      <c r="I95" s="211" t="s">
        <v>43</v>
      </c>
      <c r="J95" s="210" t="str">
        <f>E25</f>
        <v>Ing. J. Šedivec-Staving Ateliér, Školní 27, Plzeň</v>
      </c>
      <c r="K95" s="76"/>
      <c r="L95" s="74"/>
    </row>
    <row r="96" s="1" customFormat="1" ht="14.4" customHeight="1">
      <c r="B96" s="48"/>
      <c r="C96" s="78" t="s">
        <v>41</v>
      </c>
      <c r="D96" s="76"/>
      <c r="E96" s="76"/>
      <c r="F96" s="210" t="str">
        <f>IF(E22="","",E22)</f>
        <v/>
      </c>
      <c r="G96" s="76"/>
      <c r="H96" s="76"/>
      <c r="I96" s="206"/>
      <c r="J96" s="76"/>
      <c r="K96" s="76"/>
      <c r="L96" s="74"/>
    </row>
    <row r="97" s="1" customFormat="1" ht="10.32" customHeight="1">
      <c r="B97" s="48"/>
      <c r="C97" s="76"/>
      <c r="D97" s="76"/>
      <c r="E97" s="76"/>
      <c r="F97" s="76"/>
      <c r="G97" s="76"/>
      <c r="H97" s="76"/>
      <c r="I97" s="206"/>
      <c r="J97" s="76"/>
      <c r="K97" s="76"/>
      <c r="L97" s="74"/>
    </row>
    <row r="98" s="10" customFormat="1" ht="29.28" customHeight="1">
      <c r="B98" s="212"/>
      <c r="C98" s="213" t="s">
        <v>168</v>
      </c>
      <c r="D98" s="214" t="s">
        <v>67</v>
      </c>
      <c r="E98" s="214" t="s">
        <v>63</v>
      </c>
      <c r="F98" s="214" t="s">
        <v>169</v>
      </c>
      <c r="G98" s="214" t="s">
        <v>170</v>
      </c>
      <c r="H98" s="214" t="s">
        <v>171</v>
      </c>
      <c r="I98" s="215" t="s">
        <v>172</v>
      </c>
      <c r="J98" s="214" t="s">
        <v>144</v>
      </c>
      <c r="K98" s="216" t="s">
        <v>173</v>
      </c>
      <c r="L98" s="217"/>
      <c r="M98" s="104" t="s">
        <v>174</v>
      </c>
      <c r="N98" s="105" t="s">
        <v>52</v>
      </c>
      <c r="O98" s="105" t="s">
        <v>175</v>
      </c>
      <c r="P98" s="105" t="s">
        <v>176</v>
      </c>
      <c r="Q98" s="105" t="s">
        <v>177</v>
      </c>
      <c r="R98" s="105" t="s">
        <v>178</v>
      </c>
      <c r="S98" s="105" t="s">
        <v>179</v>
      </c>
      <c r="T98" s="106" t="s">
        <v>180</v>
      </c>
    </row>
    <row r="99" s="1" customFormat="1" ht="29.28" customHeight="1">
      <c r="B99" s="48"/>
      <c r="C99" s="110" t="s">
        <v>145</v>
      </c>
      <c r="D99" s="76"/>
      <c r="E99" s="76"/>
      <c r="F99" s="76"/>
      <c r="G99" s="76"/>
      <c r="H99" s="76"/>
      <c r="I99" s="206"/>
      <c r="J99" s="218">
        <f>BK99</f>
        <v>0</v>
      </c>
      <c r="K99" s="76"/>
      <c r="L99" s="74"/>
      <c r="M99" s="107"/>
      <c r="N99" s="108"/>
      <c r="O99" s="108"/>
      <c r="P99" s="219">
        <f>P100</f>
        <v>0</v>
      </c>
      <c r="Q99" s="108"/>
      <c r="R99" s="219">
        <f>R100</f>
        <v>0</v>
      </c>
      <c r="S99" s="108"/>
      <c r="T99" s="220">
        <f>T100</f>
        <v>0</v>
      </c>
      <c r="AT99" s="25" t="s">
        <v>81</v>
      </c>
      <c r="AU99" s="25" t="s">
        <v>146</v>
      </c>
      <c r="BK99" s="221">
        <f>BK100</f>
        <v>0</v>
      </c>
    </row>
    <row r="100" s="11" customFormat="1" ht="37.44" customHeight="1">
      <c r="B100" s="222"/>
      <c r="C100" s="223"/>
      <c r="D100" s="224" t="s">
        <v>81</v>
      </c>
      <c r="E100" s="225" t="s">
        <v>2098</v>
      </c>
      <c r="F100" s="225" t="s">
        <v>2590</v>
      </c>
      <c r="G100" s="223"/>
      <c r="H100" s="223"/>
      <c r="I100" s="226"/>
      <c r="J100" s="227">
        <f>BK100</f>
        <v>0</v>
      </c>
      <c r="K100" s="223"/>
      <c r="L100" s="228"/>
      <c r="M100" s="229"/>
      <c r="N100" s="230"/>
      <c r="O100" s="230"/>
      <c r="P100" s="231">
        <f>P101+P124+P144+P151</f>
        <v>0</v>
      </c>
      <c r="Q100" s="230"/>
      <c r="R100" s="231">
        <f>R101+R124+R144+R151</f>
        <v>0</v>
      </c>
      <c r="S100" s="230"/>
      <c r="T100" s="232">
        <f>T101+T124+T144+T151</f>
        <v>0</v>
      </c>
      <c r="AR100" s="233" t="s">
        <v>25</v>
      </c>
      <c r="AT100" s="234" t="s">
        <v>81</v>
      </c>
      <c r="AU100" s="234" t="s">
        <v>82</v>
      </c>
      <c r="AY100" s="233" t="s">
        <v>183</v>
      </c>
      <c r="BK100" s="235">
        <f>BK101+BK124+BK144+BK151</f>
        <v>0</v>
      </c>
    </row>
    <row r="101" s="11" customFormat="1" ht="19.92" customHeight="1">
      <c r="B101" s="222"/>
      <c r="C101" s="223"/>
      <c r="D101" s="224" t="s">
        <v>81</v>
      </c>
      <c r="E101" s="236" t="s">
        <v>2100</v>
      </c>
      <c r="F101" s="236" t="s">
        <v>2591</v>
      </c>
      <c r="G101" s="223"/>
      <c r="H101" s="223"/>
      <c r="I101" s="226"/>
      <c r="J101" s="237">
        <f>BK101</f>
        <v>0</v>
      </c>
      <c r="K101" s="223"/>
      <c r="L101" s="228"/>
      <c r="M101" s="229"/>
      <c r="N101" s="230"/>
      <c r="O101" s="230"/>
      <c r="P101" s="231">
        <f>P102+P106+P122</f>
        <v>0</v>
      </c>
      <c r="Q101" s="230"/>
      <c r="R101" s="231">
        <f>R102+R106+R122</f>
        <v>0</v>
      </c>
      <c r="S101" s="230"/>
      <c r="T101" s="232">
        <f>T102+T106+T122</f>
        <v>0</v>
      </c>
      <c r="AR101" s="233" t="s">
        <v>25</v>
      </c>
      <c r="AT101" s="234" t="s">
        <v>81</v>
      </c>
      <c r="AU101" s="234" t="s">
        <v>25</v>
      </c>
      <c r="AY101" s="233" t="s">
        <v>183</v>
      </c>
      <c r="BK101" s="235">
        <f>BK102+BK106+BK122</f>
        <v>0</v>
      </c>
    </row>
    <row r="102" s="11" customFormat="1" ht="14.88" customHeight="1">
      <c r="B102" s="222"/>
      <c r="C102" s="223"/>
      <c r="D102" s="224" t="s">
        <v>81</v>
      </c>
      <c r="E102" s="236" t="s">
        <v>2102</v>
      </c>
      <c r="F102" s="236" t="s">
        <v>2592</v>
      </c>
      <c r="G102" s="223"/>
      <c r="H102" s="223"/>
      <c r="I102" s="226"/>
      <c r="J102" s="237">
        <f>BK102</f>
        <v>0</v>
      </c>
      <c r="K102" s="223"/>
      <c r="L102" s="228"/>
      <c r="M102" s="229"/>
      <c r="N102" s="230"/>
      <c r="O102" s="230"/>
      <c r="P102" s="231">
        <f>SUM(P103:P105)</f>
        <v>0</v>
      </c>
      <c r="Q102" s="230"/>
      <c r="R102" s="231">
        <f>SUM(R103:R105)</f>
        <v>0</v>
      </c>
      <c r="S102" s="230"/>
      <c r="T102" s="232">
        <f>SUM(T103:T105)</f>
        <v>0</v>
      </c>
      <c r="AR102" s="233" t="s">
        <v>25</v>
      </c>
      <c r="AT102" s="234" t="s">
        <v>81</v>
      </c>
      <c r="AU102" s="234" t="s">
        <v>90</v>
      </c>
      <c r="AY102" s="233" t="s">
        <v>183</v>
      </c>
      <c r="BK102" s="235">
        <f>SUM(BK103:BK105)</f>
        <v>0</v>
      </c>
    </row>
    <row r="103" s="1" customFormat="1" ht="16.5" customHeight="1">
      <c r="B103" s="48"/>
      <c r="C103" s="285" t="s">
        <v>25</v>
      </c>
      <c r="D103" s="285" t="s">
        <v>272</v>
      </c>
      <c r="E103" s="286" t="s">
        <v>2593</v>
      </c>
      <c r="F103" s="287" t="s">
        <v>2594</v>
      </c>
      <c r="G103" s="288" t="s">
        <v>490</v>
      </c>
      <c r="H103" s="289">
        <v>1</v>
      </c>
      <c r="I103" s="290"/>
      <c r="J103" s="291">
        <f>ROUND(I103*H103,2)</f>
        <v>0</v>
      </c>
      <c r="K103" s="287" t="s">
        <v>38</v>
      </c>
      <c r="L103" s="292"/>
      <c r="M103" s="293" t="s">
        <v>38</v>
      </c>
      <c r="N103" s="294" t="s">
        <v>53</v>
      </c>
      <c r="O103" s="49"/>
      <c r="P103" s="247">
        <f>O103*H103</f>
        <v>0</v>
      </c>
      <c r="Q103" s="247">
        <v>0</v>
      </c>
      <c r="R103" s="247">
        <f>Q103*H103</f>
        <v>0</v>
      </c>
      <c r="S103" s="247">
        <v>0</v>
      </c>
      <c r="T103" s="248">
        <f>S103*H103</f>
        <v>0</v>
      </c>
      <c r="AR103" s="25" t="s">
        <v>231</v>
      </c>
      <c r="AT103" s="25" t="s">
        <v>272</v>
      </c>
      <c r="AU103" s="25" t="s">
        <v>107</v>
      </c>
      <c r="AY103" s="25" t="s">
        <v>183</v>
      </c>
      <c r="BE103" s="249">
        <f>IF(N103="základní",J103,0)</f>
        <v>0</v>
      </c>
      <c r="BF103" s="249">
        <f>IF(N103="snížená",J103,0)</f>
        <v>0</v>
      </c>
      <c r="BG103" s="249">
        <f>IF(N103="zákl. přenesená",J103,0)</f>
        <v>0</v>
      </c>
      <c r="BH103" s="249">
        <f>IF(N103="sníž. přenesená",J103,0)</f>
        <v>0</v>
      </c>
      <c r="BI103" s="249">
        <f>IF(N103="nulová",J103,0)</f>
        <v>0</v>
      </c>
      <c r="BJ103" s="25" t="s">
        <v>25</v>
      </c>
      <c r="BK103" s="249">
        <f>ROUND(I103*H103,2)</f>
        <v>0</v>
      </c>
      <c r="BL103" s="25" t="s">
        <v>190</v>
      </c>
      <c r="BM103" s="25" t="s">
        <v>90</v>
      </c>
    </row>
    <row r="104" s="1" customFormat="1" ht="16.5" customHeight="1">
      <c r="B104" s="48"/>
      <c r="C104" s="285" t="s">
        <v>90</v>
      </c>
      <c r="D104" s="285" t="s">
        <v>272</v>
      </c>
      <c r="E104" s="286" t="s">
        <v>2595</v>
      </c>
      <c r="F104" s="287" t="s">
        <v>2596</v>
      </c>
      <c r="G104" s="288" t="s">
        <v>490</v>
      </c>
      <c r="H104" s="289">
        <v>1</v>
      </c>
      <c r="I104" s="290"/>
      <c r="J104" s="291">
        <f>ROUND(I104*H104,2)</f>
        <v>0</v>
      </c>
      <c r="K104" s="287" t="s">
        <v>38</v>
      </c>
      <c r="L104" s="292"/>
      <c r="M104" s="293" t="s">
        <v>38</v>
      </c>
      <c r="N104" s="294" t="s">
        <v>53</v>
      </c>
      <c r="O104" s="49"/>
      <c r="P104" s="247">
        <f>O104*H104</f>
        <v>0</v>
      </c>
      <c r="Q104" s="247">
        <v>0</v>
      </c>
      <c r="R104" s="247">
        <f>Q104*H104</f>
        <v>0</v>
      </c>
      <c r="S104" s="247">
        <v>0</v>
      </c>
      <c r="T104" s="248">
        <f>S104*H104</f>
        <v>0</v>
      </c>
      <c r="AR104" s="25" t="s">
        <v>231</v>
      </c>
      <c r="AT104" s="25" t="s">
        <v>272</v>
      </c>
      <c r="AU104" s="25" t="s">
        <v>107</v>
      </c>
      <c r="AY104" s="25" t="s">
        <v>183</v>
      </c>
      <c r="BE104" s="249">
        <f>IF(N104="základní",J104,0)</f>
        <v>0</v>
      </c>
      <c r="BF104" s="249">
        <f>IF(N104="snížená",J104,0)</f>
        <v>0</v>
      </c>
      <c r="BG104" s="249">
        <f>IF(N104="zákl. přenesená",J104,0)</f>
        <v>0</v>
      </c>
      <c r="BH104" s="249">
        <f>IF(N104="sníž. přenesená",J104,0)</f>
        <v>0</v>
      </c>
      <c r="BI104" s="249">
        <f>IF(N104="nulová",J104,0)</f>
        <v>0</v>
      </c>
      <c r="BJ104" s="25" t="s">
        <v>25</v>
      </c>
      <c r="BK104" s="249">
        <f>ROUND(I104*H104,2)</f>
        <v>0</v>
      </c>
      <c r="BL104" s="25" t="s">
        <v>190</v>
      </c>
      <c r="BM104" s="25" t="s">
        <v>190</v>
      </c>
    </row>
    <row r="105" s="1" customFormat="1" ht="16.5" customHeight="1">
      <c r="B105" s="48"/>
      <c r="C105" s="285" t="s">
        <v>107</v>
      </c>
      <c r="D105" s="285" t="s">
        <v>272</v>
      </c>
      <c r="E105" s="286" t="s">
        <v>2597</v>
      </c>
      <c r="F105" s="287" t="s">
        <v>2598</v>
      </c>
      <c r="G105" s="288" t="s">
        <v>2599</v>
      </c>
      <c r="H105" s="289">
        <v>24</v>
      </c>
      <c r="I105" s="290"/>
      <c r="J105" s="291">
        <f>ROUND(I105*H105,2)</f>
        <v>0</v>
      </c>
      <c r="K105" s="287" t="s">
        <v>38</v>
      </c>
      <c r="L105" s="292"/>
      <c r="M105" s="293" t="s">
        <v>38</v>
      </c>
      <c r="N105" s="294" t="s">
        <v>53</v>
      </c>
      <c r="O105" s="49"/>
      <c r="P105" s="247">
        <f>O105*H105</f>
        <v>0</v>
      </c>
      <c r="Q105" s="247">
        <v>0</v>
      </c>
      <c r="R105" s="247">
        <f>Q105*H105</f>
        <v>0</v>
      </c>
      <c r="S105" s="247">
        <v>0</v>
      </c>
      <c r="T105" s="248">
        <f>S105*H105</f>
        <v>0</v>
      </c>
      <c r="AR105" s="25" t="s">
        <v>231</v>
      </c>
      <c r="AT105" s="25" t="s">
        <v>272</v>
      </c>
      <c r="AU105" s="25" t="s">
        <v>107</v>
      </c>
      <c r="AY105" s="25" t="s">
        <v>183</v>
      </c>
      <c r="BE105" s="249">
        <f>IF(N105="základní",J105,0)</f>
        <v>0</v>
      </c>
      <c r="BF105" s="249">
        <f>IF(N105="snížená",J105,0)</f>
        <v>0</v>
      </c>
      <c r="BG105" s="249">
        <f>IF(N105="zákl. přenesená",J105,0)</f>
        <v>0</v>
      </c>
      <c r="BH105" s="249">
        <f>IF(N105="sníž. přenesená",J105,0)</f>
        <v>0</v>
      </c>
      <c r="BI105" s="249">
        <f>IF(N105="nulová",J105,0)</f>
        <v>0</v>
      </c>
      <c r="BJ105" s="25" t="s">
        <v>25</v>
      </c>
      <c r="BK105" s="249">
        <f>ROUND(I105*H105,2)</f>
        <v>0</v>
      </c>
      <c r="BL105" s="25" t="s">
        <v>190</v>
      </c>
      <c r="BM105" s="25" t="s">
        <v>221</v>
      </c>
    </row>
    <row r="106" s="11" customFormat="1" ht="22.32" customHeight="1">
      <c r="B106" s="222"/>
      <c r="C106" s="223"/>
      <c r="D106" s="224" t="s">
        <v>81</v>
      </c>
      <c r="E106" s="236" t="s">
        <v>2104</v>
      </c>
      <c r="F106" s="236" t="s">
        <v>2600</v>
      </c>
      <c r="G106" s="223"/>
      <c r="H106" s="223"/>
      <c r="I106" s="226"/>
      <c r="J106" s="237">
        <f>BK106</f>
        <v>0</v>
      </c>
      <c r="K106" s="223"/>
      <c r="L106" s="228"/>
      <c r="M106" s="229"/>
      <c r="N106" s="230"/>
      <c r="O106" s="230"/>
      <c r="P106" s="231">
        <f>SUM(P107:P121)</f>
        <v>0</v>
      </c>
      <c r="Q106" s="230"/>
      <c r="R106" s="231">
        <f>SUM(R107:R121)</f>
        <v>0</v>
      </c>
      <c r="S106" s="230"/>
      <c r="T106" s="232">
        <f>SUM(T107:T121)</f>
        <v>0</v>
      </c>
      <c r="AR106" s="233" t="s">
        <v>25</v>
      </c>
      <c r="AT106" s="234" t="s">
        <v>81</v>
      </c>
      <c r="AU106" s="234" t="s">
        <v>90</v>
      </c>
      <c r="AY106" s="233" t="s">
        <v>183</v>
      </c>
      <c r="BK106" s="235">
        <f>SUM(BK107:BK121)</f>
        <v>0</v>
      </c>
    </row>
    <row r="107" s="1" customFormat="1" ht="16.5" customHeight="1">
      <c r="B107" s="48"/>
      <c r="C107" s="285" t="s">
        <v>190</v>
      </c>
      <c r="D107" s="285" t="s">
        <v>272</v>
      </c>
      <c r="E107" s="286" t="s">
        <v>2601</v>
      </c>
      <c r="F107" s="287" t="s">
        <v>2602</v>
      </c>
      <c r="G107" s="288" t="s">
        <v>490</v>
      </c>
      <c r="H107" s="289">
        <v>1</v>
      </c>
      <c r="I107" s="290"/>
      <c r="J107" s="291">
        <f>ROUND(I107*H107,2)</f>
        <v>0</v>
      </c>
      <c r="K107" s="287" t="s">
        <v>38</v>
      </c>
      <c r="L107" s="292"/>
      <c r="M107" s="293" t="s">
        <v>38</v>
      </c>
      <c r="N107" s="294" t="s">
        <v>53</v>
      </c>
      <c r="O107" s="49"/>
      <c r="P107" s="247">
        <f>O107*H107</f>
        <v>0</v>
      </c>
      <c r="Q107" s="247">
        <v>0</v>
      </c>
      <c r="R107" s="247">
        <f>Q107*H107</f>
        <v>0</v>
      </c>
      <c r="S107" s="247">
        <v>0</v>
      </c>
      <c r="T107" s="248">
        <f>S107*H107</f>
        <v>0</v>
      </c>
      <c r="AR107" s="25" t="s">
        <v>231</v>
      </c>
      <c r="AT107" s="25" t="s">
        <v>272</v>
      </c>
      <c r="AU107" s="25" t="s">
        <v>107</v>
      </c>
      <c r="AY107" s="25" t="s">
        <v>183</v>
      </c>
      <c r="BE107" s="249">
        <f>IF(N107="základní",J107,0)</f>
        <v>0</v>
      </c>
      <c r="BF107" s="249">
        <f>IF(N107="snížená",J107,0)</f>
        <v>0</v>
      </c>
      <c r="BG107" s="249">
        <f>IF(N107="zákl. přenesená",J107,0)</f>
        <v>0</v>
      </c>
      <c r="BH107" s="249">
        <f>IF(N107="sníž. přenesená",J107,0)</f>
        <v>0</v>
      </c>
      <c r="BI107" s="249">
        <f>IF(N107="nulová",J107,0)</f>
        <v>0</v>
      </c>
      <c r="BJ107" s="25" t="s">
        <v>25</v>
      </c>
      <c r="BK107" s="249">
        <f>ROUND(I107*H107,2)</f>
        <v>0</v>
      </c>
      <c r="BL107" s="25" t="s">
        <v>190</v>
      </c>
      <c r="BM107" s="25" t="s">
        <v>231</v>
      </c>
    </row>
    <row r="108" s="1" customFormat="1" ht="16.5" customHeight="1">
      <c r="B108" s="48"/>
      <c r="C108" s="285" t="s">
        <v>212</v>
      </c>
      <c r="D108" s="285" t="s">
        <v>272</v>
      </c>
      <c r="E108" s="286" t="s">
        <v>2601</v>
      </c>
      <c r="F108" s="287" t="s">
        <v>2602</v>
      </c>
      <c r="G108" s="288" t="s">
        <v>490</v>
      </c>
      <c r="H108" s="289">
        <v>1</v>
      </c>
      <c r="I108" s="290"/>
      <c r="J108" s="291">
        <f>ROUND(I108*H108,2)</f>
        <v>0</v>
      </c>
      <c r="K108" s="287" t="s">
        <v>38</v>
      </c>
      <c r="L108" s="292"/>
      <c r="M108" s="293" t="s">
        <v>38</v>
      </c>
      <c r="N108" s="294" t="s">
        <v>53</v>
      </c>
      <c r="O108" s="49"/>
      <c r="P108" s="247">
        <f>O108*H108</f>
        <v>0</v>
      </c>
      <c r="Q108" s="247">
        <v>0</v>
      </c>
      <c r="R108" s="247">
        <f>Q108*H108</f>
        <v>0</v>
      </c>
      <c r="S108" s="247">
        <v>0</v>
      </c>
      <c r="T108" s="248">
        <f>S108*H108</f>
        <v>0</v>
      </c>
      <c r="AR108" s="25" t="s">
        <v>231</v>
      </c>
      <c r="AT108" s="25" t="s">
        <v>272</v>
      </c>
      <c r="AU108" s="25" t="s">
        <v>107</v>
      </c>
      <c r="AY108" s="25" t="s">
        <v>183</v>
      </c>
      <c r="BE108" s="249">
        <f>IF(N108="základní",J108,0)</f>
        <v>0</v>
      </c>
      <c r="BF108" s="249">
        <f>IF(N108="snížená",J108,0)</f>
        <v>0</v>
      </c>
      <c r="BG108" s="249">
        <f>IF(N108="zákl. přenesená",J108,0)</f>
        <v>0</v>
      </c>
      <c r="BH108" s="249">
        <f>IF(N108="sníž. přenesená",J108,0)</f>
        <v>0</v>
      </c>
      <c r="BI108" s="249">
        <f>IF(N108="nulová",J108,0)</f>
        <v>0</v>
      </c>
      <c r="BJ108" s="25" t="s">
        <v>25</v>
      </c>
      <c r="BK108" s="249">
        <f>ROUND(I108*H108,2)</f>
        <v>0</v>
      </c>
      <c r="BL108" s="25" t="s">
        <v>190</v>
      </c>
      <c r="BM108" s="25" t="s">
        <v>30</v>
      </c>
    </row>
    <row r="109" s="1" customFormat="1" ht="16.5" customHeight="1">
      <c r="B109" s="48"/>
      <c r="C109" s="285" t="s">
        <v>221</v>
      </c>
      <c r="D109" s="285" t="s">
        <v>272</v>
      </c>
      <c r="E109" s="286" t="s">
        <v>2601</v>
      </c>
      <c r="F109" s="287" t="s">
        <v>2602</v>
      </c>
      <c r="G109" s="288" t="s">
        <v>490</v>
      </c>
      <c r="H109" s="289">
        <v>1</v>
      </c>
      <c r="I109" s="290"/>
      <c r="J109" s="291">
        <f>ROUND(I109*H109,2)</f>
        <v>0</v>
      </c>
      <c r="K109" s="287" t="s">
        <v>38</v>
      </c>
      <c r="L109" s="292"/>
      <c r="M109" s="293" t="s">
        <v>38</v>
      </c>
      <c r="N109" s="294" t="s">
        <v>53</v>
      </c>
      <c r="O109" s="49"/>
      <c r="P109" s="247">
        <f>O109*H109</f>
        <v>0</v>
      </c>
      <c r="Q109" s="247">
        <v>0</v>
      </c>
      <c r="R109" s="247">
        <f>Q109*H109</f>
        <v>0</v>
      </c>
      <c r="S109" s="247">
        <v>0</v>
      </c>
      <c r="T109" s="248">
        <f>S109*H109</f>
        <v>0</v>
      </c>
      <c r="AR109" s="25" t="s">
        <v>231</v>
      </c>
      <c r="AT109" s="25" t="s">
        <v>272</v>
      </c>
      <c r="AU109" s="25" t="s">
        <v>107</v>
      </c>
      <c r="AY109" s="25" t="s">
        <v>183</v>
      </c>
      <c r="BE109" s="249">
        <f>IF(N109="základní",J109,0)</f>
        <v>0</v>
      </c>
      <c r="BF109" s="249">
        <f>IF(N109="snížená",J109,0)</f>
        <v>0</v>
      </c>
      <c r="BG109" s="249">
        <f>IF(N109="zákl. přenesená",J109,0)</f>
        <v>0</v>
      </c>
      <c r="BH109" s="249">
        <f>IF(N109="sníž. přenesená",J109,0)</f>
        <v>0</v>
      </c>
      <c r="BI109" s="249">
        <f>IF(N109="nulová",J109,0)</f>
        <v>0</v>
      </c>
      <c r="BJ109" s="25" t="s">
        <v>25</v>
      </c>
      <c r="BK109" s="249">
        <f>ROUND(I109*H109,2)</f>
        <v>0</v>
      </c>
      <c r="BL109" s="25" t="s">
        <v>190</v>
      </c>
      <c r="BM109" s="25" t="s">
        <v>248</v>
      </c>
    </row>
    <row r="110" s="1" customFormat="1" ht="16.5" customHeight="1">
      <c r="B110" s="48"/>
      <c r="C110" s="285" t="s">
        <v>226</v>
      </c>
      <c r="D110" s="285" t="s">
        <v>272</v>
      </c>
      <c r="E110" s="286" t="s">
        <v>2601</v>
      </c>
      <c r="F110" s="287" t="s">
        <v>2602</v>
      </c>
      <c r="G110" s="288" t="s">
        <v>490</v>
      </c>
      <c r="H110" s="289">
        <v>1</v>
      </c>
      <c r="I110" s="290"/>
      <c r="J110" s="291">
        <f>ROUND(I110*H110,2)</f>
        <v>0</v>
      </c>
      <c r="K110" s="287" t="s">
        <v>38</v>
      </c>
      <c r="L110" s="292"/>
      <c r="M110" s="293" t="s">
        <v>38</v>
      </c>
      <c r="N110" s="294" t="s">
        <v>53</v>
      </c>
      <c r="O110" s="49"/>
      <c r="P110" s="247">
        <f>O110*H110</f>
        <v>0</v>
      </c>
      <c r="Q110" s="247">
        <v>0</v>
      </c>
      <c r="R110" s="247">
        <f>Q110*H110</f>
        <v>0</v>
      </c>
      <c r="S110" s="247">
        <v>0</v>
      </c>
      <c r="T110" s="248">
        <f>S110*H110</f>
        <v>0</v>
      </c>
      <c r="AR110" s="25" t="s">
        <v>231</v>
      </c>
      <c r="AT110" s="25" t="s">
        <v>272</v>
      </c>
      <c r="AU110" s="25" t="s">
        <v>107</v>
      </c>
      <c r="AY110" s="25" t="s">
        <v>183</v>
      </c>
      <c r="BE110" s="249">
        <f>IF(N110="základní",J110,0)</f>
        <v>0</v>
      </c>
      <c r="BF110" s="249">
        <f>IF(N110="snížená",J110,0)</f>
        <v>0</v>
      </c>
      <c r="BG110" s="249">
        <f>IF(N110="zákl. přenesená",J110,0)</f>
        <v>0</v>
      </c>
      <c r="BH110" s="249">
        <f>IF(N110="sníž. přenesená",J110,0)</f>
        <v>0</v>
      </c>
      <c r="BI110" s="249">
        <f>IF(N110="nulová",J110,0)</f>
        <v>0</v>
      </c>
      <c r="BJ110" s="25" t="s">
        <v>25</v>
      </c>
      <c r="BK110" s="249">
        <f>ROUND(I110*H110,2)</f>
        <v>0</v>
      </c>
      <c r="BL110" s="25" t="s">
        <v>190</v>
      </c>
      <c r="BM110" s="25" t="s">
        <v>265</v>
      </c>
    </row>
    <row r="111" s="1" customFormat="1" ht="16.5" customHeight="1">
      <c r="B111" s="48"/>
      <c r="C111" s="285" t="s">
        <v>231</v>
      </c>
      <c r="D111" s="285" t="s">
        <v>272</v>
      </c>
      <c r="E111" s="286" t="s">
        <v>2603</v>
      </c>
      <c r="F111" s="287" t="s">
        <v>2604</v>
      </c>
      <c r="G111" s="288" t="s">
        <v>490</v>
      </c>
      <c r="H111" s="289">
        <v>1</v>
      </c>
      <c r="I111" s="290"/>
      <c r="J111" s="291">
        <f>ROUND(I111*H111,2)</f>
        <v>0</v>
      </c>
      <c r="K111" s="287" t="s">
        <v>38</v>
      </c>
      <c r="L111" s="292"/>
      <c r="M111" s="293" t="s">
        <v>38</v>
      </c>
      <c r="N111" s="294" t="s">
        <v>53</v>
      </c>
      <c r="O111" s="49"/>
      <c r="P111" s="247">
        <f>O111*H111</f>
        <v>0</v>
      </c>
      <c r="Q111" s="247">
        <v>0</v>
      </c>
      <c r="R111" s="247">
        <f>Q111*H111</f>
        <v>0</v>
      </c>
      <c r="S111" s="247">
        <v>0</v>
      </c>
      <c r="T111" s="248">
        <f>S111*H111</f>
        <v>0</v>
      </c>
      <c r="AR111" s="25" t="s">
        <v>231</v>
      </c>
      <c r="AT111" s="25" t="s">
        <v>272</v>
      </c>
      <c r="AU111" s="25" t="s">
        <v>107</v>
      </c>
      <c r="AY111" s="25" t="s">
        <v>183</v>
      </c>
      <c r="BE111" s="249">
        <f>IF(N111="základní",J111,0)</f>
        <v>0</v>
      </c>
      <c r="BF111" s="249">
        <f>IF(N111="snížená",J111,0)</f>
        <v>0</v>
      </c>
      <c r="BG111" s="249">
        <f>IF(N111="zákl. přenesená",J111,0)</f>
        <v>0</v>
      </c>
      <c r="BH111" s="249">
        <f>IF(N111="sníž. přenesená",J111,0)</f>
        <v>0</v>
      </c>
      <c r="BI111" s="249">
        <f>IF(N111="nulová",J111,0)</f>
        <v>0</v>
      </c>
      <c r="BJ111" s="25" t="s">
        <v>25</v>
      </c>
      <c r="BK111" s="249">
        <f>ROUND(I111*H111,2)</f>
        <v>0</v>
      </c>
      <c r="BL111" s="25" t="s">
        <v>190</v>
      </c>
      <c r="BM111" s="25" t="s">
        <v>279</v>
      </c>
    </row>
    <row r="112" s="1" customFormat="1" ht="25.5" customHeight="1">
      <c r="B112" s="48"/>
      <c r="C112" s="285" t="s">
        <v>236</v>
      </c>
      <c r="D112" s="285" t="s">
        <v>272</v>
      </c>
      <c r="E112" s="286" t="s">
        <v>2605</v>
      </c>
      <c r="F112" s="287" t="s">
        <v>2606</v>
      </c>
      <c r="G112" s="288" t="s">
        <v>490</v>
      </c>
      <c r="H112" s="289">
        <v>1</v>
      </c>
      <c r="I112" s="290"/>
      <c r="J112" s="291">
        <f>ROUND(I112*H112,2)</f>
        <v>0</v>
      </c>
      <c r="K112" s="287" t="s">
        <v>38</v>
      </c>
      <c r="L112" s="292"/>
      <c r="M112" s="293" t="s">
        <v>38</v>
      </c>
      <c r="N112" s="294" t="s">
        <v>53</v>
      </c>
      <c r="O112" s="49"/>
      <c r="P112" s="247">
        <f>O112*H112</f>
        <v>0</v>
      </c>
      <c r="Q112" s="247">
        <v>0</v>
      </c>
      <c r="R112" s="247">
        <f>Q112*H112</f>
        <v>0</v>
      </c>
      <c r="S112" s="247">
        <v>0</v>
      </c>
      <c r="T112" s="248">
        <f>S112*H112</f>
        <v>0</v>
      </c>
      <c r="AR112" s="25" t="s">
        <v>231</v>
      </c>
      <c r="AT112" s="25" t="s">
        <v>272</v>
      </c>
      <c r="AU112" s="25" t="s">
        <v>107</v>
      </c>
      <c r="AY112" s="25" t="s">
        <v>183</v>
      </c>
      <c r="BE112" s="249">
        <f>IF(N112="základní",J112,0)</f>
        <v>0</v>
      </c>
      <c r="BF112" s="249">
        <f>IF(N112="snížená",J112,0)</f>
        <v>0</v>
      </c>
      <c r="BG112" s="249">
        <f>IF(N112="zákl. přenesená",J112,0)</f>
        <v>0</v>
      </c>
      <c r="BH112" s="249">
        <f>IF(N112="sníž. přenesená",J112,0)</f>
        <v>0</v>
      </c>
      <c r="BI112" s="249">
        <f>IF(N112="nulová",J112,0)</f>
        <v>0</v>
      </c>
      <c r="BJ112" s="25" t="s">
        <v>25</v>
      </c>
      <c r="BK112" s="249">
        <f>ROUND(I112*H112,2)</f>
        <v>0</v>
      </c>
      <c r="BL112" s="25" t="s">
        <v>190</v>
      </c>
      <c r="BM112" s="25" t="s">
        <v>294</v>
      </c>
    </row>
    <row r="113" s="1" customFormat="1" ht="16.5" customHeight="1">
      <c r="B113" s="48"/>
      <c r="C113" s="285" t="s">
        <v>30</v>
      </c>
      <c r="D113" s="285" t="s">
        <v>272</v>
      </c>
      <c r="E113" s="286" t="s">
        <v>2607</v>
      </c>
      <c r="F113" s="287" t="s">
        <v>2608</v>
      </c>
      <c r="G113" s="288" t="s">
        <v>490</v>
      </c>
      <c r="H113" s="289">
        <v>1</v>
      </c>
      <c r="I113" s="290"/>
      <c r="J113" s="291">
        <f>ROUND(I113*H113,2)</f>
        <v>0</v>
      </c>
      <c r="K113" s="287" t="s">
        <v>38</v>
      </c>
      <c r="L113" s="292"/>
      <c r="M113" s="293" t="s">
        <v>38</v>
      </c>
      <c r="N113" s="294" t="s">
        <v>53</v>
      </c>
      <c r="O113" s="49"/>
      <c r="P113" s="247">
        <f>O113*H113</f>
        <v>0</v>
      </c>
      <c r="Q113" s="247">
        <v>0</v>
      </c>
      <c r="R113" s="247">
        <f>Q113*H113</f>
        <v>0</v>
      </c>
      <c r="S113" s="247">
        <v>0</v>
      </c>
      <c r="T113" s="248">
        <f>S113*H113</f>
        <v>0</v>
      </c>
      <c r="AR113" s="25" t="s">
        <v>231</v>
      </c>
      <c r="AT113" s="25" t="s">
        <v>272</v>
      </c>
      <c r="AU113" s="25" t="s">
        <v>107</v>
      </c>
      <c r="AY113" s="25" t="s">
        <v>183</v>
      </c>
      <c r="BE113" s="249">
        <f>IF(N113="základní",J113,0)</f>
        <v>0</v>
      </c>
      <c r="BF113" s="249">
        <f>IF(N113="snížená",J113,0)</f>
        <v>0</v>
      </c>
      <c r="BG113" s="249">
        <f>IF(N113="zákl. přenesená",J113,0)</f>
        <v>0</v>
      </c>
      <c r="BH113" s="249">
        <f>IF(N113="sníž. přenesená",J113,0)</f>
        <v>0</v>
      </c>
      <c r="BI113" s="249">
        <f>IF(N113="nulová",J113,0)</f>
        <v>0</v>
      </c>
      <c r="BJ113" s="25" t="s">
        <v>25</v>
      </c>
      <c r="BK113" s="249">
        <f>ROUND(I113*H113,2)</f>
        <v>0</v>
      </c>
      <c r="BL113" s="25" t="s">
        <v>190</v>
      </c>
      <c r="BM113" s="25" t="s">
        <v>304</v>
      </c>
    </row>
    <row r="114" s="1" customFormat="1" ht="16.5" customHeight="1">
      <c r="B114" s="48"/>
      <c r="C114" s="285" t="s">
        <v>244</v>
      </c>
      <c r="D114" s="285" t="s">
        <v>272</v>
      </c>
      <c r="E114" s="286" t="s">
        <v>2609</v>
      </c>
      <c r="F114" s="287" t="s">
        <v>2610</v>
      </c>
      <c r="G114" s="288" t="s">
        <v>490</v>
      </c>
      <c r="H114" s="289">
        <v>1</v>
      </c>
      <c r="I114" s="290"/>
      <c r="J114" s="291">
        <f>ROUND(I114*H114,2)</f>
        <v>0</v>
      </c>
      <c r="K114" s="287" t="s">
        <v>38</v>
      </c>
      <c r="L114" s="292"/>
      <c r="M114" s="293" t="s">
        <v>38</v>
      </c>
      <c r="N114" s="294" t="s">
        <v>53</v>
      </c>
      <c r="O114" s="49"/>
      <c r="P114" s="247">
        <f>O114*H114</f>
        <v>0</v>
      </c>
      <c r="Q114" s="247">
        <v>0</v>
      </c>
      <c r="R114" s="247">
        <f>Q114*H114</f>
        <v>0</v>
      </c>
      <c r="S114" s="247">
        <v>0</v>
      </c>
      <c r="T114" s="248">
        <f>S114*H114</f>
        <v>0</v>
      </c>
      <c r="AR114" s="25" t="s">
        <v>231</v>
      </c>
      <c r="AT114" s="25" t="s">
        <v>272</v>
      </c>
      <c r="AU114" s="25" t="s">
        <v>107</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190</v>
      </c>
      <c r="BM114" s="25" t="s">
        <v>317</v>
      </c>
    </row>
    <row r="115" s="1" customFormat="1" ht="16.5" customHeight="1">
      <c r="B115" s="48"/>
      <c r="C115" s="285" t="s">
        <v>248</v>
      </c>
      <c r="D115" s="285" t="s">
        <v>272</v>
      </c>
      <c r="E115" s="286" t="s">
        <v>2609</v>
      </c>
      <c r="F115" s="287" t="s">
        <v>2610</v>
      </c>
      <c r="G115" s="288" t="s">
        <v>490</v>
      </c>
      <c r="H115" s="289">
        <v>1</v>
      </c>
      <c r="I115" s="290"/>
      <c r="J115" s="291">
        <f>ROUND(I115*H115,2)</f>
        <v>0</v>
      </c>
      <c r="K115" s="287" t="s">
        <v>38</v>
      </c>
      <c r="L115" s="292"/>
      <c r="M115" s="293" t="s">
        <v>38</v>
      </c>
      <c r="N115" s="294" t="s">
        <v>53</v>
      </c>
      <c r="O115" s="49"/>
      <c r="P115" s="247">
        <f>O115*H115</f>
        <v>0</v>
      </c>
      <c r="Q115" s="247">
        <v>0</v>
      </c>
      <c r="R115" s="247">
        <f>Q115*H115</f>
        <v>0</v>
      </c>
      <c r="S115" s="247">
        <v>0</v>
      </c>
      <c r="T115" s="248">
        <f>S115*H115</f>
        <v>0</v>
      </c>
      <c r="AR115" s="25" t="s">
        <v>231</v>
      </c>
      <c r="AT115" s="25" t="s">
        <v>272</v>
      </c>
      <c r="AU115" s="25" t="s">
        <v>107</v>
      </c>
      <c r="AY115" s="25" t="s">
        <v>183</v>
      </c>
      <c r="BE115" s="249">
        <f>IF(N115="základní",J115,0)</f>
        <v>0</v>
      </c>
      <c r="BF115" s="249">
        <f>IF(N115="snížená",J115,0)</f>
        <v>0</v>
      </c>
      <c r="BG115" s="249">
        <f>IF(N115="zákl. přenesená",J115,0)</f>
        <v>0</v>
      </c>
      <c r="BH115" s="249">
        <f>IF(N115="sníž. přenesená",J115,0)</f>
        <v>0</v>
      </c>
      <c r="BI115" s="249">
        <f>IF(N115="nulová",J115,0)</f>
        <v>0</v>
      </c>
      <c r="BJ115" s="25" t="s">
        <v>25</v>
      </c>
      <c r="BK115" s="249">
        <f>ROUND(I115*H115,2)</f>
        <v>0</v>
      </c>
      <c r="BL115" s="25" t="s">
        <v>190</v>
      </c>
      <c r="BM115" s="25" t="s">
        <v>329</v>
      </c>
    </row>
    <row r="116" s="1" customFormat="1" ht="16.5" customHeight="1">
      <c r="B116" s="48"/>
      <c r="C116" s="285" t="s">
        <v>252</v>
      </c>
      <c r="D116" s="285" t="s">
        <v>272</v>
      </c>
      <c r="E116" s="286" t="s">
        <v>2609</v>
      </c>
      <c r="F116" s="287" t="s">
        <v>2610</v>
      </c>
      <c r="G116" s="288" t="s">
        <v>490</v>
      </c>
      <c r="H116" s="289">
        <v>1</v>
      </c>
      <c r="I116" s="290"/>
      <c r="J116" s="291">
        <f>ROUND(I116*H116,2)</f>
        <v>0</v>
      </c>
      <c r="K116" s="287" t="s">
        <v>38</v>
      </c>
      <c r="L116" s="292"/>
      <c r="M116" s="293" t="s">
        <v>38</v>
      </c>
      <c r="N116" s="294" t="s">
        <v>53</v>
      </c>
      <c r="O116" s="49"/>
      <c r="P116" s="247">
        <f>O116*H116</f>
        <v>0</v>
      </c>
      <c r="Q116" s="247">
        <v>0</v>
      </c>
      <c r="R116" s="247">
        <f>Q116*H116</f>
        <v>0</v>
      </c>
      <c r="S116" s="247">
        <v>0</v>
      </c>
      <c r="T116" s="248">
        <f>S116*H116</f>
        <v>0</v>
      </c>
      <c r="AR116" s="25" t="s">
        <v>231</v>
      </c>
      <c r="AT116" s="25" t="s">
        <v>272</v>
      </c>
      <c r="AU116" s="25" t="s">
        <v>107</v>
      </c>
      <c r="AY116" s="25" t="s">
        <v>183</v>
      </c>
      <c r="BE116" s="249">
        <f>IF(N116="základní",J116,0)</f>
        <v>0</v>
      </c>
      <c r="BF116" s="249">
        <f>IF(N116="snížená",J116,0)</f>
        <v>0</v>
      </c>
      <c r="BG116" s="249">
        <f>IF(N116="zákl. přenesená",J116,0)</f>
        <v>0</v>
      </c>
      <c r="BH116" s="249">
        <f>IF(N116="sníž. přenesená",J116,0)</f>
        <v>0</v>
      </c>
      <c r="BI116" s="249">
        <f>IF(N116="nulová",J116,0)</f>
        <v>0</v>
      </c>
      <c r="BJ116" s="25" t="s">
        <v>25</v>
      </c>
      <c r="BK116" s="249">
        <f>ROUND(I116*H116,2)</f>
        <v>0</v>
      </c>
      <c r="BL116" s="25" t="s">
        <v>190</v>
      </c>
      <c r="BM116" s="25" t="s">
        <v>348</v>
      </c>
    </row>
    <row r="117" s="1" customFormat="1" ht="16.5" customHeight="1">
      <c r="B117" s="48"/>
      <c r="C117" s="285" t="s">
        <v>265</v>
      </c>
      <c r="D117" s="285" t="s">
        <v>272</v>
      </c>
      <c r="E117" s="286" t="s">
        <v>2609</v>
      </c>
      <c r="F117" s="287" t="s">
        <v>2610</v>
      </c>
      <c r="G117" s="288" t="s">
        <v>490</v>
      </c>
      <c r="H117" s="289">
        <v>1</v>
      </c>
      <c r="I117" s="290"/>
      <c r="J117" s="291">
        <f>ROUND(I117*H117,2)</f>
        <v>0</v>
      </c>
      <c r="K117" s="287" t="s">
        <v>38</v>
      </c>
      <c r="L117" s="292"/>
      <c r="M117" s="293" t="s">
        <v>38</v>
      </c>
      <c r="N117" s="294" t="s">
        <v>53</v>
      </c>
      <c r="O117" s="49"/>
      <c r="P117" s="247">
        <f>O117*H117</f>
        <v>0</v>
      </c>
      <c r="Q117" s="247">
        <v>0</v>
      </c>
      <c r="R117" s="247">
        <f>Q117*H117</f>
        <v>0</v>
      </c>
      <c r="S117" s="247">
        <v>0</v>
      </c>
      <c r="T117" s="248">
        <f>S117*H117</f>
        <v>0</v>
      </c>
      <c r="AR117" s="25" t="s">
        <v>231</v>
      </c>
      <c r="AT117" s="25" t="s">
        <v>272</v>
      </c>
      <c r="AU117" s="25" t="s">
        <v>107</v>
      </c>
      <c r="AY117" s="25" t="s">
        <v>183</v>
      </c>
      <c r="BE117" s="249">
        <f>IF(N117="základní",J117,0)</f>
        <v>0</v>
      </c>
      <c r="BF117" s="249">
        <f>IF(N117="snížená",J117,0)</f>
        <v>0</v>
      </c>
      <c r="BG117" s="249">
        <f>IF(N117="zákl. přenesená",J117,0)</f>
        <v>0</v>
      </c>
      <c r="BH117" s="249">
        <f>IF(N117="sníž. přenesená",J117,0)</f>
        <v>0</v>
      </c>
      <c r="BI117" s="249">
        <f>IF(N117="nulová",J117,0)</f>
        <v>0</v>
      </c>
      <c r="BJ117" s="25" t="s">
        <v>25</v>
      </c>
      <c r="BK117" s="249">
        <f>ROUND(I117*H117,2)</f>
        <v>0</v>
      </c>
      <c r="BL117" s="25" t="s">
        <v>190</v>
      </c>
      <c r="BM117" s="25" t="s">
        <v>358</v>
      </c>
    </row>
    <row r="118" s="1" customFormat="1" ht="16.5" customHeight="1">
      <c r="B118" s="48"/>
      <c r="C118" s="285" t="s">
        <v>10</v>
      </c>
      <c r="D118" s="285" t="s">
        <v>272</v>
      </c>
      <c r="E118" s="286" t="s">
        <v>2611</v>
      </c>
      <c r="F118" s="287" t="s">
        <v>2612</v>
      </c>
      <c r="G118" s="288" t="s">
        <v>490</v>
      </c>
      <c r="H118" s="289">
        <v>1</v>
      </c>
      <c r="I118" s="290"/>
      <c r="J118" s="291">
        <f>ROUND(I118*H118,2)</f>
        <v>0</v>
      </c>
      <c r="K118" s="287" t="s">
        <v>38</v>
      </c>
      <c r="L118" s="292"/>
      <c r="M118" s="293" t="s">
        <v>38</v>
      </c>
      <c r="N118" s="294" t="s">
        <v>53</v>
      </c>
      <c r="O118" s="49"/>
      <c r="P118" s="247">
        <f>O118*H118</f>
        <v>0</v>
      </c>
      <c r="Q118" s="247">
        <v>0</v>
      </c>
      <c r="R118" s="247">
        <f>Q118*H118</f>
        <v>0</v>
      </c>
      <c r="S118" s="247">
        <v>0</v>
      </c>
      <c r="T118" s="248">
        <f>S118*H118</f>
        <v>0</v>
      </c>
      <c r="AR118" s="25" t="s">
        <v>231</v>
      </c>
      <c r="AT118" s="25" t="s">
        <v>272</v>
      </c>
      <c r="AU118" s="25" t="s">
        <v>107</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190</v>
      </c>
      <c r="BM118" s="25" t="s">
        <v>369</v>
      </c>
    </row>
    <row r="119" s="1" customFormat="1" ht="16.5" customHeight="1">
      <c r="B119" s="48"/>
      <c r="C119" s="285" t="s">
        <v>279</v>
      </c>
      <c r="D119" s="285" t="s">
        <v>272</v>
      </c>
      <c r="E119" s="286" t="s">
        <v>2613</v>
      </c>
      <c r="F119" s="287" t="s">
        <v>2614</v>
      </c>
      <c r="G119" s="288" t="s">
        <v>490</v>
      </c>
      <c r="H119" s="289">
        <v>1</v>
      </c>
      <c r="I119" s="290"/>
      <c r="J119" s="291">
        <f>ROUND(I119*H119,2)</f>
        <v>0</v>
      </c>
      <c r="K119" s="287" t="s">
        <v>38</v>
      </c>
      <c r="L119" s="292"/>
      <c r="M119" s="293" t="s">
        <v>38</v>
      </c>
      <c r="N119" s="294" t="s">
        <v>53</v>
      </c>
      <c r="O119" s="49"/>
      <c r="P119" s="247">
        <f>O119*H119</f>
        <v>0</v>
      </c>
      <c r="Q119" s="247">
        <v>0</v>
      </c>
      <c r="R119" s="247">
        <f>Q119*H119</f>
        <v>0</v>
      </c>
      <c r="S119" s="247">
        <v>0</v>
      </c>
      <c r="T119" s="248">
        <f>S119*H119</f>
        <v>0</v>
      </c>
      <c r="AR119" s="25" t="s">
        <v>231</v>
      </c>
      <c r="AT119" s="25" t="s">
        <v>272</v>
      </c>
      <c r="AU119" s="25" t="s">
        <v>107</v>
      </c>
      <c r="AY119" s="25" t="s">
        <v>183</v>
      </c>
      <c r="BE119" s="249">
        <f>IF(N119="základní",J119,0)</f>
        <v>0</v>
      </c>
      <c r="BF119" s="249">
        <f>IF(N119="snížená",J119,0)</f>
        <v>0</v>
      </c>
      <c r="BG119" s="249">
        <f>IF(N119="zákl. přenesená",J119,0)</f>
        <v>0</v>
      </c>
      <c r="BH119" s="249">
        <f>IF(N119="sníž. přenesená",J119,0)</f>
        <v>0</v>
      </c>
      <c r="BI119" s="249">
        <f>IF(N119="nulová",J119,0)</f>
        <v>0</v>
      </c>
      <c r="BJ119" s="25" t="s">
        <v>25</v>
      </c>
      <c r="BK119" s="249">
        <f>ROUND(I119*H119,2)</f>
        <v>0</v>
      </c>
      <c r="BL119" s="25" t="s">
        <v>190</v>
      </c>
      <c r="BM119" s="25" t="s">
        <v>385</v>
      </c>
    </row>
    <row r="120" s="1" customFormat="1" ht="16.5" customHeight="1">
      <c r="B120" s="48"/>
      <c r="C120" s="285" t="s">
        <v>288</v>
      </c>
      <c r="D120" s="285" t="s">
        <v>272</v>
      </c>
      <c r="E120" s="286" t="s">
        <v>2615</v>
      </c>
      <c r="F120" s="287" t="s">
        <v>2616</v>
      </c>
      <c r="G120" s="288" t="s">
        <v>490</v>
      </c>
      <c r="H120" s="289">
        <v>1</v>
      </c>
      <c r="I120" s="290"/>
      <c r="J120" s="291">
        <f>ROUND(I120*H120,2)</f>
        <v>0</v>
      </c>
      <c r="K120" s="287" t="s">
        <v>38</v>
      </c>
      <c r="L120" s="292"/>
      <c r="M120" s="293" t="s">
        <v>38</v>
      </c>
      <c r="N120" s="294" t="s">
        <v>53</v>
      </c>
      <c r="O120" s="49"/>
      <c r="P120" s="247">
        <f>O120*H120</f>
        <v>0</v>
      </c>
      <c r="Q120" s="247">
        <v>0</v>
      </c>
      <c r="R120" s="247">
        <f>Q120*H120</f>
        <v>0</v>
      </c>
      <c r="S120" s="247">
        <v>0</v>
      </c>
      <c r="T120" s="248">
        <f>S120*H120</f>
        <v>0</v>
      </c>
      <c r="AR120" s="25" t="s">
        <v>231</v>
      </c>
      <c r="AT120" s="25" t="s">
        <v>272</v>
      </c>
      <c r="AU120" s="25" t="s">
        <v>107</v>
      </c>
      <c r="AY120" s="25" t="s">
        <v>183</v>
      </c>
      <c r="BE120" s="249">
        <f>IF(N120="základní",J120,0)</f>
        <v>0</v>
      </c>
      <c r="BF120" s="249">
        <f>IF(N120="snížená",J120,0)</f>
        <v>0</v>
      </c>
      <c r="BG120" s="249">
        <f>IF(N120="zákl. přenesená",J120,0)</f>
        <v>0</v>
      </c>
      <c r="BH120" s="249">
        <f>IF(N120="sníž. přenesená",J120,0)</f>
        <v>0</v>
      </c>
      <c r="BI120" s="249">
        <f>IF(N120="nulová",J120,0)</f>
        <v>0</v>
      </c>
      <c r="BJ120" s="25" t="s">
        <v>25</v>
      </c>
      <c r="BK120" s="249">
        <f>ROUND(I120*H120,2)</f>
        <v>0</v>
      </c>
      <c r="BL120" s="25" t="s">
        <v>190</v>
      </c>
      <c r="BM120" s="25" t="s">
        <v>410</v>
      </c>
    </row>
    <row r="121" s="1" customFormat="1" ht="16.5" customHeight="1">
      <c r="B121" s="48"/>
      <c r="C121" s="285" t="s">
        <v>294</v>
      </c>
      <c r="D121" s="285" t="s">
        <v>272</v>
      </c>
      <c r="E121" s="286" t="s">
        <v>2615</v>
      </c>
      <c r="F121" s="287" t="s">
        <v>2616</v>
      </c>
      <c r="G121" s="288" t="s">
        <v>490</v>
      </c>
      <c r="H121" s="289">
        <v>1</v>
      </c>
      <c r="I121" s="290"/>
      <c r="J121" s="291">
        <f>ROUND(I121*H121,2)</f>
        <v>0</v>
      </c>
      <c r="K121" s="287" t="s">
        <v>38</v>
      </c>
      <c r="L121" s="292"/>
      <c r="M121" s="293" t="s">
        <v>38</v>
      </c>
      <c r="N121" s="294" t="s">
        <v>53</v>
      </c>
      <c r="O121" s="49"/>
      <c r="P121" s="247">
        <f>O121*H121</f>
        <v>0</v>
      </c>
      <c r="Q121" s="247">
        <v>0</v>
      </c>
      <c r="R121" s="247">
        <f>Q121*H121</f>
        <v>0</v>
      </c>
      <c r="S121" s="247">
        <v>0</v>
      </c>
      <c r="T121" s="248">
        <f>S121*H121</f>
        <v>0</v>
      </c>
      <c r="AR121" s="25" t="s">
        <v>231</v>
      </c>
      <c r="AT121" s="25" t="s">
        <v>272</v>
      </c>
      <c r="AU121" s="25" t="s">
        <v>107</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425</v>
      </c>
    </row>
    <row r="122" s="11" customFormat="1" ht="22.32" customHeight="1">
      <c r="B122" s="222"/>
      <c r="C122" s="223"/>
      <c r="D122" s="224" t="s">
        <v>81</v>
      </c>
      <c r="E122" s="236" t="s">
        <v>2106</v>
      </c>
      <c r="F122" s="236" t="s">
        <v>2617</v>
      </c>
      <c r="G122" s="223"/>
      <c r="H122" s="223"/>
      <c r="I122" s="226"/>
      <c r="J122" s="237">
        <f>BK122</f>
        <v>0</v>
      </c>
      <c r="K122" s="223"/>
      <c r="L122" s="228"/>
      <c r="M122" s="229"/>
      <c r="N122" s="230"/>
      <c r="O122" s="230"/>
      <c r="P122" s="231">
        <f>P123</f>
        <v>0</v>
      </c>
      <c r="Q122" s="230"/>
      <c r="R122" s="231">
        <f>R123</f>
        <v>0</v>
      </c>
      <c r="S122" s="230"/>
      <c r="T122" s="232">
        <f>T123</f>
        <v>0</v>
      </c>
      <c r="AR122" s="233" t="s">
        <v>25</v>
      </c>
      <c r="AT122" s="234" t="s">
        <v>81</v>
      </c>
      <c r="AU122" s="234" t="s">
        <v>90</v>
      </c>
      <c r="AY122" s="233" t="s">
        <v>183</v>
      </c>
      <c r="BK122" s="235">
        <f>BK123</f>
        <v>0</v>
      </c>
    </row>
    <row r="123" s="1" customFormat="1" ht="38.25" customHeight="1">
      <c r="B123" s="48"/>
      <c r="C123" s="285" t="s">
        <v>299</v>
      </c>
      <c r="D123" s="285" t="s">
        <v>272</v>
      </c>
      <c r="E123" s="286" t="s">
        <v>2618</v>
      </c>
      <c r="F123" s="287" t="s">
        <v>2619</v>
      </c>
      <c r="G123" s="288" t="s">
        <v>490</v>
      </c>
      <c r="H123" s="289">
        <v>1</v>
      </c>
      <c r="I123" s="290"/>
      <c r="J123" s="291">
        <f>ROUND(I123*H123,2)</f>
        <v>0</v>
      </c>
      <c r="K123" s="287" t="s">
        <v>38</v>
      </c>
      <c r="L123" s="292"/>
      <c r="M123" s="293" t="s">
        <v>38</v>
      </c>
      <c r="N123" s="294" t="s">
        <v>53</v>
      </c>
      <c r="O123" s="49"/>
      <c r="P123" s="247">
        <f>O123*H123</f>
        <v>0</v>
      </c>
      <c r="Q123" s="247">
        <v>0</v>
      </c>
      <c r="R123" s="247">
        <f>Q123*H123</f>
        <v>0</v>
      </c>
      <c r="S123" s="247">
        <v>0</v>
      </c>
      <c r="T123" s="248">
        <f>S123*H123</f>
        <v>0</v>
      </c>
      <c r="AR123" s="25" t="s">
        <v>231</v>
      </c>
      <c r="AT123" s="25" t="s">
        <v>272</v>
      </c>
      <c r="AU123" s="25" t="s">
        <v>107</v>
      </c>
      <c r="AY123" s="25" t="s">
        <v>183</v>
      </c>
      <c r="BE123" s="249">
        <f>IF(N123="základní",J123,0)</f>
        <v>0</v>
      </c>
      <c r="BF123" s="249">
        <f>IF(N123="snížená",J123,0)</f>
        <v>0</v>
      </c>
      <c r="BG123" s="249">
        <f>IF(N123="zákl. přenesená",J123,0)</f>
        <v>0</v>
      </c>
      <c r="BH123" s="249">
        <f>IF(N123="sníž. přenesená",J123,0)</f>
        <v>0</v>
      </c>
      <c r="BI123" s="249">
        <f>IF(N123="nulová",J123,0)</f>
        <v>0</v>
      </c>
      <c r="BJ123" s="25" t="s">
        <v>25</v>
      </c>
      <c r="BK123" s="249">
        <f>ROUND(I123*H123,2)</f>
        <v>0</v>
      </c>
      <c r="BL123" s="25" t="s">
        <v>190</v>
      </c>
      <c r="BM123" s="25" t="s">
        <v>438</v>
      </c>
    </row>
    <row r="124" s="11" customFormat="1" ht="29.88" customHeight="1">
      <c r="B124" s="222"/>
      <c r="C124" s="223"/>
      <c r="D124" s="224" t="s">
        <v>81</v>
      </c>
      <c r="E124" s="236" t="s">
        <v>2108</v>
      </c>
      <c r="F124" s="236" t="s">
        <v>2620</v>
      </c>
      <c r="G124" s="223"/>
      <c r="H124" s="223"/>
      <c r="I124" s="226"/>
      <c r="J124" s="237">
        <f>BK124</f>
        <v>0</v>
      </c>
      <c r="K124" s="223"/>
      <c r="L124" s="228"/>
      <c r="M124" s="229"/>
      <c r="N124" s="230"/>
      <c r="O124" s="230"/>
      <c r="P124" s="231">
        <f>P125+P129+P142</f>
        <v>0</v>
      </c>
      <c r="Q124" s="230"/>
      <c r="R124" s="231">
        <f>R125+R129+R142</f>
        <v>0</v>
      </c>
      <c r="S124" s="230"/>
      <c r="T124" s="232">
        <f>T125+T129+T142</f>
        <v>0</v>
      </c>
      <c r="AR124" s="233" t="s">
        <v>25</v>
      </c>
      <c r="AT124" s="234" t="s">
        <v>81</v>
      </c>
      <c r="AU124" s="234" t="s">
        <v>25</v>
      </c>
      <c r="AY124" s="233" t="s">
        <v>183</v>
      </c>
      <c r="BK124" s="235">
        <f>BK125+BK129+BK142</f>
        <v>0</v>
      </c>
    </row>
    <row r="125" s="11" customFormat="1" ht="14.88" customHeight="1">
      <c r="B125" s="222"/>
      <c r="C125" s="223"/>
      <c r="D125" s="224" t="s">
        <v>81</v>
      </c>
      <c r="E125" s="236" t="s">
        <v>2110</v>
      </c>
      <c r="F125" s="236" t="s">
        <v>2621</v>
      </c>
      <c r="G125" s="223"/>
      <c r="H125" s="223"/>
      <c r="I125" s="226"/>
      <c r="J125" s="237">
        <f>BK125</f>
        <v>0</v>
      </c>
      <c r="K125" s="223"/>
      <c r="L125" s="228"/>
      <c r="M125" s="229"/>
      <c r="N125" s="230"/>
      <c r="O125" s="230"/>
      <c r="P125" s="231">
        <f>SUM(P126:P128)</f>
        <v>0</v>
      </c>
      <c r="Q125" s="230"/>
      <c r="R125" s="231">
        <f>SUM(R126:R128)</f>
        <v>0</v>
      </c>
      <c r="S125" s="230"/>
      <c r="T125" s="232">
        <f>SUM(T126:T128)</f>
        <v>0</v>
      </c>
      <c r="AR125" s="233" t="s">
        <v>25</v>
      </c>
      <c r="AT125" s="234" t="s">
        <v>81</v>
      </c>
      <c r="AU125" s="234" t="s">
        <v>90</v>
      </c>
      <c r="AY125" s="233" t="s">
        <v>183</v>
      </c>
      <c r="BK125" s="235">
        <f>SUM(BK126:BK128)</f>
        <v>0</v>
      </c>
    </row>
    <row r="126" s="1" customFormat="1" ht="16.5" customHeight="1">
      <c r="B126" s="48"/>
      <c r="C126" s="285" t="s">
        <v>304</v>
      </c>
      <c r="D126" s="285" t="s">
        <v>272</v>
      </c>
      <c r="E126" s="286" t="s">
        <v>2593</v>
      </c>
      <c r="F126" s="287" t="s">
        <v>2594</v>
      </c>
      <c r="G126" s="288" t="s">
        <v>490</v>
      </c>
      <c r="H126" s="289">
        <v>1</v>
      </c>
      <c r="I126" s="290"/>
      <c r="J126" s="291">
        <f>ROUND(I126*H126,2)</f>
        <v>0</v>
      </c>
      <c r="K126" s="287" t="s">
        <v>38</v>
      </c>
      <c r="L126" s="292"/>
      <c r="M126" s="293" t="s">
        <v>38</v>
      </c>
      <c r="N126" s="294" t="s">
        <v>53</v>
      </c>
      <c r="O126" s="49"/>
      <c r="P126" s="247">
        <f>O126*H126</f>
        <v>0</v>
      </c>
      <c r="Q126" s="247">
        <v>0</v>
      </c>
      <c r="R126" s="247">
        <f>Q126*H126</f>
        <v>0</v>
      </c>
      <c r="S126" s="247">
        <v>0</v>
      </c>
      <c r="T126" s="248">
        <f>S126*H126</f>
        <v>0</v>
      </c>
      <c r="AR126" s="25" t="s">
        <v>231</v>
      </c>
      <c r="AT126" s="25" t="s">
        <v>272</v>
      </c>
      <c r="AU126" s="25" t="s">
        <v>107</v>
      </c>
      <c r="AY126" s="25" t="s">
        <v>183</v>
      </c>
      <c r="BE126" s="249">
        <f>IF(N126="základní",J126,0)</f>
        <v>0</v>
      </c>
      <c r="BF126" s="249">
        <f>IF(N126="snížená",J126,0)</f>
        <v>0</v>
      </c>
      <c r="BG126" s="249">
        <f>IF(N126="zákl. přenesená",J126,0)</f>
        <v>0</v>
      </c>
      <c r="BH126" s="249">
        <f>IF(N126="sníž. přenesená",J126,0)</f>
        <v>0</v>
      </c>
      <c r="BI126" s="249">
        <f>IF(N126="nulová",J126,0)</f>
        <v>0</v>
      </c>
      <c r="BJ126" s="25" t="s">
        <v>25</v>
      </c>
      <c r="BK126" s="249">
        <f>ROUND(I126*H126,2)</f>
        <v>0</v>
      </c>
      <c r="BL126" s="25" t="s">
        <v>190</v>
      </c>
      <c r="BM126" s="25" t="s">
        <v>446</v>
      </c>
    </row>
    <row r="127" s="1" customFormat="1" ht="16.5" customHeight="1">
      <c r="B127" s="48"/>
      <c r="C127" s="285" t="s">
        <v>9</v>
      </c>
      <c r="D127" s="285" t="s">
        <v>272</v>
      </c>
      <c r="E127" s="286" t="s">
        <v>2595</v>
      </c>
      <c r="F127" s="287" t="s">
        <v>2596</v>
      </c>
      <c r="G127" s="288" t="s">
        <v>490</v>
      </c>
      <c r="H127" s="289">
        <v>1</v>
      </c>
      <c r="I127" s="290"/>
      <c r="J127" s="291">
        <f>ROUND(I127*H127,2)</f>
        <v>0</v>
      </c>
      <c r="K127" s="287" t="s">
        <v>38</v>
      </c>
      <c r="L127" s="292"/>
      <c r="M127" s="293" t="s">
        <v>38</v>
      </c>
      <c r="N127" s="294" t="s">
        <v>53</v>
      </c>
      <c r="O127" s="49"/>
      <c r="P127" s="247">
        <f>O127*H127</f>
        <v>0</v>
      </c>
      <c r="Q127" s="247">
        <v>0</v>
      </c>
      <c r="R127" s="247">
        <f>Q127*H127</f>
        <v>0</v>
      </c>
      <c r="S127" s="247">
        <v>0</v>
      </c>
      <c r="T127" s="248">
        <f>S127*H127</f>
        <v>0</v>
      </c>
      <c r="AR127" s="25" t="s">
        <v>231</v>
      </c>
      <c r="AT127" s="25" t="s">
        <v>272</v>
      </c>
      <c r="AU127" s="25" t="s">
        <v>107</v>
      </c>
      <c r="AY127" s="25" t="s">
        <v>183</v>
      </c>
      <c r="BE127" s="249">
        <f>IF(N127="základní",J127,0)</f>
        <v>0</v>
      </c>
      <c r="BF127" s="249">
        <f>IF(N127="snížená",J127,0)</f>
        <v>0</v>
      </c>
      <c r="BG127" s="249">
        <f>IF(N127="zákl. přenesená",J127,0)</f>
        <v>0</v>
      </c>
      <c r="BH127" s="249">
        <f>IF(N127="sníž. přenesená",J127,0)</f>
        <v>0</v>
      </c>
      <c r="BI127" s="249">
        <f>IF(N127="nulová",J127,0)</f>
        <v>0</v>
      </c>
      <c r="BJ127" s="25" t="s">
        <v>25</v>
      </c>
      <c r="BK127" s="249">
        <f>ROUND(I127*H127,2)</f>
        <v>0</v>
      </c>
      <c r="BL127" s="25" t="s">
        <v>190</v>
      </c>
      <c r="BM127" s="25" t="s">
        <v>461</v>
      </c>
    </row>
    <row r="128" s="1" customFormat="1" ht="16.5" customHeight="1">
      <c r="B128" s="48"/>
      <c r="C128" s="285" t="s">
        <v>317</v>
      </c>
      <c r="D128" s="285" t="s">
        <v>272</v>
      </c>
      <c r="E128" s="286" t="s">
        <v>2597</v>
      </c>
      <c r="F128" s="287" t="s">
        <v>2598</v>
      </c>
      <c r="G128" s="288" t="s">
        <v>2599</v>
      </c>
      <c r="H128" s="289">
        <v>23</v>
      </c>
      <c r="I128" s="290"/>
      <c r="J128" s="291">
        <f>ROUND(I128*H128,2)</f>
        <v>0</v>
      </c>
      <c r="K128" s="287" t="s">
        <v>38</v>
      </c>
      <c r="L128" s="292"/>
      <c r="M128" s="293" t="s">
        <v>38</v>
      </c>
      <c r="N128" s="294" t="s">
        <v>53</v>
      </c>
      <c r="O128" s="49"/>
      <c r="P128" s="247">
        <f>O128*H128</f>
        <v>0</v>
      </c>
      <c r="Q128" s="247">
        <v>0</v>
      </c>
      <c r="R128" s="247">
        <f>Q128*H128</f>
        <v>0</v>
      </c>
      <c r="S128" s="247">
        <v>0</v>
      </c>
      <c r="T128" s="248">
        <f>S128*H128</f>
        <v>0</v>
      </c>
      <c r="AR128" s="25" t="s">
        <v>231</v>
      </c>
      <c r="AT128" s="25" t="s">
        <v>272</v>
      </c>
      <c r="AU128" s="25" t="s">
        <v>107</v>
      </c>
      <c r="AY128" s="25" t="s">
        <v>183</v>
      </c>
      <c r="BE128" s="249">
        <f>IF(N128="základní",J128,0)</f>
        <v>0</v>
      </c>
      <c r="BF128" s="249">
        <f>IF(N128="snížená",J128,0)</f>
        <v>0</v>
      </c>
      <c r="BG128" s="249">
        <f>IF(N128="zákl. přenesená",J128,0)</f>
        <v>0</v>
      </c>
      <c r="BH128" s="249">
        <f>IF(N128="sníž. přenesená",J128,0)</f>
        <v>0</v>
      </c>
      <c r="BI128" s="249">
        <f>IF(N128="nulová",J128,0)</f>
        <v>0</v>
      </c>
      <c r="BJ128" s="25" t="s">
        <v>25</v>
      </c>
      <c r="BK128" s="249">
        <f>ROUND(I128*H128,2)</f>
        <v>0</v>
      </c>
      <c r="BL128" s="25" t="s">
        <v>190</v>
      </c>
      <c r="BM128" s="25" t="s">
        <v>473</v>
      </c>
    </row>
    <row r="129" s="11" customFormat="1" ht="22.32" customHeight="1">
      <c r="B129" s="222"/>
      <c r="C129" s="223"/>
      <c r="D129" s="224" t="s">
        <v>81</v>
      </c>
      <c r="E129" s="236" t="s">
        <v>2112</v>
      </c>
      <c r="F129" s="236" t="s">
        <v>2622</v>
      </c>
      <c r="G129" s="223"/>
      <c r="H129" s="223"/>
      <c r="I129" s="226"/>
      <c r="J129" s="237">
        <f>BK129</f>
        <v>0</v>
      </c>
      <c r="K129" s="223"/>
      <c r="L129" s="228"/>
      <c r="M129" s="229"/>
      <c r="N129" s="230"/>
      <c r="O129" s="230"/>
      <c r="P129" s="231">
        <f>SUM(P130:P141)</f>
        <v>0</v>
      </c>
      <c r="Q129" s="230"/>
      <c r="R129" s="231">
        <f>SUM(R130:R141)</f>
        <v>0</v>
      </c>
      <c r="S129" s="230"/>
      <c r="T129" s="232">
        <f>SUM(T130:T141)</f>
        <v>0</v>
      </c>
      <c r="AR129" s="233" t="s">
        <v>25</v>
      </c>
      <c r="AT129" s="234" t="s">
        <v>81</v>
      </c>
      <c r="AU129" s="234" t="s">
        <v>90</v>
      </c>
      <c r="AY129" s="233" t="s">
        <v>183</v>
      </c>
      <c r="BK129" s="235">
        <f>SUM(BK130:BK141)</f>
        <v>0</v>
      </c>
    </row>
    <row r="130" s="1" customFormat="1" ht="16.5" customHeight="1">
      <c r="B130" s="48"/>
      <c r="C130" s="285" t="s">
        <v>322</v>
      </c>
      <c r="D130" s="285" t="s">
        <v>272</v>
      </c>
      <c r="E130" s="286" t="s">
        <v>2601</v>
      </c>
      <c r="F130" s="287" t="s">
        <v>2602</v>
      </c>
      <c r="G130" s="288" t="s">
        <v>490</v>
      </c>
      <c r="H130" s="289">
        <v>1</v>
      </c>
      <c r="I130" s="290"/>
      <c r="J130" s="291">
        <f>ROUND(I130*H130,2)</f>
        <v>0</v>
      </c>
      <c r="K130" s="287" t="s">
        <v>38</v>
      </c>
      <c r="L130" s="292"/>
      <c r="M130" s="293" t="s">
        <v>38</v>
      </c>
      <c r="N130" s="294" t="s">
        <v>53</v>
      </c>
      <c r="O130" s="49"/>
      <c r="P130" s="247">
        <f>O130*H130</f>
        <v>0</v>
      </c>
      <c r="Q130" s="247">
        <v>0</v>
      </c>
      <c r="R130" s="247">
        <f>Q130*H130</f>
        <v>0</v>
      </c>
      <c r="S130" s="247">
        <v>0</v>
      </c>
      <c r="T130" s="248">
        <f>S130*H130</f>
        <v>0</v>
      </c>
      <c r="AR130" s="25" t="s">
        <v>231</v>
      </c>
      <c r="AT130" s="25" t="s">
        <v>272</v>
      </c>
      <c r="AU130" s="25" t="s">
        <v>107</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190</v>
      </c>
      <c r="BM130" s="25" t="s">
        <v>483</v>
      </c>
    </row>
    <row r="131" s="1" customFormat="1" ht="16.5" customHeight="1">
      <c r="B131" s="48"/>
      <c r="C131" s="285" t="s">
        <v>329</v>
      </c>
      <c r="D131" s="285" t="s">
        <v>272</v>
      </c>
      <c r="E131" s="286" t="s">
        <v>2601</v>
      </c>
      <c r="F131" s="287" t="s">
        <v>2602</v>
      </c>
      <c r="G131" s="288" t="s">
        <v>490</v>
      </c>
      <c r="H131" s="289">
        <v>1</v>
      </c>
      <c r="I131" s="290"/>
      <c r="J131" s="291">
        <f>ROUND(I131*H131,2)</f>
        <v>0</v>
      </c>
      <c r="K131" s="287" t="s">
        <v>38</v>
      </c>
      <c r="L131" s="292"/>
      <c r="M131" s="293" t="s">
        <v>38</v>
      </c>
      <c r="N131" s="294" t="s">
        <v>53</v>
      </c>
      <c r="O131" s="49"/>
      <c r="P131" s="247">
        <f>O131*H131</f>
        <v>0</v>
      </c>
      <c r="Q131" s="247">
        <v>0</v>
      </c>
      <c r="R131" s="247">
        <f>Q131*H131</f>
        <v>0</v>
      </c>
      <c r="S131" s="247">
        <v>0</v>
      </c>
      <c r="T131" s="248">
        <f>S131*H131</f>
        <v>0</v>
      </c>
      <c r="AR131" s="25" t="s">
        <v>231</v>
      </c>
      <c r="AT131" s="25" t="s">
        <v>272</v>
      </c>
      <c r="AU131" s="25" t="s">
        <v>107</v>
      </c>
      <c r="AY131" s="25" t="s">
        <v>183</v>
      </c>
      <c r="BE131" s="249">
        <f>IF(N131="základní",J131,0)</f>
        <v>0</v>
      </c>
      <c r="BF131" s="249">
        <f>IF(N131="snížená",J131,0)</f>
        <v>0</v>
      </c>
      <c r="BG131" s="249">
        <f>IF(N131="zákl. přenesená",J131,0)</f>
        <v>0</v>
      </c>
      <c r="BH131" s="249">
        <f>IF(N131="sníž. přenesená",J131,0)</f>
        <v>0</v>
      </c>
      <c r="BI131" s="249">
        <f>IF(N131="nulová",J131,0)</f>
        <v>0</v>
      </c>
      <c r="BJ131" s="25" t="s">
        <v>25</v>
      </c>
      <c r="BK131" s="249">
        <f>ROUND(I131*H131,2)</f>
        <v>0</v>
      </c>
      <c r="BL131" s="25" t="s">
        <v>190</v>
      </c>
      <c r="BM131" s="25" t="s">
        <v>492</v>
      </c>
    </row>
    <row r="132" s="1" customFormat="1" ht="16.5" customHeight="1">
      <c r="B132" s="48"/>
      <c r="C132" s="285" t="s">
        <v>344</v>
      </c>
      <c r="D132" s="285" t="s">
        <v>272</v>
      </c>
      <c r="E132" s="286" t="s">
        <v>2601</v>
      </c>
      <c r="F132" s="287" t="s">
        <v>2602</v>
      </c>
      <c r="G132" s="288" t="s">
        <v>490</v>
      </c>
      <c r="H132" s="289">
        <v>1</v>
      </c>
      <c r="I132" s="290"/>
      <c r="J132" s="291">
        <f>ROUND(I132*H132,2)</f>
        <v>0</v>
      </c>
      <c r="K132" s="287" t="s">
        <v>38</v>
      </c>
      <c r="L132" s="292"/>
      <c r="M132" s="293" t="s">
        <v>38</v>
      </c>
      <c r="N132" s="294" t="s">
        <v>53</v>
      </c>
      <c r="O132" s="49"/>
      <c r="P132" s="247">
        <f>O132*H132</f>
        <v>0</v>
      </c>
      <c r="Q132" s="247">
        <v>0</v>
      </c>
      <c r="R132" s="247">
        <f>Q132*H132</f>
        <v>0</v>
      </c>
      <c r="S132" s="247">
        <v>0</v>
      </c>
      <c r="T132" s="248">
        <f>S132*H132</f>
        <v>0</v>
      </c>
      <c r="AR132" s="25" t="s">
        <v>231</v>
      </c>
      <c r="AT132" s="25" t="s">
        <v>272</v>
      </c>
      <c r="AU132" s="25" t="s">
        <v>107</v>
      </c>
      <c r="AY132" s="25" t="s">
        <v>183</v>
      </c>
      <c r="BE132" s="249">
        <f>IF(N132="základní",J132,0)</f>
        <v>0</v>
      </c>
      <c r="BF132" s="249">
        <f>IF(N132="snížená",J132,0)</f>
        <v>0</v>
      </c>
      <c r="BG132" s="249">
        <f>IF(N132="zákl. přenesená",J132,0)</f>
        <v>0</v>
      </c>
      <c r="BH132" s="249">
        <f>IF(N132="sníž. přenesená",J132,0)</f>
        <v>0</v>
      </c>
      <c r="BI132" s="249">
        <f>IF(N132="nulová",J132,0)</f>
        <v>0</v>
      </c>
      <c r="BJ132" s="25" t="s">
        <v>25</v>
      </c>
      <c r="BK132" s="249">
        <f>ROUND(I132*H132,2)</f>
        <v>0</v>
      </c>
      <c r="BL132" s="25" t="s">
        <v>190</v>
      </c>
      <c r="BM132" s="25" t="s">
        <v>502</v>
      </c>
    </row>
    <row r="133" s="1" customFormat="1" ht="16.5" customHeight="1">
      <c r="B133" s="48"/>
      <c r="C133" s="285" t="s">
        <v>348</v>
      </c>
      <c r="D133" s="285" t="s">
        <v>272</v>
      </c>
      <c r="E133" s="286" t="s">
        <v>2601</v>
      </c>
      <c r="F133" s="287" t="s">
        <v>2602</v>
      </c>
      <c r="G133" s="288" t="s">
        <v>490</v>
      </c>
      <c r="H133" s="289">
        <v>1</v>
      </c>
      <c r="I133" s="290"/>
      <c r="J133" s="291">
        <f>ROUND(I133*H133,2)</f>
        <v>0</v>
      </c>
      <c r="K133" s="287" t="s">
        <v>38</v>
      </c>
      <c r="L133" s="292"/>
      <c r="M133" s="293" t="s">
        <v>38</v>
      </c>
      <c r="N133" s="294" t="s">
        <v>53</v>
      </c>
      <c r="O133" s="49"/>
      <c r="P133" s="247">
        <f>O133*H133</f>
        <v>0</v>
      </c>
      <c r="Q133" s="247">
        <v>0</v>
      </c>
      <c r="R133" s="247">
        <f>Q133*H133</f>
        <v>0</v>
      </c>
      <c r="S133" s="247">
        <v>0</v>
      </c>
      <c r="T133" s="248">
        <f>S133*H133</f>
        <v>0</v>
      </c>
      <c r="AR133" s="25" t="s">
        <v>231</v>
      </c>
      <c r="AT133" s="25" t="s">
        <v>272</v>
      </c>
      <c r="AU133" s="25" t="s">
        <v>107</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190</v>
      </c>
      <c r="BM133" s="25" t="s">
        <v>510</v>
      </c>
    </row>
    <row r="134" s="1" customFormat="1" ht="25.5" customHeight="1">
      <c r="B134" s="48"/>
      <c r="C134" s="285" t="s">
        <v>353</v>
      </c>
      <c r="D134" s="285" t="s">
        <v>272</v>
      </c>
      <c r="E134" s="286" t="s">
        <v>2605</v>
      </c>
      <c r="F134" s="287" t="s">
        <v>2606</v>
      </c>
      <c r="G134" s="288" t="s">
        <v>490</v>
      </c>
      <c r="H134" s="289">
        <v>1</v>
      </c>
      <c r="I134" s="290"/>
      <c r="J134" s="291">
        <f>ROUND(I134*H134,2)</f>
        <v>0</v>
      </c>
      <c r="K134" s="287" t="s">
        <v>38</v>
      </c>
      <c r="L134" s="292"/>
      <c r="M134" s="293" t="s">
        <v>38</v>
      </c>
      <c r="N134" s="294" t="s">
        <v>53</v>
      </c>
      <c r="O134" s="49"/>
      <c r="P134" s="247">
        <f>O134*H134</f>
        <v>0</v>
      </c>
      <c r="Q134" s="247">
        <v>0</v>
      </c>
      <c r="R134" s="247">
        <f>Q134*H134</f>
        <v>0</v>
      </c>
      <c r="S134" s="247">
        <v>0</v>
      </c>
      <c r="T134" s="248">
        <f>S134*H134</f>
        <v>0</v>
      </c>
      <c r="AR134" s="25" t="s">
        <v>231</v>
      </c>
      <c r="AT134" s="25" t="s">
        <v>272</v>
      </c>
      <c r="AU134" s="25" t="s">
        <v>107</v>
      </c>
      <c r="AY134" s="25" t="s">
        <v>183</v>
      </c>
      <c r="BE134" s="249">
        <f>IF(N134="základní",J134,0)</f>
        <v>0</v>
      </c>
      <c r="BF134" s="249">
        <f>IF(N134="snížená",J134,0)</f>
        <v>0</v>
      </c>
      <c r="BG134" s="249">
        <f>IF(N134="zákl. přenesená",J134,0)</f>
        <v>0</v>
      </c>
      <c r="BH134" s="249">
        <f>IF(N134="sníž. přenesená",J134,0)</f>
        <v>0</v>
      </c>
      <c r="BI134" s="249">
        <f>IF(N134="nulová",J134,0)</f>
        <v>0</v>
      </c>
      <c r="BJ134" s="25" t="s">
        <v>25</v>
      </c>
      <c r="BK134" s="249">
        <f>ROUND(I134*H134,2)</f>
        <v>0</v>
      </c>
      <c r="BL134" s="25" t="s">
        <v>190</v>
      </c>
      <c r="BM134" s="25" t="s">
        <v>520</v>
      </c>
    </row>
    <row r="135" s="1" customFormat="1" ht="16.5" customHeight="1">
      <c r="B135" s="48"/>
      <c r="C135" s="285" t="s">
        <v>358</v>
      </c>
      <c r="D135" s="285" t="s">
        <v>272</v>
      </c>
      <c r="E135" s="286" t="s">
        <v>2609</v>
      </c>
      <c r="F135" s="287" t="s">
        <v>2610</v>
      </c>
      <c r="G135" s="288" t="s">
        <v>490</v>
      </c>
      <c r="H135" s="289">
        <v>1</v>
      </c>
      <c r="I135" s="290"/>
      <c r="J135" s="291">
        <f>ROUND(I135*H135,2)</f>
        <v>0</v>
      </c>
      <c r="K135" s="287" t="s">
        <v>38</v>
      </c>
      <c r="L135" s="292"/>
      <c r="M135" s="293" t="s">
        <v>38</v>
      </c>
      <c r="N135" s="294" t="s">
        <v>53</v>
      </c>
      <c r="O135" s="49"/>
      <c r="P135" s="247">
        <f>O135*H135</f>
        <v>0</v>
      </c>
      <c r="Q135" s="247">
        <v>0</v>
      </c>
      <c r="R135" s="247">
        <f>Q135*H135</f>
        <v>0</v>
      </c>
      <c r="S135" s="247">
        <v>0</v>
      </c>
      <c r="T135" s="248">
        <f>S135*H135</f>
        <v>0</v>
      </c>
      <c r="AR135" s="25" t="s">
        <v>231</v>
      </c>
      <c r="AT135" s="25" t="s">
        <v>272</v>
      </c>
      <c r="AU135" s="25" t="s">
        <v>107</v>
      </c>
      <c r="AY135" s="25" t="s">
        <v>183</v>
      </c>
      <c r="BE135" s="249">
        <f>IF(N135="základní",J135,0)</f>
        <v>0</v>
      </c>
      <c r="BF135" s="249">
        <f>IF(N135="snížená",J135,0)</f>
        <v>0</v>
      </c>
      <c r="BG135" s="249">
        <f>IF(N135="zákl. přenesená",J135,0)</f>
        <v>0</v>
      </c>
      <c r="BH135" s="249">
        <f>IF(N135="sníž. přenesená",J135,0)</f>
        <v>0</v>
      </c>
      <c r="BI135" s="249">
        <f>IF(N135="nulová",J135,0)</f>
        <v>0</v>
      </c>
      <c r="BJ135" s="25" t="s">
        <v>25</v>
      </c>
      <c r="BK135" s="249">
        <f>ROUND(I135*H135,2)</f>
        <v>0</v>
      </c>
      <c r="BL135" s="25" t="s">
        <v>190</v>
      </c>
      <c r="BM135" s="25" t="s">
        <v>529</v>
      </c>
    </row>
    <row r="136" s="1" customFormat="1" ht="16.5" customHeight="1">
      <c r="B136" s="48"/>
      <c r="C136" s="285" t="s">
        <v>364</v>
      </c>
      <c r="D136" s="285" t="s">
        <v>272</v>
      </c>
      <c r="E136" s="286" t="s">
        <v>2609</v>
      </c>
      <c r="F136" s="287" t="s">
        <v>2610</v>
      </c>
      <c r="G136" s="288" t="s">
        <v>490</v>
      </c>
      <c r="H136" s="289">
        <v>1</v>
      </c>
      <c r="I136" s="290"/>
      <c r="J136" s="291">
        <f>ROUND(I136*H136,2)</f>
        <v>0</v>
      </c>
      <c r="K136" s="287" t="s">
        <v>38</v>
      </c>
      <c r="L136" s="292"/>
      <c r="M136" s="293" t="s">
        <v>38</v>
      </c>
      <c r="N136" s="294" t="s">
        <v>53</v>
      </c>
      <c r="O136" s="49"/>
      <c r="P136" s="247">
        <f>O136*H136</f>
        <v>0</v>
      </c>
      <c r="Q136" s="247">
        <v>0</v>
      </c>
      <c r="R136" s="247">
        <f>Q136*H136</f>
        <v>0</v>
      </c>
      <c r="S136" s="247">
        <v>0</v>
      </c>
      <c r="T136" s="248">
        <f>S136*H136</f>
        <v>0</v>
      </c>
      <c r="AR136" s="25" t="s">
        <v>231</v>
      </c>
      <c r="AT136" s="25" t="s">
        <v>272</v>
      </c>
      <c r="AU136" s="25" t="s">
        <v>107</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190</v>
      </c>
      <c r="BM136" s="25" t="s">
        <v>538</v>
      </c>
    </row>
    <row r="137" s="1" customFormat="1" ht="16.5" customHeight="1">
      <c r="B137" s="48"/>
      <c r="C137" s="285" t="s">
        <v>369</v>
      </c>
      <c r="D137" s="285" t="s">
        <v>272</v>
      </c>
      <c r="E137" s="286" t="s">
        <v>2609</v>
      </c>
      <c r="F137" s="287" t="s">
        <v>2610</v>
      </c>
      <c r="G137" s="288" t="s">
        <v>490</v>
      </c>
      <c r="H137" s="289">
        <v>1</v>
      </c>
      <c r="I137" s="290"/>
      <c r="J137" s="291">
        <f>ROUND(I137*H137,2)</f>
        <v>0</v>
      </c>
      <c r="K137" s="287" t="s">
        <v>38</v>
      </c>
      <c r="L137" s="292"/>
      <c r="M137" s="293" t="s">
        <v>38</v>
      </c>
      <c r="N137" s="294" t="s">
        <v>53</v>
      </c>
      <c r="O137" s="49"/>
      <c r="P137" s="247">
        <f>O137*H137</f>
        <v>0</v>
      </c>
      <c r="Q137" s="247">
        <v>0</v>
      </c>
      <c r="R137" s="247">
        <f>Q137*H137</f>
        <v>0</v>
      </c>
      <c r="S137" s="247">
        <v>0</v>
      </c>
      <c r="T137" s="248">
        <f>S137*H137</f>
        <v>0</v>
      </c>
      <c r="AR137" s="25" t="s">
        <v>231</v>
      </c>
      <c r="AT137" s="25" t="s">
        <v>272</v>
      </c>
      <c r="AU137" s="25" t="s">
        <v>107</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190</v>
      </c>
      <c r="BM137" s="25" t="s">
        <v>547</v>
      </c>
    </row>
    <row r="138" s="1" customFormat="1" ht="16.5" customHeight="1">
      <c r="B138" s="48"/>
      <c r="C138" s="285" t="s">
        <v>373</v>
      </c>
      <c r="D138" s="285" t="s">
        <v>272</v>
      </c>
      <c r="E138" s="286" t="s">
        <v>2609</v>
      </c>
      <c r="F138" s="287" t="s">
        <v>2610</v>
      </c>
      <c r="G138" s="288" t="s">
        <v>490</v>
      </c>
      <c r="H138" s="289">
        <v>1</v>
      </c>
      <c r="I138" s="290"/>
      <c r="J138" s="291">
        <f>ROUND(I138*H138,2)</f>
        <v>0</v>
      </c>
      <c r="K138" s="287" t="s">
        <v>38</v>
      </c>
      <c r="L138" s="292"/>
      <c r="M138" s="293" t="s">
        <v>38</v>
      </c>
      <c r="N138" s="294" t="s">
        <v>53</v>
      </c>
      <c r="O138" s="49"/>
      <c r="P138" s="247">
        <f>O138*H138</f>
        <v>0</v>
      </c>
      <c r="Q138" s="247">
        <v>0</v>
      </c>
      <c r="R138" s="247">
        <f>Q138*H138</f>
        <v>0</v>
      </c>
      <c r="S138" s="247">
        <v>0</v>
      </c>
      <c r="T138" s="248">
        <f>S138*H138</f>
        <v>0</v>
      </c>
      <c r="AR138" s="25" t="s">
        <v>231</v>
      </c>
      <c r="AT138" s="25" t="s">
        <v>272</v>
      </c>
      <c r="AU138" s="25" t="s">
        <v>107</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190</v>
      </c>
      <c r="BM138" s="25" t="s">
        <v>557</v>
      </c>
    </row>
    <row r="139" s="1" customFormat="1" ht="16.5" customHeight="1">
      <c r="B139" s="48"/>
      <c r="C139" s="285" t="s">
        <v>385</v>
      </c>
      <c r="D139" s="285" t="s">
        <v>272</v>
      </c>
      <c r="E139" s="286" t="s">
        <v>2613</v>
      </c>
      <c r="F139" s="287" t="s">
        <v>2614</v>
      </c>
      <c r="G139" s="288" t="s">
        <v>490</v>
      </c>
      <c r="H139" s="289">
        <v>1</v>
      </c>
      <c r="I139" s="290"/>
      <c r="J139" s="291">
        <f>ROUND(I139*H139,2)</f>
        <v>0</v>
      </c>
      <c r="K139" s="287" t="s">
        <v>38</v>
      </c>
      <c r="L139" s="292"/>
      <c r="M139" s="293" t="s">
        <v>38</v>
      </c>
      <c r="N139" s="294" t="s">
        <v>53</v>
      </c>
      <c r="O139" s="49"/>
      <c r="P139" s="247">
        <f>O139*H139</f>
        <v>0</v>
      </c>
      <c r="Q139" s="247">
        <v>0</v>
      </c>
      <c r="R139" s="247">
        <f>Q139*H139</f>
        <v>0</v>
      </c>
      <c r="S139" s="247">
        <v>0</v>
      </c>
      <c r="T139" s="248">
        <f>S139*H139</f>
        <v>0</v>
      </c>
      <c r="AR139" s="25" t="s">
        <v>231</v>
      </c>
      <c r="AT139" s="25" t="s">
        <v>272</v>
      </c>
      <c r="AU139" s="25" t="s">
        <v>107</v>
      </c>
      <c r="AY139" s="25" t="s">
        <v>183</v>
      </c>
      <c r="BE139" s="249">
        <f>IF(N139="základní",J139,0)</f>
        <v>0</v>
      </c>
      <c r="BF139" s="249">
        <f>IF(N139="snížená",J139,0)</f>
        <v>0</v>
      </c>
      <c r="BG139" s="249">
        <f>IF(N139="zákl. přenesená",J139,0)</f>
        <v>0</v>
      </c>
      <c r="BH139" s="249">
        <f>IF(N139="sníž. přenesená",J139,0)</f>
        <v>0</v>
      </c>
      <c r="BI139" s="249">
        <f>IF(N139="nulová",J139,0)</f>
        <v>0</v>
      </c>
      <c r="BJ139" s="25" t="s">
        <v>25</v>
      </c>
      <c r="BK139" s="249">
        <f>ROUND(I139*H139,2)</f>
        <v>0</v>
      </c>
      <c r="BL139" s="25" t="s">
        <v>190</v>
      </c>
      <c r="BM139" s="25" t="s">
        <v>566</v>
      </c>
    </row>
    <row r="140" s="1" customFormat="1" ht="16.5" customHeight="1">
      <c r="B140" s="48"/>
      <c r="C140" s="285" t="s">
        <v>394</v>
      </c>
      <c r="D140" s="285" t="s">
        <v>272</v>
      </c>
      <c r="E140" s="286" t="s">
        <v>2623</v>
      </c>
      <c r="F140" s="287" t="s">
        <v>2624</v>
      </c>
      <c r="G140" s="288" t="s">
        <v>490</v>
      </c>
      <c r="H140" s="289">
        <v>1</v>
      </c>
      <c r="I140" s="290"/>
      <c r="J140" s="291">
        <f>ROUND(I140*H140,2)</f>
        <v>0</v>
      </c>
      <c r="K140" s="287" t="s">
        <v>38</v>
      </c>
      <c r="L140" s="292"/>
      <c r="M140" s="293" t="s">
        <v>38</v>
      </c>
      <c r="N140" s="294" t="s">
        <v>53</v>
      </c>
      <c r="O140" s="49"/>
      <c r="P140" s="247">
        <f>O140*H140</f>
        <v>0</v>
      </c>
      <c r="Q140" s="247">
        <v>0</v>
      </c>
      <c r="R140" s="247">
        <f>Q140*H140</f>
        <v>0</v>
      </c>
      <c r="S140" s="247">
        <v>0</v>
      </c>
      <c r="T140" s="248">
        <f>S140*H140</f>
        <v>0</v>
      </c>
      <c r="AR140" s="25" t="s">
        <v>231</v>
      </c>
      <c r="AT140" s="25" t="s">
        <v>272</v>
      </c>
      <c r="AU140" s="25" t="s">
        <v>107</v>
      </c>
      <c r="AY140" s="25" t="s">
        <v>183</v>
      </c>
      <c r="BE140" s="249">
        <f>IF(N140="základní",J140,0)</f>
        <v>0</v>
      </c>
      <c r="BF140" s="249">
        <f>IF(N140="snížená",J140,0)</f>
        <v>0</v>
      </c>
      <c r="BG140" s="249">
        <f>IF(N140="zákl. přenesená",J140,0)</f>
        <v>0</v>
      </c>
      <c r="BH140" s="249">
        <f>IF(N140="sníž. přenesená",J140,0)</f>
        <v>0</v>
      </c>
      <c r="BI140" s="249">
        <f>IF(N140="nulová",J140,0)</f>
        <v>0</v>
      </c>
      <c r="BJ140" s="25" t="s">
        <v>25</v>
      </c>
      <c r="BK140" s="249">
        <f>ROUND(I140*H140,2)</f>
        <v>0</v>
      </c>
      <c r="BL140" s="25" t="s">
        <v>190</v>
      </c>
      <c r="BM140" s="25" t="s">
        <v>578</v>
      </c>
    </row>
    <row r="141" s="1" customFormat="1" ht="16.5" customHeight="1">
      <c r="B141" s="48"/>
      <c r="C141" s="285" t="s">
        <v>410</v>
      </c>
      <c r="D141" s="285" t="s">
        <v>272</v>
      </c>
      <c r="E141" s="286" t="s">
        <v>2623</v>
      </c>
      <c r="F141" s="287" t="s">
        <v>2624</v>
      </c>
      <c r="G141" s="288" t="s">
        <v>490</v>
      </c>
      <c r="H141" s="289">
        <v>1</v>
      </c>
      <c r="I141" s="290"/>
      <c r="J141" s="291">
        <f>ROUND(I141*H141,2)</f>
        <v>0</v>
      </c>
      <c r="K141" s="287" t="s">
        <v>38</v>
      </c>
      <c r="L141" s="292"/>
      <c r="M141" s="293" t="s">
        <v>38</v>
      </c>
      <c r="N141" s="294" t="s">
        <v>53</v>
      </c>
      <c r="O141" s="49"/>
      <c r="P141" s="247">
        <f>O141*H141</f>
        <v>0</v>
      </c>
      <c r="Q141" s="247">
        <v>0</v>
      </c>
      <c r="R141" s="247">
        <f>Q141*H141</f>
        <v>0</v>
      </c>
      <c r="S141" s="247">
        <v>0</v>
      </c>
      <c r="T141" s="248">
        <f>S141*H141</f>
        <v>0</v>
      </c>
      <c r="AR141" s="25" t="s">
        <v>231</v>
      </c>
      <c r="AT141" s="25" t="s">
        <v>272</v>
      </c>
      <c r="AU141" s="25" t="s">
        <v>107</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190</v>
      </c>
      <c r="BM141" s="25" t="s">
        <v>589</v>
      </c>
    </row>
    <row r="142" s="11" customFormat="1" ht="22.32" customHeight="1">
      <c r="B142" s="222"/>
      <c r="C142" s="223"/>
      <c r="D142" s="224" t="s">
        <v>81</v>
      </c>
      <c r="E142" s="236" t="s">
        <v>2114</v>
      </c>
      <c r="F142" s="236" t="s">
        <v>2625</v>
      </c>
      <c r="G142" s="223"/>
      <c r="H142" s="223"/>
      <c r="I142" s="226"/>
      <c r="J142" s="237">
        <f>BK142</f>
        <v>0</v>
      </c>
      <c r="K142" s="223"/>
      <c r="L142" s="228"/>
      <c r="M142" s="229"/>
      <c r="N142" s="230"/>
      <c r="O142" s="230"/>
      <c r="P142" s="231">
        <f>P143</f>
        <v>0</v>
      </c>
      <c r="Q142" s="230"/>
      <c r="R142" s="231">
        <f>R143</f>
        <v>0</v>
      </c>
      <c r="S142" s="230"/>
      <c r="T142" s="232">
        <f>T143</f>
        <v>0</v>
      </c>
      <c r="AR142" s="233" t="s">
        <v>25</v>
      </c>
      <c r="AT142" s="234" t="s">
        <v>81</v>
      </c>
      <c r="AU142" s="234" t="s">
        <v>90</v>
      </c>
      <c r="AY142" s="233" t="s">
        <v>183</v>
      </c>
      <c r="BK142" s="235">
        <f>BK143</f>
        <v>0</v>
      </c>
    </row>
    <row r="143" s="1" customFormat="1" ht="38.25" customHeight="1">
      <c r="B143" s="48"/>
      <c r="C143" s="285" t="s">
        <v>414</v>
      </c>
      <c r="D143" s="285" t="s">
        <v>272</v>
      </c>
      <c r="E143" s="286" t="s">
        <v>2626</v>
      </c>
      <c r="F143" s="287" t="s">
        <v>2619</v>
      </c>
      <c r="G143" s="288" t="s">
        <v>490</v>
      </c>
      <c r="H143" s="289">
        <v>1</v>
      </c>
      <c r="I143" s="290"/>
      <c r="J143" s="291">
        <f>ROUND(I143*H143,2)</f>
        <v>0</v>
      </c>
      <c r="K143" s="287" t="s">
        <v>38</v>
      </c>
      <c r="L143" s="292"/>
      <c r="M143" s="293" t="s">
        <v>38</v>
      </c>
      <c r="N143" s="294" t="s">
        <v>53</v>
      </c>
      <c r="O143" s="49"/>
      <c r="P143" s="247">
        <f>O143*H143</f>
        <v>0</v>
      </c>
      <c r="Q143" s="247">
        <v>0</v>
      </c>
      <c r="R143" s="247">
        <f>Q143*H143</f>
        <v>0</v>
      </c>
      <c r="S143" s="247">
        <v>0</v>
      </c>
      <c r="T143" s="248">
        <f>S143*H143</f>
        <v>0</v>
      </c>
      <c r="AR143" s="25" t="s">
        <v>231</v>
      </c>
      <c r="AT143" s="25" t="s">
        <v>272</v>
      </c>
      <c r="AU143" s="25" t="s">
        <v>107</v>
      </c>
      <c r="AY143" s="25" t="s">
        <v>183</v>
      </c>
      <c r="BE143" s="249">
        <f>IF(N143="základní",J143,0)</f>
        <v>0</v>
      </c>
      <c r="BF143" s="249">
        <f>IF(N143="snížená",J143,0)</f>
        <v>0</v>
      </c>
      <c r="BG143" s="249">
        <f>IF(N143="zákl. přenesená",J143,0)</f>
        <v>0</v>
      </c>
      <c r="BH143" s="249">
        <f>IF(N143="sníž. přenesená",J143,0)</f>
        <v>0</v>
      </c>
      <c r="BI143" s="249">
        <f>IF(N143="nulová",J143,0)</f>
        <v>0</v>
      </c>
      <c r="BJ143" s="25" t="s">
        <v>25</v>
      </c>
      <c r="BK143" s="249">
        <f>ROUND(I143*H143,2)</f>
        <v>0</v>
      </c>
      <c r="BL143" s="25" t="s">
        <v>190</v>
      </c>
      <c r="BM143" s="25" t="s">
        <v>599</v>
      </c>
    </row>
    <row r="144" s="11" customFormat="1" ht="29.88" customHeight="1">
      <c r="B144" s="222"/>
      <c r="C144" s="223"/>
      <c r="D144" s="224" t="s">
        <v>81</v>
      </c>
      <c r="E144" s="236" t="s">
        <v>2116</v>
      </c>
      <c r="F144" s="236" t="s">
        <v>2627</v>
      </c>
      <c r="G144" s="223"/>
      <c r="H144" s="223"/>
      <c r="I144" s="226"/>
      <c r="J144" s="237">
        <f>BK144</f>
        <v>0</v>
      </c>
      <c r="K144" s="223"/>
      <c r="L144" s="228"/>
      <c r="M144" s="229"/>
      <c r="N144" s="230"/>
      <c r="O144" s="230"/>
      <c r="P144" s="231">
        <f>SUM(P145:P150)</f>
        <v>0</v>
      </c>
      <c r="Q144" s="230"/>
      <c r="R144" s="231">
        <f>SUM(R145:R150)</f>
        <v>0</v>
      </c>
      <c r="S144" s="230"/>
      <c r="T144" s="232">
        <f>SUM(T145:T150)</f>
        <v>0</v>
      </c>
      <c r="AR144" s="233" t="s">
        <v>25</v>
      </c>
      <c r="AT144" s="234" t="s">
        <v>81</v>
      </c>
      <c r="AU144" s="234" t="s">
        <v>25</v>
      </c>
      <c r="AY144" s="233" t="s">
        <v>183</v>
      </c>
      <c r="BK144" s="235">
        <f>SUM(BK145:BK150)</f>
        <v>0</v>
      </c>
    </row>
    <row r="145" s="1" customFormat="1" ht="16.5" customHeight="1">
      <c r="B145" s="48"/>
      <c r="C145" s="285" t="s">
        <v>425</v>
      </c>
      <c r="D145" s="285" t="s">
        <v>272</v>
      </c>
      <c r="E145" s="286" t="s">
        <v>2628</v>
      </c>
      <c r="F145" s="287" t="s">
        <v>2629</v>
      </c>
      <c r="G145" s="288" t="s">
        <v>313</v>
      </c>
      <c r="H145" s="289">
        <v>457</v>
      </c>
      <c r="I145" s="290"/>
      <c r="J145" s="291">
        <f>ROUND(I145*H145,2)</f>
        <v>0</v>
      </c>
      <c r="K145" s="287" t="s">
        <v>38</v>
      </c>
      <c r="L145" s="292"/>
      <c r="M145" s="293" t="s">
        <v>38</v>
      </c>
      <c r="N145" s="294" t="s">
        <v>53</v>
      </c>
      <c r="O145" s="49"/>
      <c r="P145" s="247">
        <f>O145*H145</f>
        <v>0</v>
      </c>
      <c r="Q145" s="247">
        <v>0</v>
      </c>
      <c r="R145" s="247">
        <f>Q145*H145</f>
        <v>0</v>
      </c>
      <c r="S145" s="247">
        <v>0</v>
      </c>
      <c r="T145" s="248">
        <f>S145*H145</f>
        <v>0</v>
      </c>
      <c r="AR145" s="25" t="s">
        <v>231</v>
      </c>
      <c r="AT145" s="25" t="s">
        <v>272</v>
      </c>
      <c r="AU145" s="25" t="s">
        <v>90</v>
      </c>
      <c r="AY145" s="25" t="s">
        <v>183</v>
      </c>
      <c r="BE145" s="249">
        <f>IF(N145="základní",J145,0)</f>
        <v>0</v>
      </c>
      <c r="BF145" s="249">
        <f>IF(N145="snížená",J145,0)</f>
        <v>0</v>
      </c>
      <c r="BG145" s="249">
        <f>IF(N145="zákl. přenesená",J145,0)</f>
        <v>0</v>
      </c>
      <c r="BH145" s="249">
        <f>IF(N145="sníž. přenesená",J145,0)</f>
        <v>0</v>
      </c>
      <c r="BI145" s="249">
        <f>IF(N145="nulová",J145,0)</f>
        <v>0</v>
      </c>
      <c r="BJ145" s="25" t="s">
        <v>25</v>
      </c>
      <c r="BK145" s="249">
        <f>ROUND(I145*H145,2)</f>
        <v>0</v>
      </c>
      <c r="BL145" s="25" t="s">
        <v>190</v>
      </c>
      <c r="BM145" s="25" t="s">
        <v>610</v>
      </c>
    </row>
    <row r="146" s="1" customFormat="1" ht="16.5" customHeight="1">
      <c r="B146" s="48"/>
      <c r="C146" s="285" t="s">
        <v>430</v>
      </c>
      <c r="D146" s="285" t="s">
        <v>272</v>
      </c>
      <c r="E146" s="286" t="s">
        <v>2630</v>
      </c>
      <c r="F146" s="287" t="s">
        <v>2631</v>
      </c>
      <c r="G146" s="288" t="s">
        <v>313</v>
      </c>
      <c r="H146" s="289">
        <v>100</v>
      </c>
      <c r="I146" s="290"/>
      <c r="J146" s="291">
        <f>ROUND(I146*H146,2)</f>
        <v>0</v>
      </c>
      <c r="K146" s="287" t="s">
        <v>38</v>
      </c>
      <c r="L146" s="292"/>
      <c r="M146" s="293" t="s">
        <v>38</v>
      </c>
      <c r="N146" s="294" t="s">
        <v>53</v>
      </c>
      <c r="O146" s="49"/>
      <c r="P146" s="247">
        <f>O146*H146</f>
        <v>0</v>
      </c>
      <c r="Q146" s="247">
        <v>0</v>
      </c>
      <c r="R146" s="247">
        <f>Q146*H146</f>
        <v>0</v>
      </c>
      <c r="S146" s="247">
        <v>0</v>
      </c>
      <c r="T146" s="248">
        <f>S146*H146</f>
        <v>0</v>
      </c>
      <c r="AR146" s="25" t="s">
        <v>231</v>
      </c>
      <c r="AT146" s="25" t="s">
        <v>272</v>
      </c>
      <c r="AU146" s="25" t="s">
        <v>90</v>
      </c>
      <c r="AY146" s="25" t="s">
        <v>183</v>
      </c>
      <c r="BE146" s="249">
        <f>IF(N146="základní",J146,0)</f>
        <v>0</v>
      </c>
      <c r="BF146" s="249">
        <f>IF(N146="snížená",J146,0)</f>
        <v>0</v>
      </c>
      <c r="BG146" s="249">
        <f>IF(N146="zákl. přenesená",J146,0)</f>
        <v>0</v>
      </c>
      <c r="BH146" s="249">
        <f>IF(N146="sníž. přenesená",J146,0)</f>
        <v>0</v>
      </c>
      <c r="BI146" s="249">
        <f>IF(N146="nulová",J146,0)</f>
        <v>0</v>
      </c>
      <c r="BJ146" s="25" t="s">
        <v>25</v>
      </c>
      <c r="BK146" s="249">
        <f>ROUND(I146*H146,2)</f>
        <v>0</v>
      </c>
      <c r="BL146" s="25" t="s">
        <v>190</v>
      </c>
      <c r="BM146" s="25" t="s">
        <v>635</v>
      </c>
    </row>
    <row r="147" s="1" customFormat="1" ht="16.5" customHeight="1">
      <c r="B147" s="48"/>
      <c r="C147" s="285" t="s">
        <v>438</v>
      </c>
      <c r="D147" s="285" t="s">
        <v>272</v>
      </c>
      <c r="E147" s="286" t="s">
        <v>2632</v>
      </c>
      <c r="F147" s="287" t="s">
        <v>2633</v>
      </c>
      <c r="G147" s="288" t="s">
        <v>313</v>
      </c>
      <c r="H147" s="289">
        <v>50</v>
      </c>
      <c r="I147" s="290"/>
      <c r="J147" s="291">
        <f>ROUND(I147*H147,2)</f>
        <v>0</v>
      </c>
      <c r="K147" s="287" t="s">
        <v>38</v>
      </c>
      <c r="L147" s="292"/>
      <c r="M147" s="293" t="s">
        <v>38</v>
      </c>
      <c r="N147" s="294" t="s">
        <v>53</v>
      </c>
      <c r="O147" s="49"/>
      <c r="P147" s="247">
        <f>O147*H147</f>
        <v>0</v>
      </c>
      <c r="Q147" s="247">
        <v>0</v>
      </c>
      <c r="R147" s="247">
        <f>Q147*H147</f>
        <v>0</v>
      </c>
      <c r="S147" s="247">
        <v>0</v>
      </c>
      <c r="T147" s="248">
        <f>S147*H147</f>
        <v>0</v>
      </c>
      <c r="AR147" s="25" t="s">
        <v>231</v>
      </c>
      <c r="AT147" s="25" t="s">
        <v>272</v>
      </c>
      <c r="AU147" s="25" t="s">
        <v>90</v>
      </c>
      <c r="AY147" s="25" t="s">
        <v>183</v>
      </c>
      <c r="BE147" s="249">
        <f>IF(N147="základní",J147,0)</f>
        <v>0</v>
      </c>
      <c r="BF147" s="249">
        <f>IF(N147="snížená",J147,0)</f>
        <v>0</v>
      </c>
      <c r="BG147" s="249">
        <f>IF(N147="zákl. přenesená",J147,0)</f>
        <v>0</v>
      </c>
      <c r="BH147" s="249">
        <f>IF(N147="sníž. přenesená",J147,0)</f>
        <v>0</v>
      </c>
      <c r="BI147" s="249">
        <f>IF(N147="nulová",J147,0)</f>
        <v>0</v>
      </c>
      <c r="BJ147" s="25" t="s">
        <v>25</v>
      </c>
      <c r="BK147" s="249">
        <f>ROUND(I147*H147,2)</f>
        <v>0</v>
      </c>
      <c r="BL147" s="25" t="s">
        <v>190</v>
      </c>
      <c r="BM147" s="25" t="s">
        <v>650</v>
      </c>
    </row>
    <row r="148" s="1" customFormat="1" ht="16.5" customHeight="1">
      <c r="B148" s="48"/>
      <c r="C148" s="285" t="s">
        <v>442</v>
      </c>
      <c r="D148" s="285" t="s">
        <v>272</v>
      </c>
      <c r="E148" s="286" t="s">
        <v>2634</v>
      </c>
      <c r="F148" s="287" t="s">
        <v>2635</v>
      </c>
      <c r="G148" s="288" t="s">
        <v>313</v>
      </c>
      <c r="H148" s="289">
        <v>40</v>
      </c>
      <c r="I148" s="290"/>
      <c r="J148" s="291">
        <f>ROUND(I148*H148,2)</f>
        <v>0</v>
      </c>
      <c r="K148" s="287" t="s">
        <v>38</v>
      </c>
      <c r="L148" s="292"/>
      <c r="M148" s="293" t="s">
        <v>38</v>
      </c>
      <c r="N148" s="294" t="s">
        <v>53</v>
      </c>
      <c r="O148" s="49"/>
      <c r="P148" s="247">
        <f>O148*H148</f>
        <v>0</v>
      </c>
      <c r="Q148" s="247">
        <v>0</v>
      </c>
      <c r="R148" s="247">
        <f>Q148*H148</f>
        <v>0</v>
      </c>
      <c r="S148" s="247">
        <v>0</v>
      </c>
      <c r="T148" s="248">
        <f>S148*H148</f>
        <v>0</v>
      </c>
      <c r="AR148" s="25" t="s">
        <v>231</v>
      </c>
      <c r="AT148" s="25" t="s">
        <v>272</v>
      </c>
      <c r="AU148" s="25" t="s">
        <v>90</v>
      </c>
      <c r="AY148" s="25" t="s">
        <v>183</v>
      </c>
      <c r="BE148" s="249">
        <f>IF(N148="základní",J148,0)</f>
        <v>0</v>
      </c>
      <c r="BF148" s="249">
        <f>IF(N148="snížená",J148,0)</f>
        <v>0</v>
      </c>
      <c r="BG148" s="249">
        <f>IF(N148="zákl. přenesená",J148,0)</f>
        <v>0</v>
      </c>
      <c r="BH148" s="249">
        <f>IF(N148="sníž. přenesená",J148,0)</f>
        <v>0</v>
      </c>
      <c r="BI148" s="249">
        <f>IF(N148="nulová",J148,0)</f>
        <v>0</v>
      </c>
      <c r="BJ148" s="25" t="s">
        <v>25</v>
      </c>
      <c r="BK148" s="249">
        <f>ROUND(I148*H148,2)</f>
        <v>0</v>
      </c>
      <c r="BL148" s="25" t="s">
        <v>190</v>
      </c>
      <c r="BM148" s="25" t="s">
        <v>660</v>
      </c>
    </row>
    <row r="149" s="1" customFormat="1" ht="16.5" customHeight="1">
      <c r="B149" s="48"/>
      <c r="C149" s="285" t="s">
        <v>446</v>
      </c>
      <c r="D149" s="285" t="s">
        <v>272</v>
      </c>
      <c r="E149" s="286" t="s">
        <v>2636</v>
      </c>
      <c r="F149" s="287" t="s">
        <v>2637</v>
      </c>
      <c r="G149" s="288" t="s">
        <v>313</v>
      </c>
      <c r="H149" s="289">
        <v>120</v>
      </c>
      <c r="I149" s="290"/>
      <c r="J149" s="291">
        <f>ROUND(I149*H149,2)</f>
        <v>0</v>
      </c>
      <c r="K149" s="287" t="s">
        <v>38</v>
      </c>
      <c r="L149" s="292"/>
      <c r="M149" s="293" t="s">
        <v>38</v>
      </c>
      <c r="N149" s="294" t="s">
        <v>53</v>
      </c>
      <c r="O149" s="49"/>
      <c r="P149" s="247">
        <f>O149*H149</f>
        <v>0</v>
      </c>
      <c r="Q149" s="247">
        <v>0</v>
      </c>
      <c r="R149" s="247">
        <f>Q149*H149</f>
        <v>0</v>
      </c>
      <c r="S149" s="247">
        <v>0</v>
      </c>
      <c r="T149" s="248">
        <f>S149*H149</f>
        <v>0</v>
      </c>
      <c r="AR149" s="25" t="s">
        <v>231</v>
      </c>
      <c r="AT149" s="25" t="s">
        <v>272</v>
      </c>
      <c r="AU149" s="25" t="s">
        <v>90</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190</v>
      </c>
      <c r="BM149" s="25" t="s">
        <v>668</v>
      </c>
    </row>
    <row r="150" s="1" customFormat="1" ht="38.25" customHeight="1">
      <c r="B150" s="48"/>
      <c r="C150" s="238" t="s">
        <v>454</v>
      </c>
      <c r="D150" s="238" t="s">
        <v>185</v>
      </c>
      <c r="E150" s="239" t="s">
        <v>2638</v>
      </c>
      <c r="F150" s="240" t="s">
        <v>2639</v>
      </c>
      <c r="G150" s="241" t="s">
        <v>490</v>
      </c>
      <c r="H150" s="242">
        <v>1</v>
      </c>
      <c r="I150" s="243"/>
      <c r="J150" s="244">
        <f>ROUND(I150*H150,2)</f>
        <v>0</v>
      </c>
      <c r="K150" s="240" t="s">
        <v>38</v>
      </c>
      <c r="L150" s="74"/>
      <c r="M150" s="245" t="s">
        <v>38</v>
      </c>
      <c r="N150" s="246" t="s">
        <v>53</v>
      </c>
      <c r="O150" s="49"/>
      <c r="P150" s="247">
        <f>O150*H150</f>
        <v>0</v>
      </c>
      <c r="Q150" s="247">
        <v>0</v>
      </c>
      <c r="R150" s="247">
        <f>Q150*H150</f>
        <v>0</v>
      </c>
      <c r="S150" s="247">
        <v>0</v>
      </c>
      <c r="T150" s="248">
        <f>S150*H150</f>
        <v>0</v>
      </c>
      <c r="AR150" s="25" t="s">
        <v>190</v>
      </c>
      <c r="AT150" s="25" t="s">
        <v>185</v>
      </c>
      <c r="AU150" s="25" t="s">
        <v>90</v>
      </c>
      <c r="AY150" s="25" t="s">
        <v>183</v>
      </c>
      <c r="BE150" s="249">
        <f>IF(N150="základní",J150,0)</f>
        <v>0</v>
      </c>
      <c r="BF150" s="249">
        <f>IF(N150="snížená",J150,0)</f>
        <v>0</v>
      </c>
      <c r="BG150" s="249">
        <f>IF(N150="zákl. přenesená",J150,0)</f>
        <v>0</v>
      </c>
      <c r="BH150" s="249">
        <f>IF(N150="sníž. přenesená",J150,0)</f>
        <v>0</v>
      </c>
      <c r="BI150" s="249">
        <f>IF(N150="nulová",J150,0)</f>
        <v>0</v>
      </c>
      <c r="BJ150" s="25" t="s">
        <v>25</v>
      </c>
      <c r="BK150" s="249">
        <f>ROUND(I150*H150,2)</f>
        <v>0</v>
      </c>
      <c r="BL150" s="25" t="s">
        <v>190</v>
      </c>
      <c r="BM150" s="25" t="s">
        <v>679</v>
      </c>
    </row>
    <row r="151" s="11" customFormat="1" ht="29.88" customHeight="1">
      <c r="B151" s="222"/>
      <c r="C151" s="223"/>
      <c r="D151" s="224" t="s">
        <v>81</v>
      </c>
      <c r="E151" s="236" t="s">
        <v>2118</v>
      </c>
      <c r="F151" s="236" t="s">
        <v>2640</v>
      </c>
      <c r="G151" s="223"/>
      <c r="H151" s="223"/>
      <c r="I151" s="226"/>
      <c r="J151" s="237">
        <f>BK151</f>
        <v>0</v>
      </c>
      <c r="K151" s="223"/>
      <c r="L151" s="228"/>
      <c r="M151" s="229"/>
      <c r="N151" s="230"/>
      <c r="O151" s="230"/>
      <c r="P151" s="231">
        <f>SUM(P152:P155)</f>
        <v>0</v>
      </c>
      <c r="Q151" s="230"/>
      <c r="R151" s="231">
        <f>SUM(R152:R155)</f>
        <v>0</v>
      </c>
      <c r="S151" s="230"/>
      <c r="T151" s="232">
        <f>SUM(T152:T155)</f>
        <v>0</v>
      </c>
      <c r="AR151" s="233" t="s">
        <v>25</v>
      </c>
      <c r="AT151" s="234" t="s">
        <v>81</v>
      </c>
      <c r="AU151" s="234" t="s">
        <v>25</v>
      </c>
      <c r="AY151" s="233" t="s">
        <v>183</v>
      </c>
      <c r="BK151" s="235">
        <f>SUM(BK152:BK155)</f>
        <v>0</v>
      </c>
    </row>
    <row r="152" s="1" customFormat="1" ht="16.5" customHeight="1">
      <c r="B152" s="48"/>
      <c r="C152" s="238" t="s">
        <v>461</v>
      </c>
      <c r="D152" s="238" t="s">
        <v>185</v>
      </c>
      <c r="E152" s="239" t="s">
        <v>2641</v>
      </c>
      <c r="F152" s="240" t="s">
        <v>2642</v>
      </c>
      <c r="G152" s="241" t="s">
        <v>490</v>
      </c>
      <c r="H152" s="242">
        <v>1</v>
      </c>
      <c r="I152" s="243"/>
      <c r="J152" s="244">
        <f>ROUND(I152*H152,2)</f>
        <v>0</v>
      </c>
      <c r="K152" s="240" t="s">
        <v>38</v>
      </c>
      <c r="L152" s="74"/>
      <c r="M152" s="245" t="s">
        <v>38</v>
      </c>
      <c r="N152" s="246" t="s">
        <v>53</v>
      </c>
      <c r="O152" s="49"/>
      <c r="P152" s="247">
        <f>O152*H152</f>
        <v>0</v>
      </c>
      <c r="Q152" s="247">
        <v>0</v>
      </c>
      <c r="R152" s="247">
        <f>Q152*H152</f>
        <v>0</v>
      </c>
      <c r="S152" s="247">
        <v>0</v>
      </c>
      <c r="T152" s="248">
        <f>S152*H152</f>
        <v>0</v>
      </c>
      <c r="AR152" s="25" t="s">
        <v>190</v>
      </c>
      <c r="AT152" s="25" t="s">
        <v>185</v>
      </c>
      <c r="AU152" s="25" t="s">
        <v>90</v>
      </c>
      <c r="AY152" s="25" t="s">
        <v>183</v>
      </c>
      <c r="BE152" s="249">
        <f>IF(N152="základní",J152,0)</f>
        <v>0</v>
      </c>
      <c r="BF152" s="249">
        <f>IF(N152="snížená",J152,0)</f>
        <v>0</v>
      </c>
      <c r="BG152" s="249">
        <f>IF(N152="zákl. přenesená",J152,0)</f>
        <v>0</v>
      </c>
      <c r="BH152" s="249">
        <f>IF(N152="sníž. přenesená",J152,0)</f>
        <v>0</v>
      </c>
      <c r="BI152" s="249">
        <f>IF(N152="nulová",J152,0)</f>
        <v>0</v>
      </c>
      <c r="BJ152" s="25" t="s">
        <v>25</v>
      </c>
      <c r="BK152" s="249">
        <f>ROUND(I152*H152,2)</f>
        <v>0</v>
      </c>
      <c r="BL152" s="25" t="s">
        <v>190</v>
      </c>
      <c r="BM152" s="25" t="s">
        <v>687</v>
      </c>
    </row>
    <row r="153" s="1" customFormat="1" ht="16.5" customHeight="1">
      <c r="B153" s="48"/>
      <c r="C153" s="238" t="s">
        <v>467</v>
      </c>
      <c r="D153" s="238" t="s">
        <v>185</v>
      </c>
      <c r="E153" s="239" t="s">
        <v>2643</v>
      </c>
      <c r="F153" s="240" t="s">
        <v>2644</v>
      </c>
      <c r="G153" s="241" t="s">
        <v>490</v>
      </c>
      <c r="H153" s="242">
        <v>1</v>
      </c>
      <c r="I153" s="243"/>
      <c r="J153" s="244">
        <f>ROUND(I153*H153,2)</f>
        <v>0</v>
      </c>
      <c r="K153" s="240" t="s">
        <v>38</v>
      </c>
      <c r="L153" s="74"/>
      <c r="M153" s="245" t="s">
        <v>38</v>
      </c>
      <c r="N153" s="246" t="s">
        <v>53</v>
      </c>
      <c r="O153" s="49"/>
      <c r="P153" s="247">
        <f>O153*H153</f>
        <v>0</v>
      </c>
      <c r="Q153" s="247">
        <v>0</v>
      </c>
      <c r="R153" s="247">
        <f>Q153*H153</f>
        <v>0</v>
      </c>
      <c r="S153" s="247">
        <v>0</v>
      </c>
      <c r="T153" s="248">
        <f>S153*H153</f>
        <v>0</v>
      </c>
      <c r="AR153" s="25" t="s">
        <v>190</v>
      </c>
      <c r="AT153" s="25" t="s">
        <v>185</v>
      </c>
      <c r="AU153" s="25" t="s">
        <v>90</v>
      </c>
      <c r="AY153" s="25" t="s">
        <v>183</v>
      </c>
      <c r="BE153" s="249">
        <f>IF(N153="základní",J153,0)</f>
        <v>0</v>
      </c>
      <c r="BF153" s="249">
        <f>IF(N153="snížená",J153,0)</f>
        <v>0</v>
      </c>
      <c r="BG153" s="249">
        <f>IF(N153="zákl. přenesená",J153,0)</f>
        <v>0</v>
      </c>
      <c r="BH153" s="249">
        <f>IF(N153="sníž. přenesená",J153,0)</f>
        <v>0</v>
      </c>
      <c r="BI153" s="249">
        <f>IF(N153="nulová",J153,0)</f>
        <v>0</v>
      </c>
      <c r="BJ153" s="25" t="s">
        <v>25</v>
      </c>
      <c r="BK153" s="249">
        <f>ROUND(I153*H153,2)</f>
        <v>0</v>
      </c>
      <c r="BL153" s="25" t="s">
        <v>190</v>
      </c>
      <c r="BM153" s="25" t="s">
        <v>697</v>
      </c>
    </row>
    <row r="154" s="1" customFormat="1" ht="16.5" customHeight="1">
      <c r="B154" s="48"/>
      <c r="C154" s="238" t="s">
        <v>473</v>
      </c>
      <c r="D154" s="238" t="s">
        <v>185</v>
      </c>
      <c r="E154" s="239" t="s">
        <v>2645</v>
      </c>
      <c r="F154" s="240" t="s">
        <v>2646</v>
      </c>
      <c r="G154" s="241" t="s">
        <v>490</v>
      </c>
      <c r="H154" s="242">
        <v>1</v>
      </c>
      <c r="I154" s="243"/>
      <c r="J154" s="244">
        <f>ROUND(I154*H154,2)</f>
        <v>0</v>
      </c>
      <c r="K154" s="240" t="s">
        <v>38</v>
      </c>
      <c r="L154" s="74"/>
      <c r="M154" s="245" t="s">
        <v>38</v>
      </c>
      <c r="N154" s="246" t="s">
        <v>53</v>
      </c>
      <c r="O154" s="49"/>
      <c r="P154" s="247">
        <f>O154*H154</f>
        <v>0</v>
      </c>
      <c r="Q154" s="247">
        <v>0</v>
      </c>
      <c r="R154" s="247">
        <f>Q154*H154</f>
        <v>0</v>
      </c>
      <c r="S154" s="247">
        <v>0</v>
      </c>
      <c r="T154" s="248">
        <f>S154*H154</f>
        <v>0</v>
      </c>
      <c r="AR154" s="25" t="s">
        <v>190</v>
      </c>
      <c r="AT154" s="25" t="s">
        <v>185</v>
      </c>
      <c r="AU154" s="25" t="s">
        <v>90</v>
      </c>
      <c r="AY154" s="25" t="s">
        <v>183</v>
      </c>
      <c r="BE154" s="249">
        <f>IF(N154="základní",J154,0)</f>
        <v>0</v>
      </c>
      <c r="BF154" s="249">
        <f>IF(N154="snížená",J154,0)</f>
        <v>0</v>
      </c>
      <c r="BG154" s="249">
        <f>IF(N154="zákl. přenesená",J154,0)</f>
        <v>0</v>
      </c>
      <c r="BH154" s="249">
        <f>IF(N154="sníž. přenesená",J154,0)</f>
        <v>0</v>
      </c>
      <c r="BI154" s="249">
        <f>IF(N154="nulová",J154,0)</f>
        <v>0</v>
      </c>
      <c r="BJ154" s="25" t="s">
        <v>25</v>
      </c>
      <c r="BK154" s="249">
        <f>ROUND(I154*H154,2)</f>
        <v>0</v>
      </c>
      <c r="BL154" s="25" t="s">
        <v>190</v>
      </c>
      <c r="BM154" s="25" t="s">
        <v>707</v>
      </c>
    </row>
    <row r="155" s="1" customFormat="1" ht="16.5" customHeight="1">
      <c r="B155" s="48"/>
      <c r="C155" s="238" t="s">
        <v>478</v>
      </c>
      <c r="D155" s="238" t="s">
        <v>185</v>
      </c>
      <c r="E155" s="239" t="s">
        <v>2647</v>
      </c>
      <c r="F155" s="240" t="s">
        <v>2648</v>
      </c>
      <c r="G155" s="241" t="s">
        <v>490</v>
      </c>
      <c r="H155" s="242">
        <v>1</v>
      </c>
      <c r="I155" s="243"/>
      <c r="J155" s="244">
        <f>ROUND(I155*H155,2)</f>
        <v>0</v>
      </c>
      <c r="K155" s="240" t="s">
        <v>38</v>
      </c>
      <c r="L155" s="74"/>
      <c r="M155" s="245" t="s">
        <v>38</v>
      </c>
      <c r="N155" s="317" t="s">
        <v>53</v>
      </c>
      <c r="O155" s="311"/>
      <c r="P155" s="312">
        <f>O155*H155</f>
        <v>0</v>
      </c>
      <c r="Q155" s="312">
        <v>0</v>
      </c>
      <c r="R155" s="312">
        <f>Q155*H155</f>
        <v>0</v>
      </c>
      <c r="S155" s="312">
        <v>0</v>
      </c>
      <c r="T155" s="313">
        <f>S155*H155</f>
        <v>0</v>
      </c>
      <c r="AR155" s="25" t="s">
        <v>190</v>
      </c>
      <c r="AT155" s="25" t="s">
        <v>185</v>
      </c>
      <c r="AU155" s="25" t="s">
        <v>90</v>
      </c>
      <c r="AY155" s="25" t="s">
        <v>183</v>
      </c>
      <c r="BE155" s="249">
        <f>IF(N155="základní",J155,0)</f>
        <v>0</v>
      </c>
      <c r="BF155" s="249">
        <f>IF(N155="snížená",J155,0)</f>
        <v>0</v>
      </c>
      <c r="BG155" s="249">
        <f>IF(N155="zákl. přenesená",J155,0)</f>
        <v>0</v>
      </c>
      <c r="BH155" s="249">
        <f>IF(N155="sníž. přenesená",J155,0)</f>
        <v>0</v>
      </c>
      <c r="BI155" s="249">
        <f>IF(N155="nulová",J155,0)</f>
        <v>0</v>
      </c>
      <c r="BJ155" s="25" t="s">
        <v>25</v>
      </c>
      <c r="BK155" s="249">
        <f>ROUND(I155*H155,2)</f>
        <v>0</v>
      </c>
      <c r="BL155" s="25" t="s">
        <v>190</v>
      </c>
      <c r="BM155" s="25" t="s">
        <v>718</v>
      </c>
    </row>
    <row r="156" s="1" customFormat="1" ht="6.96" customHeight="1">
      <c r="B156" s="69"/>
      <c r="C156" s="70"/>
      <c r="D156" s="70"/>
      <c r="E156" s="70"/>
      <c r="F156" s="70"/>
      <c r="G156" s="70"/>
      <c r="H156" s="70"/>
      <c r="I156" s="181"/>
      <c r="J156" s="70"/>
      <c r="K156" s="70"/>
      <c r="L156" s="74"/>
    </row>
  </sheetData>
  <sheetProtection sheet="1" autoFilter="0" formatColumns="0" formatRows="0" objects="1" scenarios="1" spinCount="100000" saltValue="I2MSVgELOGXL1w0vjz4qqbJ3FrjyNlpOY4BO3iZ7YtqtQQYk63+cu/Lcl8D1bbODEOjyAhAVxR3l4hzp12+qqw==" hashValue="5Gxh83sm4cPeFo3QBCJvyf/P+5hUDPZk6otWHquh4b5n0tQ6cacFDi2mC7PIJm23EnZhnSmDlYY86TSF66ZUnA==" algorithmName="SHA-512" password="CC35"/>
  <autoFilter ref="C98:K155"/>
  <mergeCells count="16">
    <mergeCell ref="E7:H7"/>
    <mergeCell ref="E11:H11"/>
    <mergeCell ref="E9:H9"/>
    <mergeCell ref="E13:H13"/>
    <mergeCell ref="E28:H28"/>
    <mergeCell ref="E49:H49"/>
    <mergeCell ref="E53:H53"/>
    <mergeCell ref="E51:H51"/>
    <mergeCell ref="E55:H55"/>
    <mergeCell ref="J59:J60"/>
    <mergeCell ref="E85:H85"/>
    <mergeCell ref="E89:H89"/>
    <mergeCell ref="E87:H87"/>
    <mergeCell ref="E91:H91"/>
    <mergeCell ref="G1:H1"/>
    <mergeCell ref="L2:V2"/>
  </mergeCells>
  <hyperlinks>
    <hyperlink ref="F1:G1" location="C2" display="1) Krycí list soupisu"/>
    <hyperlink ref="G1:H1" location="C62" display="2) Rekapitulace"/>
    <hyperlink ref="J1" location="C98"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51"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2"/>
      <c r="B1" s="152"/>
      <c r="C1" s="152"/>
      <c r="D1" s="153" t="s">
        <v>1</v>
      </c>
      <c r="E1" s="152"/>
      <c r="F1" s="154" t="s">
        <v>131</v>
      </c>
      <c r="G1" s="154" t="s">
        <v>132</v>
      </c>
      <c r="H1" s="154"/>
      <c r="I1" s="155"/>
      <c r="J1" s="154" t="s">
        <v>133</v>
      </c>
      <c r="K1" s="153" t="s">
        <v>134</v>
      </c>
      <c r="L1" s="154" t="s">
        <v>135</v>
      </c>
      <c r="M1" s="154"/>
      <c r="N1" s="154"/>
      <c r="O1" s="154"/>
      <c r="P1" s="154"/>
      <c r="Q1" s="154"/>
      <c r="R1" s="154"/>
      <c r="S1" s="154"/>
      <c r="T1" s="154"/>
      <c r="U1" s="21"/>
      <c r="V1" s="21"/>
      <c r="W1" s="22"/>
      <c r="X1" s="22"/>
      <c r="Y1" s="22"/>
      <c r="Z1" s="22"/>
      <c r="AA1" s="22"/>
      <c r="AB1" s="22"/>
      <c r="AC1" s="22"/>
      <c r="AD1" s="22"/>
      <c r="AE1" s="22"/>
      <c r="AF1" s="22"/>
      <c r="AG1" s="22"/>
      <c r="AH1" s="22"/>
      <c r="AI1" s="22"/>
      <c r="AJ1" s="22"/>
      <c r="AK1" s="22"/>
      <c r="AL1" s="22"/>
      <c r="AM1" s="22"/>
      <c r="AN1" s="22"/>
      <c r="AO1" s="22"/>
      <c r="AP1" s="22"/>
      <c r="AQ1" s="22"/>
      <c r="AR1" s="22"/>
      <c r="AS1" s="22"/>
      <c r="AT1" s="22"/>
      <c r="AU1" s="22"/>
      <c r="AV1" s="22"/>
      <c r="AW1" s="22"/>
      <c r="AX1" s="22"/>
      <c r="AY1" s="22"/>
      <c r="AZ1" s="22"/>
      <c r="BA1" s="22"/>
      <c r="BB1" s="22"/>
      <c r="BC1" s="22"/>
      <c r="BD1" s="22"/>
      <c r="BE1" s="22"/>
      <c r="BF1" s="22"/>
      <c r="BG1" s="22"/>
      <c r="BH1" s="22"/>
      <c r="BI1" s="22"/>
      <c r="BJ1" s="22"/>
      <c r="BK1" s="22"/>
      <c r="BL1" s="22"/>
      <c r="BM1" s="22"/>
      <c r="BN1" s="22"/>
      <c r="BO1" s="22"/>
      <c r="BP1" s="22"/>
      <c r="BQ1" s="22"/>
      <c r="BR1" s="22"/>
    </row>
    <row r="2" ht="36.96" customHeight="1">
      <c r="L2"/>
      <c r="AT2" s="25" t="s">
        <v>120</v>
      </c>
    </row>
    <row r="3" ht="6.96" customHeight="1">
      <c r="B3" s="26"/>
      <c r="C3" s="27"/>
      <c r="D3" s="27"/>
      <c r="E3" s="27"/>
      <c r="F3" s="27"/>
      <c r="G3" s="27"/>
      <c r="H3" s="27"/>
      <c r="I3" s="156"/>
      <c r="J3" s="27"/>
      <c r="K3" s="28"/>
      <c r="AT3" s="25" t="s">
        <v>90</v>
      </c>
    </row>
    <row r="4" ht="36.96" customHeight="1">
      <c r="B4" s="29"/>
      <c r="C4" s="30"/>
      <c r="D4" s="31" t="s">
        <v>136</v>
      </c>
      <c r="E4" s="30"/>
      <c r="F4" s="30"/>
      <c r="G4" s="30"/>
      <c r="H4" s="30"/>
      <c r="I4" s="157"/>
      <c r="J4" s="30"/>
      <c r="K4" s="32"/>
      <c r="M4" s="33" t="s">
        <v>12</v>
      </c>
      <c r="AT4" s="25" t="s">
        <v>6</v>
      </c>
    </row>
    <row r="5" ht="6.96" customHeight="1">
      <c r="B5" s="29"/>
      <c r="C5" s="30"/>
      <c r="D5" s="30"/>
      <c r="E5" s="30"/>
      <c r="F5" s="30"/>
      <c r="G5" s="30"/>
      <c r="H5" s="30"/>
      <c r="I5" s="157"/>
      <c r="J5" s="30"/>
      <c r="K5" s="32"/>
    </row>
    <row r="6">
      <c r="B6" s="29"/>
      <c r="C6" s="30"/>
      <c r="D6" s="41" t="s">
        <v>18</v>
      </c>
      <c r="E6" s="30"/>
      <c r="F6" s="30"/>
      <c r="G6" s="30"/>
      <c r="H6" s="30"/>
      <c r="I6" s="157"/>
      <c r="J6" s="30"/>
      <c r="K6" s="32"/>
    </row>
    <row r="7" ht="16.5" customHeight="1">
      <c r="B7" s="29"/>
      <c r="C7" s="30"/>
      <c r="D7" s="30"/>
      <c r="E7" s="158" t="str">
        <f>'Rekapitulace stavby'!K6</f>
        <v>Areál TJ Lokomotiva Cheb-I.etapa-Fáze I.B-Rekonstrukce haly s přístavbou šaten-Neuznatelné výdaje</v>
      </c>
      <c r="F7" s="41"/>
      <c r="G7" s="41"/>
      <c r="H7" s="41"/>
      <c r="I7" s="157"/>
      <c r="J7" s="30"/>
      <c r="K7" s="32"/>
    </row>
    <row r="8">
      <c r="B8" s="29"/>
      <c r="C8" s="30"/>
      <c r="D8" s="41" t="s">
        <v>137</v>
      </c>
      <c r="E8" s="30"/>
      <c r="F8" s="30"/>
      <c r="G8" s="30"/>
      <c r="H8" s="30"/>
      <c r="I8" s="157"/>
      <c r="J8" s="30"/>
      <c r="K8" s="32"/>
    </row>
    <row r="9" ht="16.5" customHeight="1">
      <c r="B9" s="29"/>
      <c r="C9" s="30"/>
      <c r="D9" s="30"/>
      <c r="E9" s="158" t="s">
        <v>138</v>
      </c>
      <c r="F9" s="30"/>
      <c r="G9" s="30"/>
      <c r="H9" s="30"/>
      <c r="I9" s="157"/>
      <c r="J9" s="30"/>
      <c r="K9" s="32"/>
    </row>
    <row r="10">
      <c r="B10" s="29"/>
      <c r="C10" s="30"/>
      <c r="D10" s="41" t="s">
        <v>139</v>
      </c>
      <c r="E10" s="30"/>
      <c r="F10" s="30"/>
      <c r="G10" s="30"/>
      <c r="H10" s="30"/>
      <c r="I10" s="157"/>
      <c r="J10" s="30"/>
      <c r="K10" s="32"/>
    </row>
    <row r="11" s="1" customFormat="1" ht="16.5" customHeight="1">
      <c r="B11" s="48"/>
      <c r="C11" s="49"/>
      <c r="D11" s="49"/>
      <c r="E11" s="57" t="s">
        <v>1658</v>
      </c>
      <c r="F11" s="49"/>
      <c r="G11" s="49"/>
      <c r="H11" s="49"/>
      <c r="I11" s="159"/>
      <c r="J11" s="49"/>
      <c r="K11" s="53"/>
    </row>
    <row r="12" s="1" customFormat="1">
      <c r="B12" s="48"/>
      <c r="C12" s="49"/>
      <c r="D12" s="41" t="s">
        <v>1659</v>
      </c>
      <c r="E12" s="49"/>
      <c r="F12" s="49"/>
      <c r="G12" s="49"/>
      <c r="H12" s="49"/>
      <c r="I12" s="159"/>
      <c r="J12" s="49"/>
      <c r="K12" s="53"/>
    </row>
    <row r="13" s="1" customFormat="1" ht="36.96" customHeight="1">
      <c r="B13" s="48"/>
      <c r="C13" s="49"/>
      <c r="D13" s="49"/>
      <c r="E13" s="160" t="s">
        <v>2649</v>
      </c>
      <c r="F13" s="49"/>
      <c r="G13" s="49"/>
      <c r="H13" s="49"/>
      <c r="I13" s="159"/>
      <c r="J13" s="49"/>
      <c r="K13" s="53"/>
    </row>
    <row r="14" s="1" customFormat="1">
      <c r="B14" s="48"/>
      <c r="C14" s="49"/>
      <c r="D14" s="49"/>
      <c r="E14" s="49"/>
      <c r="F14" s="49"/>
      <c r="G14" s="49"/>
      <c r="H14" s="49"/>
      <c r="I14" s="159"/>
      <c r="J14" s="49"/>
      <c r="K14" s="53"/>
    </row>
    <row r="15" s="1" customFormat="1" ht="14.4" customHeight="1">
      <c r="B15" s="48"/>
      <c r="C15" s="49"/>
      <c r="D15" s="41" t="s">
        <v>21</v>
      </c>
      <c r="E15" s="49"/>
      <c r="F15" s="36" t="s">
        <v>38</v>
      </c>
      <c r="G15" s="49"/>
      <c r="H15" s="49"/>
      <c r="I15" s="161" t="s">
        <v>23</v>
      </c>
      <c r="J15" s="36" t="s">
        <v>38</v>
      </c>
      <c r="K15" s="53"/>
    </row>
    <row r="16" s="1" customFormat="1" ht="14.4" customHeight="1">
      <c r="B16" s="48"/>
      <c r="C16" s="49"/>
      <c r="D16" s="41" t="s">
        <v>26</v>
      </c>
      <c r="E16" s="49"/>
      <c r="F16" s="36" t="s">
        <v>27</v>
      </c>
      <c r="G16" s="49"/>
      <c r="H16" s="49"/>
      <c r="I16" s="161" t="s">
        <v>28</v>
      </c>
      <c r="J16" s="162" t="str">
        <f>'Rekapitulace stavby'!AN8</f>
        <v>25. 1. 2018</v>
      </c>
      <c r="K16" s="53"/>
    </row>
    <row r="17" s="1" customFormat="1" ht="10.8" customHeight="1">
      <c r="B17" s="48"/>
      <c r="C17" s="49"/>
      <c r="D17" s="49"/>
      <c r="E17" s="49"/>
      <c r="F17" s="49"/>
      <c r="G17" s="49"/>
      <c r="H17" s="49"/>
      <c r="I17" s="159"/>
      <c r="J17" s="49"/>
      <c r="K17" s="53"/>
    </row>
    <row r="18" s="1" customFormat="1" ht="14.4" customHeight="1">
      <c r="B18" s="48"/>
      <c r="C18" s="49"/>
      <c r="D18" s="41" t="s">
        <v>36</v>
      </c>
      <c r="E18" s="49"/>
      <c r="F18" s="49"/>
      <c r="G18" s="49"/>
      <c r="H18" s="49"/>
      <c r="I18" s="161" t="s">
        <v>37</v>
      </c>
      <c r="J18" s="36" t="str">
        <f>IF('Rekapitulace stavby'!AN10="","",'Rekapitulace stavby'!AN10)</f>
        <v/>
      </c>
      <c r="K18" s="53"/>
    </row>
    <row r="19" s="1" customFormat="1" ht="18" customHeight="1">
      <c r="B19" s="48"/>
      <c r="C19" s="49"/>
      <c r="D19" s="49"/>
      <c r="E19" s="36" t="str">
        <f>IF('Rekapitulace stavby'!E11="","",'Rekapitulace stavby'!E11)</f>
        <v>Město Cheb, Nám. Krále Jiřího z Poděbrad 1/14 Cheb</v>
      </c>
      <c r="F19" s="49"/>
      <c r="G19" s="49"/>
      <c r="H19" s="49"/>
      <c r="I19" s="161" t="s">
        <v>40</v>
      </c>
      <c r="J19" s="36" t="str">
        <f>IF('Rekapitulace stavby'!AN11="","",'Rekapitulace stavby'!AN11)</f>
        <v/>
      </c>
      <c r="K19" s="53"/>
    </row>
    <row r="20" s="1" customFormat="1" ht="6.96" customHeight="1">
      <c r="B20" s="48"/>
      <c r="C20" s="49"/>
      <c r="D20" s="49"/>
      <c r="E20" s="49"/>
      <c r="F20" s="49"/>
      <c r="G20" s="49"/>
      <c r="H20" s="49"/>
      <c r="I20" s="159"/>
      <c r="J20" s="49"/>
      <c r="K20" s="53"/>
    </row>
    <row r="21" s="1" customFormat="1" ht="14.4" customHeight="1">
      <c r="B21" s="48"/>
      <c r="C21" s="49"/>
      <c r="D21" s="41" t="s">
        <v>41</v>
      </c>
      <c r="E21" s="49"/>
      <c r="F21" s="49"/>
      <c r="G21" s="49"/>
      <c r="H21" s="49"/>
      <c r="I21" s="161" t="s">
        <v>37</v>
      </c>
      <c r="J21" s="36" t="str">
        <f>IF('Rekapitulace stavby'!AN13="Vyplň údaj","",IF('Rekapitulace stavby'!AN13="","",'Rekapitulace stavby'!AN13))</f>
        <v/>
      </c>
      <c r="K21" s="53"/>
    </row>
    <row r="22" s="1" customFormat="1" ht="18" customHeight="1">
      <c r="B22" s="48"/>
      <c r="C22" s="49"/>
      <c r="D22" s="49"/>
      <c r="E22" s="36" t="str">
        <f>IF('Rekapitulace stavby'!E14="Vyplň údaj","",IF('Rekapitulace stavby'!E14="","",'Rekapitulace stavby'!E14))</f>
        <v/>
      </c>
      <c r="F22" s="49"/>
      <c r="G22" s="49"/>
      <c r="H22" s="49"/>
      <c r="I22" s="161" t="s">
        <v>40</v>
      </c>
      <c r="J22" s="36" t="str">
        <f>IF('Rekapitulace stavby'!AN14="Vyplň údaj","",IF('Rekapitulace stavby'!AN14="","",'Rekapitulace stavby'!AN14))</f>
        <v/>
      </c>
      <c r="K22" s="53"/>
    </row>
    <row r="23" s="1" customFormat="1" ht="6.96" customHeight="1">
      <c r="B23" s="48"/>
      <c r="C23" s="49"/>
      <c r="D23" s="49"/>
      <c r="E23" s="49"/>
      <c r="F23" s="49"/>
      <c r="G23" s="49"/>
      <c r="H23" s="49"/>
      <c r="I23" s="159"/>
      <c r="J23" s="49"/>
      <c r="K23" s="53"/>
    </row>
    <row r="24" s="1" customFormat="1" ht="14.4" customHeight="1">
      <c r="B24" s="48"/>
      <c r="C24" s="49"/>
      <c r="D24" s="41" t="s">
        <v>43</v>
      </c>
      <c r="E24" s="49"/>
      <c r="F24" s="49"/>
      <c r="G24" s="49"/>
      <c r="H24" s="49"/>
      <c r="I24" s="161" t="s">
        <v>37</v>
      </c>
      <c r="J24" s="36" t="str">
        <f>IF('Rekapitulace stavby'!AN16="","",'Rekapitulace stavby'!AN16)</f>
        <v/>
      </c>
      <c r="K24" s="53"/>
    </row>
    <row r="25" s="1" customFormat="1" ht="18" customHeight="1">
      <c r="B25" s="48"/>
      <c r="C25" s="49"/>
      <c r="D25" s="49"/>
      <c r="E25" s="36" t="str">
        <f>IF('Rekapitulace stavby'!E17="","",'Rekapitulace stavby'!E17)</f>
        <v>Ing. J. Šedivec-Staving Ateliér, Školní 27, Plzeň</v>
      </c>
      <c r="F25" s="49"/>
      <c r="G25" s="49"/>
      <c r="H25" s="49"/>
      <c r="I25" s="161" t="s">
        <v>40</v>
      </c>
      <c r="J25" s="36" t="str">
        <f>IF('Rekapitulace stavby'!AN17="","",'Rekapitulace stavby'!AN17)</f>
        <v/>
      </c>
      <c r="K25" s="53"/>
    </row>
    <row r="26" s="1" customFormat="1" ht="6.96" customHeight="1">
      <c r="B26" s="48"/>
      <c r="C26" s="49"/>
      <c r="D26" s="49"/>
      <c r="E26" s="49"/>
      <c r="F26" s="49"/>
      <c r="G26" s="49"/>
      <c r="H26" s="49"/>
      <c r="I26" s="159"/>
      <c r="J26" s="49"/>
      <c r="K26" s="53"/>
    </row>
    <row r="27" s="1" customFormat="1" ht="14.4" customHeight="1">
      <c r="B27" s="48"/>
      <c r="C27" s="49"/>
      <c r="D27" s="41" t="s">
        <v>46</v>
      </c>
      <c r="E27" s="49"/>
      <c r="F27" s="49"/>
      <c r="G27" s="49"/>
      <c r="H27" s="49"/>
      <c r="I27" s="159"/>
      <c r="J27" s="49"/>
      <c r="K27" s="53"/>
    </row>
    <row r="28" s="7" customFormat="1" ht="213.75" customHeight="1">
      <c r="B28" s="163"/>
      <c r="C28" s="164"/>
      <c r="D28" s="164"/>
      <c r="E28" s="46" t="s">
        <v>1549</v>
      </c>
      <c r="F28" s="46"/>
      <c r="G28" s="46"/>
      <c r="H28" s="46"/>
      <c r="I28" s="165"/>
      <c r="J28" s="164"/>
      <c r="K28" s="166"/>
    </row>
    <row r="29" s="1" customFormat="1" ht="6.96" customHeight="1">
      <c r="B29" s="48"/>
      <c r="C29" s="49"/>
      <c r="D29" s="49"/>
      <c r="E29" s="49"/>
      <c r="F29" s="49"/>
      <c r="G29" s="49"/>
      <c r="H29" s="49"/>
      <c r="I29" s="159"/>
      <c r="J29" s="49"/>
      <c r="K29" s="53"/>
    </row>
    <row r="30" s="1" customFormat="1" ht="6.96" customHeight="1">
      <c r="B30" s="48"/>
      <c r="C30" s="49"/>
      <c r="D30" s="108"/>
      <c r="E30" s="108"/>
      <c r="F30" s="108"/>
      <c r="G30" s="108"/>
      <c r="H30" s="108"/>
      <c r="I30" s="167"/>
      <c r="J30" s="108"/>
      <c r="K30" s="168"/>
    </row>
    <row r="31" s="1" customFormat="1" ht="25.44" customHeight="1">
      <c r="B31" s="48"/>
      <c r="C31" s="49"/>
      <c r="D31" s="169" t="s">
        <v>48</v>
      </c>
      <c r="E31" s="49"/>
      <c r="F31" s="49"/>
      <c r="G31" s="49"/>
      <c r="H31" s="49"/>
      <c r="I31" s="159"/>
      <c r="J31" s="170">
        <f>ROUND(J107,2)</f>
        <v>0</v>
      </c>
      <c r="K31" s="53"/>
    </row>
    <row r="32" s="1" customFormat="1" ht="6.96" customHeight="1">
      <c r="B32" s="48"/>
      <c r="C32" s="49"/>
      <c r="D32" s="108"/>
      <c r="E32" s="108"/>
      <c r="F32" s="108"/>
      <c r="G32" s="108"/>
      <c r="H32" s="108"/>
      <c r="I32" s="167"/>
      <c r="J32" s="108"/>
      <c r="K32" s="168"/>
    </row>
    <row r="33" s="1" customFormat="1" ht="14.4" customHeight="1">
      <c r="B33" s="48"/>
      <c r="C33" s="49"/>
      <c r="D33" s="49"/>
      <c r="E33" s="49"/>
      <c r="F33" s="54" t="s">
        <v>50</v>
      </c>
      <c r="G33" s="49"/>
      <c r="H33" s="49"/>
      <c r="I33" s="171" t="s">
        <v>49</v>
      </c>
      <c r="J33" s="54" t="s">
        <v>51</v>
      </c>
      <c r="K33" s="53"/>
    </row>
    <row r="34" s="1" customFormat="1" ht="14.4" customHeight="1">
      <c r="B34" s="48"/>
      <c r="C34" s="49"/>
      <c r="D34" s="57" t="s">
        <v>52</v>
      </c>
      <c r="E34" s="57" t="s">
        <v>53</v>
      </c>
      <c r="F34" s="172">
        <f>ROUND(SUM(BE107:BE242), 2)</f>
        <v>0</v>
      </c>
      <c r="G34" s="49"/>
      <c r="H34" s="49"/>
      <c r="I34" s="173">
        <v>0.20999999999999999</v>
      </c>
      <c r="J34" s="172">
        <f>ROUND(ROUND((SUM(BE107:BE242)), 2)*I34, 2)</f>
        <v>0</v>
      </c>
      <c r="K34" s="53"/>
    </row>
    <row r="35" s="1" customFormat="1" ht="14.4" customHeight="1">
      <c r="B35" s="48"/>
      <c r="C35" s="49"/>
      <c r="D35" s="49"/>
      <c r="E35" s="57" t="s">
        <v>54</v>
      </c>
      <c r="F35" s="172">
        <f>ROUND(SUM(BF107:BF242), 2)</f>
        <v>0</v>
      </c>
      <c r="G35" s="49"/>
      <c r="H35" s="49"/>
      <c r="I35" s="173">
        <v>0.14999999999999999</v>
      </c>
      <c r="J35" s="172">
        <f>ROUND(ROUND((SUM(BF107:BF242)), 2)*I35, 2)</f>
        <v>0</v>
      </c>
      <c r="K35" s="53"/>
    </row>
    <row r="36" hidden="1" s="1" customFormat="1" ht="14.4" customHeight="1">
      <c r="B36" s="48"/>
      <c r="C36" s="49"/>
      <c r="D36" s="49"/>
      <c r="E36" s="57" t="s">
        <v>55</v>
      </c>
      <c r="F36" s="172">
        <f>ROUND(SUM(BG107:BG242), 2)</f>
        <v>0</v>
      </c>
      <c r="G36" s="49"/>
      <c r="H36" s="49"/>
      <c r="I36" s="173">
        <v>0.20999999999999999</v>
      </c>
      <c r="J36" s="172">
        <v>0</v>
      </c>
      <c r="K36" s="53"/>
    </row>
    <row r="37" hidden="1" s="1" customFormat="1" ht="14.4" customHeight="1">
      <c r="B37" s="48"/>
      <c r="C37" s="49"/>
      <c r="D37" s="49"/>
      <c r="E37" s="57" t="s">
        <v>56</v>
      </c>
      <c r="F37" s="172">
        <f>ROUND(SUM(BH107:BH242), 2)</f>
        <v>0</v>
      </c>
      <c r="G37" s="49"/>
      <c r="H37" s="49"/>
      <c r="I37" s="173">
        <v>0.14999999999999999</v>
      </c>
      <c r="J37" s="172">
        <v>0</v>
      </c>
      <c r="K37" s="53"/>
    </row>
    <row r="38" hidden="1" s="1" customFormat="1" ht="14.4" customHeight="1">
      <c r="B38" s="48"/>
      <c r="C38" s="49"/>
      <c r="D38" s="49"/>
      <c r="E38" s="57" t="s">
        <v>57</v>
      </c>
      <c r="F38" s="172">
        <f>ROUND(SUM(BI107:BI242), 2)</f>
        <v>0</v>
      </c>
      <c r="G38" s="49"/>
      <c r="H38" s="49"/>
      <c r="I38" s="173">
        <v>0</v>
      </c>
      <c r="J38" s="172">
        <v>0</v>
      </c>
      <c r="K38" s="53"/>
    </row>
    <row r="39" s="1" customFormat="1" ht="6.96" customHeight="1">
      <c r="B39" s="48"/>
      <c r="C39" s="49"/>
      <c r="D39" s="49"/>
      <c r="E39" s="49"/>
      <c r="F39" s="49"/>
      <c r="G39" s="49"/>
      <c r="H39" s="49"/>
      <c r="I39" s="159"/>
      <c r="J39" s="49"/>
      <c r="K39" s="53"/>
    </row>
    <row r="40" s="1" customFormat="1" ht="25.44" customHeight="1">
      <c r="B40" s="48"/>
      <c r="C40" s="174"/>
      <c r="D40" s="175" t="s">
        <v>58</v>
      </c>
      <c r="E40" s="100"/>
      <c r="F40" s="100"/>
      <c r="G40" s="176" t="s">
        <v>59</v>
      </c>
      <c r="H40" s="177" t="s">
        <v>60</v>
      </c>
      <c r="I40" s="178"/>
      <c r="J40" s="179">
        <f>SUM(J31:J38)</f>
        <v>0</v>
      </c>
      <c r="K40" s="180"/>
    </row>
    <row r="41" s="1" customFormat="1" ht="14.4" customHeight="1">
      <c r="B41" s="69"/>
      <c r="C41" s="70"/>
      <c r="D41" s="70"/>
      <c r="E41" s="70"/>
      <c r="F41" s="70"/>
      <c r="G41" s="70"/>
      <c r="H41" s="70"/>
      <c r="I41" s="181"/>
      <c r="J41" s="70"/>
      <c r="K41" s="71"/>
    </row>
    <row r="45" s="1" customFormat="1" ht="6.96" customHeight="1">
      <c r="B45" s="182"/>
      <c r="C45" s="183"/>
      <c r="D45" s="183"/>
      <c r="E45" s="183"/>
      <c r="F45" s="183"/>
      <c r="G45" s="183"/>
      <c r="H45" s="183"/>
      <c r="I45" s="184"/>
      <c r="J45" s="183"/>
      <c r="K45" s="185"/>
    </row>
    <row r="46" s="1" customFormat="1" ht="36.96" customHeight="1">
      <c r="B46" s="48"/>
      <c r="C46" s="31" t="s">
        <v>142</v>
      </c>
      <c r="D46" s="49"/>
      <c r="E46" s="49"/>
      <c r="F46" s="49"/>
      <c r="G46" s="49"/>
      <c r="H46" s="49"/>
      <c r="I46" s="159"/>
      <c r="J46" s="49"/>
      <c r="K46" s="53"/>
    </row>
    <row r="47" s="1" customFormat="1" ht="6.96" customHeight="1">
      <c r="B47" s="48"/>
      <c r="C47" s="49"/>
      <c r="D47" s="49"/>
      <c r="E47" s="49"/>
      <c r="F47" s="49"/>
      <c r="G47" s="49"/>
      <c r="H47" s="49"/>
      <c r="I47" s="159"/>
      <c r="J47" s="49"/>
      <c r="K47" s="53"/>
    </row>
    <row r="48" s="1" customFormat="1" ht="14.4" customHeight="1">
      <c r="B48" s="48"/>
      <c r="C48" s="41" t="s">
        <v>18</v>
      </c>
      <c r="D48" s="49"/>
      <c r="E48" s="49"/>
      <c r="F48" s="49"/>
      <c r="G48" s="49"/>
      <c r="H48" s="49"/>
      <c r="I48" s="159"/>
      <c r="J48" s="49"/>
      <c r="K48" s="53"/>
    </row>
    <row r="49" s="1" customFormat="1" ht="16.5" customHeight="1">
      <c r="B49" s="48"/>
      <c r="C49" s="49"/>
      <c r="D49" s="49"/>
      <c r="E49" s="158" t="str">
        <f>E7</f>
        <v>Areál TJ Lokomotiva Cheb-I.etapa-Fáze I.B-Rekonstrukce haly s přístavbou šaten-Neuznatelné výdaje</v>
      </c>
      <c r="F49" s="41"/>
      <c r="G49" s="41"/>
      <c r="H49" s="41"/>
      <c r="I49" s="159"/>
      <c r="J49" s="49"/>
      <c r="K49" s="53"/>
    </row>
    <row r="50">
      <c r="B50" s="29"/>
      <c r="C50" s="41" t="s">
        <v>137</v>
      </c>
      <c r="D50" s="30"/>
      <c r="E50" s="30"/>
      <c r="F50" s="30"/>
      <c r="G50" s="30"/>
      <c r="H50" s="30"/>
      <c r="I50" s="157"/>
      <c r="J50" s="30"/>
      <c r="K50" s="32"/>
    </row>
    <row r="51" ht="16.5" customHeight="1">
      <c r="B51" s="29"/>
      <c r="C51" s="30"/>
      <c r="D51" s="30"/>
      <c r="E51" s="158" t="s">
        <v>138</v>
      </c>
      <c r="F51" s="30"/>
      <c r="G51" s="30"/>
      <c r="H51" s="30"/>
      <c r="I51" s="157"/>
      <c r="J51" s="30"/>
      <c r="K51" s="32"/>
    </row>
    <row r="52">
      <c r="B52" s="29"/>
      <c r="C52" s="41" t="s">
        <v>139</v>
      </c>
      <c r="D52" s="30"/>
      <c r="E52" s="30"/>
      <c r="F52" s="30"/>
      <c r="G52" s="30"/>
      <c r="H52" s="30"/>
      <c r="I52" s="157"/>
      <c r="J52" s="30"/>
      <c r="K52" s="32"/>
    </row>
    <row r="53" s="1" customFormat="1" ht="16.5" customHeight="1">
      <c r="B53" s="48"/>
      <c r="C53" s="49"/>
      <c r="D53" s="49"/>
      <c r="E53" s="57" t="s">
        <v>1658</v>
      </c>
      <c r="F53" s="49"/>
      <c r="G53" s="49"/>
      <c r="H53" s="49"/>
      <c r="I53" s="159"/>
      <c r="J53" s="49"/>
      <c r="K53" s="53"/>
    </row>
    <row r="54" s="1" customFormat="1" ht="14.4" customHeight="1">
      <c r="B54" s="48"/>
      <c r="C54" s="41" t="s">
        <v>1659</v>
      </c>
      <c r="D54" s="49"/>
      <c r="E54" s="49"/>
      <c r="F54" s="49"/>
      <c r="G54" s="49"/>
      <c r="H54" s="49"/>
      <c r="I54" s="159"/>
      <c r="J54" s="49"/>
      <c r="K54" s="53"/>
    </row>
    <row r="55" s="1" customFormat="1" ht="17.25" customHeight="1">
      <c r="B55" s="48"/>
      <c r="C55" s="49"/>
      <c r="D55" s="49"/>
      <c r="E55" s="160" t="str">
        <f>E13</f>
        <v>D.4.4. - Soupis prací Elektoinstalace-silnoproud HALA-NEUZNATELNÉ VÝDAJE</v>
      </c>
      <c r="F55" s="49"/>
      <c r="G55" s="49"/>
      <c r="H55" s="49"/>
      <c r="I55" s="159"/>
      <c r="J55" s="49"/>
      <c r="K55" s="53"/>
    </row>
    <row r="56" s="1" customFormat="1" ht="6.96" customHeight="1">
      <c r="B56" s="48"/>
      <c r="C56" s="49"/>
      <c r="D56" s="49"/>
      <c r="E56" s="49"/>
      <c r="F56" s="49"/>
      <c r="G56" s="49"/>
      <c r="H56" s="49"/>
      <c r="I56" s="159"/>
      <c r="J56" s="49"/>
      <c r="K56" s="53"/>
    </row>
    <row r="57" s="1" customFormat="1" ht="18" customHeight="1">
      <c r="B57" s="48"/>
      <c r="C57" s="41" t="s">
        <v>26</v>
      </c>
      <c r="D57" s="49"/>
      <c r="E57" s="49"/>
      <c r="F57" s="36" t="str">
        <f>F16</f>
        <v>Cheb</v>
      </c>
      <c r="G57" s="49"/>
      <c r="H57" s="49"/>
      <c r="I57" s="161" t="s">
        <v>28</v>
      </c>
      <c r="J57" s="162" t="str">
        <f>IF(J16="","",J16)</f>
        <v>25. 1. 2018</v>
      </c>
      <c r="K57" s="53"/>
    </row>
    <row r="58" s="1" customFormat="1" ht="6.96" customHeight="1">
      <c r="B58" s="48"/>
      <c r="C58" s="49"/>
      <c r="D58" s="49"/>
      <c r="E58" s="49"/>
      <c r="F58" s="49"/>
      <c r="G58" s="49"/>
      <c r="H58" s="49"/>
      <c r="I58" s="159"/>
      <c r="J58" s="49"/>
      <c r="K58" s="53"/>
    </row>
    <row r="59" s="1" customFormat="1">
      <c r="B59" s="48"/>
      <c r="C59" s="41" t="s">
        <v>36</v>
      </c>
      <c r="D59" s="49"/>
      <c r="E59" s="49"/>
      <c r="F59" s="36" t="str">
        <f>E19</f>
        <v>Město Cheb, Nám. Krále Jiřího z Poděbrad 1/14 Cheb</v>
      </c>
      <c r="G59" s="49"/>
      <c r="H59" s="49"/>
      <c r="I59" s="161" t="s">
        <v>43</v>
      </c>
      <c r="J59" s="46" t="str">
        <f>E25</f>
        <v>Ing. J. Šedivec-Staving Ateliér, Školní 27, Plzeň</v>
      </c>
      <c r="K59" s="53"/>
    </row>
    <row r="60" s="1" customFormat="1" ht="14.4" customHeight="1">
      <c r="B60" s="48"/>
      <c r="C60" s="41" t="s">
        <v>41</v>
      </c>
      <c r="D60" s="49"/>
      <c r="E60" s="49"/>
      <c r="F60" s="36" t="str">
        <f>IF(E22="","",E22)</f>
        <v/>
      </c>
      <c r="G60" s="49"/>
      <c r="H60" s="49"/>
      <c r="I60" s="159"/>
      <c r="J60" s="186"/>
      <c r="K60" s="53"/>
    </row>
    <row r="61" s="1" customFormat="1" ht="10.32" customHeight="1">
      <c r="B61" s="48"/>
      <c r="C61" s="49"/>
      <c r="D61" s="49"/>
      <c r="E61" s="49"/>
      <c r="F61" s="49"/>
      <c r="G61" s="49"/>
      <c r="H61" s="49"/>
      <c r="I61" s="159"/>
      <c r="J61" s="49"/>
      <c r="K61" s="53"/>
    </row>
    <row r="62" s="1" customFormat="1" ht="29.28" customHeight="1">
      <c r="B62" s="48"/>
      <c r="C62" s="187" t="s">
        <v>143</v>
      </c>
      <c r="D62" s="174"/>
      <c r="E62" s="174"/>
      <c r="F62" s="174"/>
      <c r="G62" s="174"/>
      <c r="H62" s="174"/>
      <c r="I62" s="188"/>
      <c r="J62" s="189" t="s">
        <v>144</v>
      </c>
      <c r="K62" s="190"/>
    </row>
    <row r="63" s="1" customFormat="1" ht="10.32" customHeight="1">
      <c r="B63" s="48"/>
      <c r="C63" s="49"/>
      <c r="D63" s="49"/>
      <c r="E63" s="49"/>
      <c r="F63" s="49"/>
      <c r="G63" s="49"/>
      <c r="H63" s="49"/>
      <c r="I63" s="159"/>
      <c r="J63" s="49"/>
      <c r="K63" s="53"/>
    </row>
    <row r="64" s="1" customFormat="1" ht="29.28" customHeight="1">
      <c r="B64" s="48"/>
      <c r="C64" s="191" t="s">
        <v>145</v>
      </c>
      <c r="D64" s="49"/>
      <c r="E64" s="49"/>
      <c r="F64" s="49"/>
      <c r="G64" s="49"/>
      <c r="H64" s="49"/>
      <c r="I64" s="159"/>
      <c r="J64" s="170">
        <f>J107</f>
        <v>0</v>
      </c>
      <c r="K64" s="53"/>
      <c r="AU64" s="25" t="s">
        <v>146</v>
      </c>
    </row>
    <row r="65" s="8" customFormat="1" ht="24.96" customHeight="1">
      <c r="B65" s="192"/>
      <c r="C65" s="193"/>
      <c r="D65" s="194" t="s">
        <v>2650</v>
      </c>
      <c r="E65" s="195"/>
      <c r="F65" s="195"/>
      <c r="G65" s="195"/>
      <c r="H65" s="195"/>
      <c r="I65" s="196"/>
      <c r="J65" s="197">
        <f>J108</f>
        <v>0</v>
      </c>
      <c r="K65" s="198"/>
    </row>
    <row r="66" s="9" customFormat="1" ht="19.92" customHeight="1">
      <c r="B66" s="199"/>
      <c r="C66" s="200"/>
      <c r="D66" s="201" t="s">
        <v>2651</v>
      </c>
      <c r="E66" s="202"/>
      <c r="F66" s="202"/>
      <c r="G66" s="202"/>
      <c r="H66" s="202"/>
      <c r="I66" s="203"/>
      <c r="J66" s="204">
        <f>J109</f>
        <v>0</v>
      </c>
      <c r="K66" s="205"/>
    </row>
    <row r="67" s="9" customFormat="1" ht="19.92" customHeight="1">
      <c r="B67" s="199"/>
      <c r="C67" s="200"/>
      <c r="D67" s="201" t="s">
        <v>2652</v>
      </c>
      <c r="E67" s="202"/>
      <c r="F67" s="202"/>
      <c r="G67" s="202"/>
      <c r="H67" s="202"/>
      <c r="I67" s="203"/>
      <c r="J67" s="204">
        <f>J122</f>
        <v>0</v>
      </c>
      <c r="K67" s="205"/>
    </row>
    <row r="68" s="8" customFormat="1" ht="24.96" customHeight="1">
      <c r="B68" s="192"/>
      <c r="C68" s="193"/>
      <c r="D68" s="194" t="s">
        <v>2653</v>
      </c>
      <c r="E68" s="195"/>
      <c r="F68" s="195"/>
      <c r="G68" s="195"/>
      <c r="H68" s="195"/>
      <c r="I68" s="196"/>
      <c r="J68" s="197">
        <f>J124</f>
        <v>0</v>
      </c>
      <c r="K68" s="198"/>
    </row>
    <row r="69" s="8" customFormat="1" ht="24.96" customHeight="1">
      <c r="B69" s="192"/>
      <c r="C69" s="193"/>
      <c r="D69" s="194" t="s">
        <v>2654</v>
      </c>
      <c r="E69" s="195"/>
      <c r="F69" s="195"/>
      <c r="G69" s="195"/>
      <c r="H69" s="195"/>
      <c r="I69" s="196"/>
      <c r="J69" s="197">
        <f>J139</f>
        <v>0</v>
      </c>
      <c r="K69" s="198"/>
    </row>
    <row r="70" s="8" customFormat="1" ht="24.96" customHeight="1">
      <c r="B70" s="192"/>
      <c r="C70" s="193"/>
      <c r="D70" s="194" t="s">
        <v>2655</v>
      </c>
      <c r="E70" s="195"/>
      <c r="F70" s="195"/>
      <c r="G70" s="195"/>
      <c r="H70" s="195"/>
      <c r="I70" s="196"/>
      <c r="J70" s="197">
        <f>J143</f>
        <v>0</v>
      </c>
      <c r="K70" s="198"/>
    </row>
    <row r="71" s="8" customFormat="1" ht="24.96" customHeight="1">
      <c r="B71" s="192"/>
      <c r="C71" s="193"/>
      <c r="D71" s="194" t="s">
        <v>2656</v>
      </c>
      <c r="E71" s="195"/>
      <c r="F71" s="195"/>
      <c r="G71" s="195"/>
      <c r="H71" s="195"/>
      <c r="I71" s="196"/>
      <c r="J71" s="197">
        <f>J164</f>
        <v>0</v>
      </c>
      <c r="K71" s="198"/>
    </row>
    <row r="72" s="8" customFormat="1" ht="24.96" customHeight="1">
      <c r="B72" s="192"/>
      <c r="C72" s="193"/>
      <c r="D72" s="194" t="s">
        <v>2657</v>
      </c>
      <c r="E72" s="195"/>
      <c r="F72" s="195"/>
      <c r="G72" s="195"/>
      <c r="H72" s="195"/>
      <c r="I72" s="196"/>
      <c r="J72" s="197">
        <f>J169</f>
        <v>0</v>
      </c>
      <c r="K72" s="198"/>
    </row>
    <row r="73" s="8" customFormat="1" ht="24.96" customHeight="1">
      <c r="B73" s="192"/>
      <c r="C73" s="193"/>
      <c r="D73" s="194" t="s">
        <v>2653</v>
      </c>
      <c r="E73" s="195"/>
      <c r="F73" s="195"/>
      <c r="G73" s="195"/>
      <c r="H73" s="195"/>
      <c r="I73" s="196"/>
      <c r="J73" s="197">
        <f>J173</f>
        <v>0</v>
      </c>
      <c r="K73" s="198"/>
    </row>
    <row r="74" s="8" customFormat="1" ht="24.96" customHeight="1">
      <c r="B74" s="192"/>
      <c r="C74" s="193"/>
      <c r="D74" s="194" t="s">
        <v>2654</v>
      </c>
      <c r="E74" s="195"/>
      <c r="F74" s="195"/>
      <c r="G74" s="195"/>
      <c r="H74" s="195"/>
      <c r="I74" s="196"/>
      <c r="J74" s="197">
        <f>J187</f>
        <v>0</v>
      </c>
      <c r="K74" s="198"/>
    </row>
    <row r="75" s="8" customFormat="1" ht="24.96" customHeight="1">
      <c r="B75" s="192"/>
      <c r="C75" s="193"/>
      <c r="D75" s="194" t="s">
        <v>2655</v>
      </c>
      <c r="E75" s="195"/>
      <c r="F75" s="195"/>
      <c r="G75" s="195"/>
      <c r="H75" s="195"/>
      <c r="I75" s="196"/>
      <c r="J75" s="197">
        <f>J191</f>
        <v>0</v>
      </c>
      <c r="K75" s="198"/>
    </row>
    <row r="76" s="8" customFormat="1" ht="24.96" customHeight="1">
      <c r="B76" s="192"/>
      <c r="C76" s="193"/>
      <c r="D76" s="194" t="s">
        <v>2658</v>
      </c>
      <c r="E76" s="195"/>
      <c r="F76" s="195"/>
      <c r="G76" s="195"/>
      <c r="H76" s="195"/>
      <c r="I76" s="196"/>
      <c r="J76" s="197">
        <f>J202</f>
        <v>0</v>
      </c>
      <c r="K76" s="198"/>
    </row>
    <row r="77" s="8" customFormat="1" ht="24.96" customHeight="1">
      <c r="B77" s="192"/>
      <c r="C77" s="193"/>
      <c r="D77" s="194" t="s">
        <v>2656</v>
      </c>
      <c r="E77" s="195"/>
      <c r="F77" s="195"/>
      <c r="G77" s="195"/>
      <c r="H77" s="195"/>
      <c r="I77" s="196"/>
      <c r="J77" s="197">
        <f>J209</f>
        <v>0</v>
      </c>
      <c r="K77" s="198"/>
    </row>
    <row r="78" s="8" customFormat="1" ht="24.96" customHeight="1">
      <c r="B78" s="192"/>
      <c r="C78" s="193"/>
      <c r="D78" s="194" t="s">
        <v>2657</v>
      </c>
      <c r="E78" s="195"/>
      <c r="F78" s="195"/>
      <c r="G78" s="195"/>
      <c r="H78" s="195"/>
      <c r="I78" s="196"/>
      <c r="J78" s="197">
        <f>J215</f>
        <v>0</v>
      </c>
      <c r="K78" s="198"/>
    </row>
    <row r="79" s="8" customFormat="1" ht="24.96" customHeight="1">
      <c r="B79" s="192"/>
      <c r="C79" s="193"/>
      <c r="D79" s="194" t="s">
        <v>2657</v>
      </c>
      <c r="E79" s="195"/>
      <c r="F79" s="195"/>
      <c r="G79" s="195"/>
      <c r="H79" s="195"/>
      <c r="I79" s="196"/>
      <c r="J79" s="197">
        <f>J220</f>
        <v>0</v>
      </c>
      <c r="K79" s="198"/>
    </row>
    <row r="80" s="8" customFormat="1" ht="24.96" customHeight="1">
      <c r="B80" s="192"/>
      <c r="C80" s="193"/>
      <c r="D80" s="194" t="s">
        <v>2658</v>
      </c>
      <c r="E80" s="195"/>
      <c r="F80" s="195"/>
      <c r="G80" s="195"/>
      <c r="H80" s="195"/>
      <c r="I80" s="196"/>
      <c r="J80" s="197">
        <f>J222</f>
        <v>0</v>
      </c>
      <c r="K80" s="198"/>
    </row>
    <row r="81" s="8" customFormat="1" ht="24.96" customHeight="1">
      <c r="B81" s="192"/>
      <c r="C81" s="193"/>
      <c r="D81" s="194" t="s">
        <v>2656</v>
      </c>
      <c r="E81" s="195"/>
      <c r="F81" s="195"/>
      <c r="G81" s="195"/>
      <c r="H81" s="195"/>
      <c r="I81" s="196"/>
      <c r="J81" s="197">
        <f>J225</f>
        <v>0</v>
      </c>
      <c r="K81" s="198"/>
    </row>
    <row r="82" s="8" customFormat="1" ht="24.96" customHeight="1">
      <c r="B82" s="192"/>
      <c r="C82" s="193"/>
      <c r="D82" s="194" t="s">
        <v>2657</v>
      </c>
      <c r="E82" s="195"/>
      <c r="F82" s="195"/>
      <c r="G82" s="195"/>
      <c r="H82" s="195"/>
      <c r="I82" s="196"/>
      <c r="J82" s="197">
        <f>J227</f>
        <v>0</v>
      </c>
      <c r="K82" s="198"/>
    </row>
    <row r="83" s="8" customFormat="1" ht="24.96" customHeight="1">
      <c r="B83" s="192"/>
      <c r="C83" s="193"/>
      <c r="D83" s="194" t="s">
        <v>2657</v>
      </c>
      <c r="E83" s="195"/>
      <c r="F83" s="195"/>
      <c r="G83" s="195"/>
      <c r="H83" s="195"/>
      <c r="I83" s="196"/>
      <c r="J83" s="197">
        <f>J241</f>
        <v>0</v>
      </c>
      <c r="K83" s="198"/>
    </row>
    <row r="84" s="1" customFormat="1" ht="21.84" customHeight="1">
      <c r="B84" s="48"/>
      <c r="C84" s="49"/>
      <c r="D84" s="49"/>
      <c r="E84" s="49"/>
      <c r="F84" s="49"/>
      <c r="G84" s="49"/>
      <c r="H84" s="49"/>
      <c r="I84" s="159"/>
      <c r="J84" s="49"/>
      <c r="K84" s="53"/>
    </row>
    <row r="85" s="1" customFormat="1" ht="6.96" customHeight="1">
      <c r="B85" s="69"/>
      <c r="C85" s="70"/>
      <c r="D85" s="70"/>
      <c r="E85" s="70"/>
      <c r="F85" s="70"/>
      <c r="G85" s="70"/>
      <c r="H85" s="70"/>
      <c r="I85" s="181"/>
      <c r="J85" s="70"/>
      <c r="K85" s="71"/>
    </row>
    <row r="89" s="1" customFormat="1" ht="6.96" customHeight="1">
      <c r="B89" s="72"/>
      <c r="C89" s="73"/>
      <c r="D89" s="73"/>
      <c r="E89" s="73"/>
      <c r="F89" s="73"/>
      <c r="G89" s="73"/>
      <c r="H89" s="73"/>
      <c r="I89" s="184"/>
      <c r="J89" s="73"/>
      <c r="K89" s="73"/>
      <c r="L89" s="74"/>
    </row>
    <row r="90" s="1" customFormat="1" ht="36.96" customHeight="1">
      <c r="B90" s="48"/>
      <c r="C90" s="75" t="s">
        <v>167</v>
      </c>
      <c r="D90" s="76"/>
      <c r="E90" s="76"/>
      <c r="F90" s="76"/>
      <c r="G90" s="76"/>
      <c r="H90" s="76"/>
      <c r="I90" s="206"/>
      <c r="J90" s="76"/>
      <c r="K90" s="76"/>
      <c r="L90" s="74"/>
    </row>
    <row r="91" s="1" customFormat="1" ht="6.96" customHeight="1">
      <c r="B91" s="48"/>
      <c r="C91" s="76"/>
      <c r="D91" s="76"/>
      <c r="E91" s="76"/>
      <c r="F91" s="76"/>
      <c r="G91" s="76"/>
      <c r="H91" s="76"/>
      <c r="I91" s="206"/>
      <c r="J91" s="76"/>
      <c r="K91" s="76"/>
      <c r="L91" s="74"/>
    </row>
    <row r="92" s="1" customFormat="1" ht="14.4" customHeight="1">
      <c r="B92" s="48"/>
      <c r="C92" s="78" t="s">
        <v>18</v>
      </c>
      <c r="D92" s="76"/>
      <c r="E92" s="76"/>
      <c r="F92" s="76"/>
      <c r="G92" s="76"/>
      <c r="H92" s="76"/>
      <c r="I92" s="206"/>
      <c r="J92" s="76"/>
      <c r="K92" s="76"/>
      <c r="L92" s="74"/>
    </row>
    <row r="93" s="1" customFormat="1" ht="16.5" customHeight="1">
      <c r="B93" s="48"/>
      <c r="C93" s="76"/>
      <c r="D93" s="76"/>
      <c r="E93" s="207" t="str">
        <f>E7</f>
        <v>Areál TJ Lokomotiva Cheb-I.etapa-Fáze I.B-Rekonstrukce haly s přístavbou šaten-Neuznatelné výdaje</v>
      </c>
      <c r="F93" s="78"/>
      <c r="G93" s="78"/>
      <c r="H93" s="78"/>
      <c r="I93" s="206"/>
      <c r="J93" s="76"/>
      <c r="K93" s="76"/>
      <c r="L93" s="74"/>
    </row>
    <row r="94">
      <c r="B94" s="29"/>
      <c r="C94" s="78" t="s">
        <v>137</v>
      </c>
      <c r="D94" s="208"/>
      <c r="E94" s="208"/>
      <c r="F94" s="208"/>
      <c r="G94" s="208"/>
      <c r="H94" s="208"/>
      <c r="I94" s="151"/>
      <c r="J94" s="208"/>
      <c r="K94" s="208"/>
      <c r="L94" s="209"/>
    </row>
    <row r="95" ht="16.5" customHeight="1">
      <c r="B95" s="29"/>
      <c r="C95" s="208"/>
      <c r="D95" s="208"/>
      <c r="E95" s="207" t="s">
        <v>138</v>
      </c>
      <c r="F95" s="208"/>
      <c r="G95" s="208"/>
      <c r="H95" s="208"/>
      <c r="I95" s="151"/>
      <c r="J95" s="208"/>
      <c r="K95" s="208"/>
      <c r="L95" s="209"/>
    </row>
    <row r="96">
      <c r="B96" s="29"/>
      <c r="C96" s="78" t="s">
        <v>139</v>
      </c>
      <c r="D96" s="208"/>
      <c r="E96" s="208"/>
      <c r="F96" s="208"/>
      <c r="G96" s="208"/>
      <c r="H96" s="208"/>
      <c r="I96" s="151"/>
      <c r="J96" s="208"/>
      <c r="K96" s="208"/>
      <c r="L96" s="209"/>
    </row>
    <row r="97" s="1" customFormat="1" ht="16.5" customHeight="1">
      <c r="B97" s="48"/>
      <c r="C97" s="76"/>
      <c r="D97" s="76"/>
      <c r="E97" s="314" t="s">
        <v>1658</v>
      </c>
      <c r="F97" s="76"/>
      <c r="G97" s="76"/>
      <c r="H97" s="76"/>
      <c r="I97" s="206"/>
      <c r="J97" s="76"/>
      <c r="K97" s="76"/>
      <c r="L97" s="74"/>
    </row>
    <row r="98" s="1" customFormat="1" ht="14.4" customHeight="1">
      <c r="B98" s="48"/>
      <c r="C98" s="78" t="s">
        <v>1659</v>
      </c>
      <c r="D98" s="76"/>
      <c r="E98" s="76"/>
      <c r="F98" s="76"/>
      <c r="G98" s="76"/>
      <c r="H98" s="76"/>
      <c r="I98" s="206"/>
      <c r="J98" s="76"/>
      <c r="K98" s="76"/>
      <c r="L98" s="74"/>
    </row>
    <row r="99" s="1" customFormat="1" ht="17.25" customHeight="1">
      <c r="B99" s="48"/>
      <c r="C99" s="76"/>
      <c r="D99" s="76"/>
      <c r="E99" s="84" t="str">
        <f>E13</f>
        <v>D.4.4. - Soupis prací Elektoinstalace-silnoproud HALA-NEUZNATELNÉ VÝDAJE</v>
      </c>
      <c r="F99" s="76"/>
      <c r="G99" s="76"/>
      <c r="H99" s="76"/>
      <c r="I99" s="206"/>
      <c r="J99" s="76"/>
      <c r="K99" s="76"/>
      <c r="L99" s="74"/>
    </row>
    <row r="100" s="1" customFormat="1" ht="6.96" customHeight="1">
      <c r="B100" s="48"/>
      <c r="C100" s="76"/>
      <c r="D100" s="76"/>
      <c r="E100" s="76"/>
      <c r="F100" s="76"/>
      <c r="G100" s="76"/>
      <c r="H100" s="76"/>
      <c r="I100" s="206"/>
      <c r="J100" s="76"/>
      <c r="K100" s="76"/>
      <c r="L100" s="74"/>
    </row>
    <row r="101" s="1" customFormat="1" ht="18" customHeight="1">
      <c r="B101" s="48"/>
      <c r="C101" s="78" t="s">
        <v>26</v>
      </c>
      <c r="D101" s="76"/>
      <c r="E101" s="76"/>
      <c r="F101" s="210" t="str">
        <f>F16</f>
        <v>Cheb</v>
      </c>
      <c r="G101" s="76"/>
      <c r="H101" s="76"/>
      <c r="I101" s="211" t="s">
        <v>28</v>
      </c>
      <c r="J101" s="87" t="str">
        <f>IF(J16="","",J16)</f>
        <v>25. 1. 2018</v>
      </c>
      <c r="K101" s="76"/>
      <c r="L101" s="74"/>
    </row>
    <row r="102" s="1" customFormat="1" ht="6.96" customHeight="1">
      <c r="B102" s="48"/>
      <c r="C102" s="76"/>
      <c r="D102" s="76"/>
      <c r="E102" s="76"/>
      <c r="F102" s="76"/>
      <c r="G102" s="76"/>
      <c r="H102" s="76"/>
      <c r="I102" s="206"/>
      <c r="J102" s="76"/>
      <c r="K102" s="76"/>
      <c r="L102" s="74"/>
    </row>
    <row r="103" s="1" customFormat="1">
      <c r="B103" s="48"/>
      <c r="C103" s="78" t="s">
        <v>36</v>
      </c>
      <c r="D103" s="76"/>
      <c r="E103" s="76"/>
      <c r="F103" s="210" t="str">
        <f>E19</f>
        <v>Město Cheb, Nám. Krále Jiřího z Poděbrad 1/14 Cheb</v>
      </c>
      <c r="G103" s="76"/>
      <c r="H103" s="76"/>
      <c r="I103" s="211" t="s">
        <v>43</v>
      </c>
      <c r="J103" s="210" t="str">
        <f>E25</f>
        <v>Ing. J. Šedivec-Staving Ateliér, Školní 27, Plzeň</v>
      </c>
      <c r="K103" s="76"/>
      <c r="L103" s="74"/>
    </row>
    <row r="104" s="1" customFormat="1" ht="14.4" customHeight="1">
      <c r="B104" s="48"/>
      <c r="C104" s="78" t="s">
        <v>41</v>
      </c>
      <c r="D104" s="76"/>
      <c r="E104" s="76"/>
      <c r="F104" s="210" t="str">
        <f>IF(E22="","",E22)</f>
        <v/>
      </c>
      <c r="G104" s="76"/>
      <c r="H104" s="76"/>
      <c r="I104" s="206"/>
      <c r="J104" s="76"/>
      <c r="K104" s="76"/>
      <c r="L104" s="74"/>
    </row>
    <row r="105" s="1" customFormat="1" ht="10.32" customHeight="1">
      <c r="B105" s="48"/>
      <c r="C105" s="76"/>
      <c r="D105" s="76"/>
      <c r="E105" s="76"/>
      <c r="F105" s="76"/>
      <c r="G105" s="76"/>
      <c r="H105" s="76"/>
      <c r="I105" s="206"/>
      <c r="J105" s="76"/>
      <c r="K105" s="76"/>
      <c r="L105" s="74"/>
    </row>
    <row r="106" s="10" customFormat="1" ht="29.28" customHeight="1">
      <c r="B106" s="212"/>
      <c r="C106" s="213" t="s">
        <v>168</v>
      </c>
      <c r="D106" s="214" t="s">
        <v>67</v>
      </c>
      <c r="E106" s="214" t="s">
        <v>63</v>
      </c>
      <c r="F106" s="214" t="s">
        <v>169</v>
      </c>
      <c r="G106" s="214" t="s">
        <v>170</v>
      </c>
      <c r="H106" s="214" t="s">
        <v>171</v>
      </c>
      <c r="I106" s="215" t="s">
        <v>172</v>
      </c>
      <c r="J106" s="214" t="s">
        <v>144</v>
      </c>
      <c r="K106" s="216" t="s">
        <v>173</v>
      </c>
      <c r="L106" s="217"/>
      <c r="M106" s="104" t="s">
        <v>174</v>
      </c>
      <c r="N106" s="105" t="s">
        <v>52</v>
      </c>
      <c r="O106" s="105" t="s">
        <v>175</v>
      </c>
      <c r="P106" s="105" t="s">
        <v>176</v>
      </c>
      <c r="Q106" s="105" t="s">
        <v>177</v>
      </c>
      <c r="R106" s="105" t="s">
        <v>178</v>
      </c>
      <c r="S106" s="105" t="s">
        <v>179</v>
      </c>
      <c r="T106" s="106" t="s">
        <v>180</v>
      </c>
    </row>
    <row r="107" s="1" customFormat="1" ht="29.28" customHeight="1">
      <c r="B107" s="48"/>
      <c r="C107" s="110" t="s">
        <v>145</v>
      </c>
      <c r="D107" s="76"/>
      <c r="E107" s="76"/>
      <c r="F107" s="76"/>
      <c r="G107" s="76"/>
      <c r="H107" s="76"/>
      <c r="I107" s="206"/>
      <c r="J107" s="218">
        <f>BK107</f>
        <v>0</v>
      </c>
      <c r="K107" s="76"/>
      <c r="L107" s="74"/>
      <c r="M107" s="107"/>
      <c r="N107" s="108"/>
      <c r="O107" s="108"/>
      <c r="P107" s="219">
        <f>P108+P124+P139+P143+P164+P169+P173+P187+P191+P202+P209+P215+P220+P222+P225+P227+P241</f>
        <v>0</v>
      </c>
      <c r="Q107" s="108"/>
      <c r="R107" s="219">
        <f>R108+R124+R139+R143+R164+R169+R173+R187+R191+R202+R209+R215+R220+R222+R225+R227+R241</f>
        <v>0</v>
      </c>
      <c r="S107" s="108"/>
      <c r="T107" s="220">
        <f>T108+T124+T139+T143+T164+T169+T173+T187+T191+T202+T209+T215+T220+T222+T225+T227+T241</f>
        <v>0</v>
      </c>
      <c r="AT107" s="25" t="s">
        <v>81</v>
      </c>
      <c r="AU107" s="25" t="s">
        <v>146</v>
      </c>
      <c r="BK107" s="221">
        <f>BK108+BK124+BK139+BK143+BK164+BK169+BK173+BK187+BK191+BK202+BK209+BK215+BK220+BK222+BK225+BK227+BK241</f>
        <v>0</v>
      </c>
    </row>
    <row r="108" s="11" customFormat="1" ht="37.44" customHeight="1">
      <c r="B108" s="222"/>
      <c r="C108" s="223"/>
      <c r="D108" s="224" t="s">
        <v>81</v>
      </c>
      <c r="E108" s="225" t="s">
        <v>2098</v>
      </c>
      <c r="F108" s="225" t="s">
        <v>2659</v>
      </c>
      <c r="G108" s="223"/>
      <c r="H108" s="223"/>
      <c r="I108" s="226"/>
      <c r="J108" s="227">
        <f>BK108</f>
        <v>0</v>
      </c>
      <c r="K108" s="223"/>
      <c r="L108" s="228"/>
      <c r="M108" s="229"/>
      <c r="N108" s="230"/>
      <c r="O108" s="230"/>
      <c r="P108" s="231">
        <f>P109+P122</f>
        <v>0</v>
      </c>
      <c r="Q108" s="230"/>
      <c r="R108" s="231">
        <f>R109+R122</f>
        <v>0</v>
      </c>
      <c r="S108" s="230"/>
      <c r="T108" s="232">
        <f>T109+T122</f>
        <v>0</v>
      </c>
      <c r="AR108" s="233" t="s">
        <v>25</v>
      </c>
      <c r="AT108" s="234" t="s">
        <v>81</v>
      </c>
      <c r="AU108" s="234" t="s">
        <v>82</v>
      </c>
      <c r="AY108" s="233" t="s">
        <v>183</v>
      </c>
      <c r="BK108" s="235">
        <f>BK109+BK122</f>
        <v>0</v>
      </c>
    </row>
    <row r="109" s="11" customFormat="1" ht="19.92" customHeight="1">
      <c r="B109" s="222"/>
      <c r="C109" s="223"/>
      <c r="D109" s="224" t="s">
        <v>81</v>
      </c>
      <c r="E109" s="236" t="s">
        <v>2100</v>
      </c>
      <c r="F109" s="236" t="s">
        <v>2660</v>
      </c>
      <c r="G109" s="223"/>
      <c r="H109" s="223"/>
      <c r="I109" s="226"/>
      <c r="J109" s="237">
        <f>BK109</f>
        <v>0</v>
      </c>
      <c r="K109" s="223"/>
      <c r="L109" s="228"/>
      <c r="M109" s="229"/>
      <c r="N109" s="230"/>
      <c r="O109" s="230"/>
      <c r="P109" s="231">
        <f>SUM(P110:P121)</f>
        <v>0</v>
      </c>
      <c r="Q109" s="230"/>
      <c r="R109" s="231">
        <f>SUM(R110:R121)</f>
        <v>0</v>
      </c>
      <c r="S109" s="230"/>
      <c r="T109" s="232">
        <f>SUM(T110:T121)</f>
        <v>0</v>
      </c>
      <c r="AR109" s="233" t="s">
        <v>25</v>
      </c>
      <c r="AT109" s="234" t="s">
        <v>81</v>
      </c>
      <c r="AU109" s="234" t="s">
        <v>25</v>
      </c>
      <c r="AY109" s="233" t="s">
        <v>183</v>
      </c>
      <c r="BK109" s="235">
        <f>SUM(BK110:BK121)</f>
        <v>0</v>
      </c>
    </row>
    <row r="110" s="1" customFormat="1" ht="16.5" customHeight="1">
      <c r="B110" s="48"/>
      <c r="C110" s="285" t="s">
        <v>25</v>
      </c>
      <c r="D110" s="285" t="s">
        <v>272</v>
      </c>
      <c r="E110" s="286" t="s">
        <v>2661</v>
      </c>
      <c r="F110" s="287" t="s">
        <v>2662</v>
      </c>
      <c r="G110" s="288" t="s">
        <v>490</v>
      </c>
      <c r="H110" s="289">
        <v>14</v>
      </c>
      <c r="I110" s="290"/>
      <c r="J110" s="291">
        <f>ROUND(I110*H110,2)</f>
        <v>0</v>
      </c>
      <c r="K110" s="287" t="s">
        <v>38</v>
      </c>
      <c r="L110" s="292"/>
      <c r="M110" s="293" t="s">
        <v>38</v>
      </c>
      <c r="N110" s="294" t="s">
        <v>53</v>
      </c>
      <c r="O110" s="49"/>
      <c r="P110" s="247">
        <f>O110*H110</f>
        <v>0</v>
      </c>
      <c r="Q110" s="247">
        <v>0</v>
      </c>
      <c r="R110" s="247">
        <f>Q110*H110</f>
        <v>0</v>
      </c>
      <c r="S110" s="247">
        <v>0</v>
      </c>
      <c r="T110" s="248">
        <f>S110*H110</f>
        <v>0</v>
      </c>
      <c r="AR110" s="25" t="s">
        <v>231</v>
      </c>
      <c r="AT110" s="25" t="s">
        <v>272</v>
      </c>
      <c r="AU110" s="25" t="s">
        <v>90</v>
      </c>
      <c r="AY110" s="25" t="s">
        <v>183</v>
      </c>
      <c r="BE110" s="249">
        <f>IF(N110="základní",J110,0)</f>
        <v>0</v>
      </c>
      <c r="BF110" s="249">
        <f>IF(N110="snížená",J110,0)</f>
        <v>0</v>
      </c>
      <c r="BG110" s="249">
        <f>IF(N110="zákl. přenesená",J110,0)</f>
        <v>0</v>
      </c>
      <c r="BH110" s="249">
        <f>IF(N110="sníž. přenesená",J110,0)</f>
        <v>0</v>
      </c>
      <c r="BI110" s="249">
        <f>IF(N110="nulová",J110,0)</f>
        <v>0</v>
      </c>
      <c r="BJ110" s="25" t="s">
        <v>25</v>
      </c>
      <c r="BK110" s="249">
        <f>ROUND(I110*H110,2)</f>
        <v>0</v>
      </c>
      <c r="BL110" s="25" t="s">
        <v>190</v>
      </c>
      <c r="BM110" s="25" t="s">
        <v>90</v>
      </c>
    </row>
    <row r="111" s="1" customFormat="1" ht="16.5" customHeight="1">
      <c r="B111" s="48"/>
      <c r="C111" s="285" t="s">
        <v>90</v>
      </c>
      <c r="D111" s="285" t="s">
        <v>272</v>
      </c>
      <c r="E111" s="286" t="s">
        <v>2663</v>
      </c>
      <c r="F111" s="287" t="s">
        <v>2664</v>
      </c>
      <c r="G111" s="288" t="s">
        <v>490</v>
      </c>
      <c r="H111" s="289">
        <v>7</v>
      </c>
      <c r="I111" s="290"/>
      <c r="J111" s="291">
        <f>ROUND(I111*H111,2)</f>
        <v>0</v>
      </c>
      <c r="K111" s="287" t="s">
        <v>38</v>
      </c>
      <c r="L111" s="292"/>
      <c r="M111" s="293" t="s">
        <v>38</v>
      </c>
      <c r="N111" s="294" t="s">
        <v>53</v>
      </c>
      <c r="O111" s="49"/>
      <c r="P111" s="247">
        <f>O111*H111</f>
        <v>0</v>
      </c>
      <c r="Q111" s="247">
        <v>0</v>
      </c>
      <c r="R111" s="247">
        <f>Q111*H111</f>
        <v>0</v>
      </c>
      <c r="S111" s="247">
        <v>0</v>
      </c>
      <c r="T111" s="248">
        <f>S111*H111</f>
        <v>0</v>
      </c>
      <c r="AR111" s="25" t="s">
        <v>231</v>
      </c>
      <c r="AT111" s="25" t="s">
        <v>272</v>
      </c>
      <c r="AU111" s="25" t="s">
        <v>90</v>
      </c>
      <c r="AY111" s="25" t="s">
        <v>183</v>
      </c>
      <c r="BE111" s="249">
        <f>IF(N111="základní",J111,0)</f>
        <v>0</v>
      </c>
      <c r="BF111" s="249">
        <f>IF(N111="snížená",J111,0)</f>
        <v>0</v>
      </c>
      <c r="BG111" s="249">
        <f>IF(N111="zákl. přenesená",J111,0)</f>
        <v>0</v>
      </c>
      <c r="BH111" s="249">
        <f>IF(N111="sníž. přenesená",J111,0)</f>
        <v>0</v>
      </c>
      <c r="BI111" s="249">
        <f>IF(N111="nulová",J111,0)</f>
        <v>0</v>
      </c>
      <c r="BJ111" s="25" t="s">
        <v>25</v>
      </c>
      <c r="BK111" s="249">
        <f>ROUND(I111*H111,2)</f>
        <v>0</v>
      </c>
      <c r="BL111" s="25" t="s">
        <v>190</v>
      </c>
      <c r="BM111" s="25" t="s">
        <v>190</v>
      </c>
    </row>
    <row r="112" s="1" customFormat="1" ht="16.5" customHeight="1">
      <c r="B112" s="48"/>
      <c r="C112" s="285" t="s">
        <v>107</v>
      </c>
      <c r="D112" s="285" t="s">
        <v>272</v>
      </c>
      <c r="E112" s="286" t="s">
        <v>2665</v>
      </c>
      <c r="F112" s="287" t="s">
        <v>2666</v>
      </c>
      <c r="G112" s="288" t="s">
        <v>490</v>
      </c>
      <c r="H112" s="289">
        <v>3</v>
      </c>
      <c r="I112" s="290"/>
      <c r="J112" s="291">
        <f>ROUND(I112*H112,2)</f>
        <v>0</v>
      </c>
      <c r="K112" s="287" t="s">
        <v>38</v>
      </c>
      <c r="L112" s="292"/>
      <c r="M112" s="293" t="s">
        <v>38</v>
      </c>
      <c r="N112" s="294" t="s">
        <v>53</v>
      </c>
      <c r="O112" s="49"/>
      <c r="P112" s="247">
        <f>O112*H112</f>
        <v>0</v>
      </c>
      <c r="Q112" s="247">
        <v>0</v>
      </c>
      <c r="R112" s="247">
        <f>Q112*H112</f>
        <v>0</v>
      </c>
      <c r="S112" s="247">
        <v>0</v>
      </c>
      <c r="T112" s="248">
        <f>S112*H112</f>
        <v>0</v>
      </c>
      <c r="AR112" s="25" t="s">
        <v>231</v>
      </c>
      <c r="AT112" s="25" t="s">
        <v>272</v>
      </c>
      <c r="AU112" s="25" t="s">
        <v>90</v>
      </c>
      <c r="AY112" s="25" t="s">
        <v>183</v>
      </c>
      <c r="BE112" s="249">
        <f>IF(N112="základní",J112,0)</f>
        <v>0</v>
      </c>
      <c r="BF112" s="249">
        <f>IF(N112="snížená",J112,0)</f>
        <v>0</v>
      </c>
      <c r="BG112" s="249">
        <f>IF(N112="zákl. přenesená",J112,0)</f>
        <v>0</v>
      </c>
      <c r="BH112" s="249">
        <f>IF(N112="sníž. přenesená",J112,0)</f>
        <v>0</v>
      </c>
      <c r="BI112" s="249">
        <f>IF(N112="nulová",J112,0)</f>
        <v>0</v>
      </c>
      <c r="BJ112" s="25" t="s">
        <v>25</v>
      </c>
      <c r="BK112" s="249">
        <f>ROUND(I112*H112,2)</f>
        <v>0</v>
      </c>
      <c r="BL112" s="25" t="s">
        <v>190</v>
      </c>
      <c r="BM112" s="25" t="s">
        <v>221</v>
      </c>
    </row>
    <row r="113" s="1" customFormat="1" ht="16.5" customHeight="1">
      <c r="B113" s="48"/>
      <c r="C113" s="285" t="s">
        <v>190</v>
      </c>
      <c r="D113" s="285" t="s">
        <v>272</v>
      </c>
      <c r="E113" s="286" t="s">
        <v>2667</v>
      </c>
      <c r="F113" s="287" t="s">
        <v>2668</v>
      </c>
      <c r="G113" s="288" t="s">
        <v>490</v>
      </c>
      <c r="H113" s="289">
        <v>4</v>
      </c>
      <c r="I113" s="290"/>
      <c r="J113" s="291">
        <f>ROUND(I113*H113,2)</f>
        <v>0</v>
      </c>
      <c r="K113" s="287" t="s">
        <v>38</v>
      </c>
      <c r="L113" s="292"/>
      <c r="M113" s="293" t="s">
        <v>38</v>
      </c>
      <c r="N113" s="294" t="s">
        <v>53</v>
      </c>
      <c r="O113" s="49"/>
      <c r="P113" s="247">
        <f>O113*H113</f>
        <v>0</v>
      </c>
      <c r="Q113" s="247">
        <v>0</v>
      </c>
      <c r="R113" s="247">
        <f>Q113*H113</f>
        <v>0</v>
      </c>
      <c r="S113" s="247">
        <v>0</v>
      </c>
      <c r="T113" s="248">
        <f>S113*H113</f>
        <v>0</v>
      </c>
      <c r="AR113" s="25" t="s">
        <v>231</v>
      </c>
      <c r="AT113" s="25" t="s">
        <v>272</v>
      </c>
      <c r="AU113" s="25" t="s">
        <v>90</v>
      </c>
      <c r="AY113" s="25" t="s">
        <v>183</v>
      </c>
      <c r="BE113" s="249">
        <f>IF(N113="základní",J113,0)</f>
        <v>0</v>
      </c>
      <c r="BF113" s="249">
        <f>IF(N113="snížená",J113,0)</f>
        <v>0</v>
      </c>
      <c r="BG113" s="249">
        <f>IF(N113="zákl. přenesená",J113,0)</f>
        <v>0</v>
      </c>
      <c r="BH113" s="249">
        <f>IF(N113="sníž. přenesená",J113,0)</f>
        <v>0</v>
      </c>
      <c r="BI113" s="249">
        <f>IF(N113="nulová",J113,0)</f>
        <v>0</v>
      </c>
      <c r="BJ113" s="25" t="s">
        <v>25</v>
      </c>
      <c r="BK113" s="249">
        <f>ROUND(I113*H113,2)</f>
        <v>0</v>
      </c>
      <c r="BL113" s="25" t="s">
        <v>190</v>
      </c>
      <c r="BM113" s="25" t="s">
        <v>231</v>
      </c>
    </row>
    <row r="114" s="1" customFormat="1" ht="16.5" customHeight="1">
      <c r="B114" s="48"/>
      <c r="C114" s="285" t="s">
        <v>212</v>
      </c>
      <c r="D114" s="285" t="s">
        <v>272</v>
      </c>
      <c r="E114" s="286" t="s">
        <v>2669</v>
      </c>
      <c r="F114" s="287" t="s">
        <v>2670</v>
      </c>
      <c r="G114" s="288" t="s">
        <v>490</v>
      </c>
      <c r="H114" s="289">
        <v>6</v>
      </c>
      <c r="I114" s="290"/>
      <c r="J114" s="291">
        <f>ROUND(I114*H114,2)</f>
        <v>0</v>
      </c>
      <c r="K114" s="287" t="s">
        <v>38</v>
      </c>
      <c r="L114" s="292"/>
      <c r="M114" s="293" t="s">
        <v>38</v>
      </c>
      <c r="N114" s="294" t="s">
        <v>53</v>
      </c>
      <c r="O114" s="49"/>
      <c r="P114" s="247">
        <f>O114*H114</f>
        <v>0</v>
      </c>
      <c r="Q114" s="247">
        <v>0</v>
      </c>
      <c r="R114" s="247">
        <f>Q114*H114</f>
        <v>0</v>
      </c>
      <c r="S114" s="247">
        <v>0</v>
      </c>
      <c r="T114" s="248">
        <f>S114*H114</f>
        <v>0</v>
      </c>
      <c r="AR114" s="25" t="s">
        <v>231</v>
      </c>
      <c r="AT114" s="25" t="s">
        <v>272</v>
      </c>
      <c r="AU114" s="25" t="s">
        <v>90</v>
      </c>
      <c r="AY114" s="25" t="s">
        <v>183</v>
      </c>
      <c r="BE114" s="249">
        <f>IF(N114="základní",J114,0)</f>
        <v>0</v>
      </c>
      <c r="BF114" s="249">
        <f>IF(N114="snížená",J114,0)</f>
        <v>0</v>
      </c>
      <c r="BG114" s="249">
        <f>IF(N114="zákl. přenesená",J114,0)</f>
        <v>0</v>
      </c>
      <c r="BH114" s="249">
        <f>IF(N114="sníž. přenesená",J114,0)</f>
        <v>0</v>
      </c>
      <c r="BI114" s="249">
        <f>IF(N114="nulová",J114,0)</f>
        <v>0</v>
      </c>
      <c r="BJ114" s="25" t="s">
        <v>25</v>
      </c>
      <c r="BK114" s="249">
        <f>ROUND(I114*H114,2)</f>
        <v>0</v>
      </c>
      <c r="BL114" s="25" t="s">
        <v>190</v>
      </c>
      <c r="BM114" s="25" t="s">
        <v>30</v>
      </c>
    </row>
    <row r="115" s="1" customFormat="1" ht="16.5" customHeight="1">
      <c r="B115" s="48"/>
      <c r="C115" s="285" t="s">
        <v>221</v>
      </c>
      <c r="D115" s="285" t="s">
        <v>272</v>
      </c>
      <c r="E115" s="286" t="s">
        <v>2671</v>
      </c>
      <c r="F115" s="287" t="s">
        <v>2672</v>
      </c>
      <c r="G115" s="288" t="s">
        <v>490</v>
      </c>
      <c r="H115" s="289">
        <v>6</v>
      </c>
      <c r="I115" s="290"/>
      <c r="J115" s="291">
        <f>ROUND(I115*H115,2)</f>
        <v>0</v>
      </c>
      <c r="K115" s="287" t="s">
        <v>38</v>
      </c>
      <c r="L115" s="292"/>
      <c r="M115" s="293" t="s">
        <v>38</v>
      </c>
      <c r="N115" s="294" t="s">
        <v>53</v>
      </c>
      <c r="O115" s="49"/>
      <c r="P115" s="247">
        <f>O115*H115</f>
        <v>0</v>
      </c>
      <c r="Q115" s="247">
        <v>0</v>
      </c>
      <c r="R115" s="247">
        <f>Q115*H115</f>
        <v>0</v>
      </c>
      <c r="S115" s="247">
        <v>0</v>
      </c>
      <c r="T115" s="248">
        <f>S115*H115</f>
        <v>0</v>
      </c>
      <c r="AR115" s="25" t="s">
        <v>231</v>
      </c>
      <c r="AT115" s="25" t="s">
        <v>272</v>
      </c>
      <c r="AU115" s="25" t="s">
        <v>90</v>
      </c>
      <c r="AY115" s="25" t="s">
        <v>183</v>
      </c>
      <c r="BE115" s="249">
        <f>IF(N115="základní",J115,0)</f>
        <v>0</v>
      </c>
      <c r="BF115" s="249">
        <f>IF(N115="snížená",J115,0)</f>
        <v>0</v>
      </c>
      <c r="BG115" s="249">
        <f>IF(N115="zákl. přenesená",J115,0)</f>
        <v>0</v>
      </c>
      <c r="BH115" s="249">
        <f>IF(N115="sníž. přenesená",J115,0)</f>
        <v>0</v>
      </c>
      <c r="BI115" s="249">
        <f>IF(N115="nulová",J115,0)</f>
        <v>0</v>
      </c>
      <c r="BJ115" s="25" t="s">
        <v>25</v>
      </c>
      <c r="BK115" s="249">
        <f>ROUND(I115*H115,2)</f>
        <v>0</v>
      </c>
      <c r="BL115" s="25" t="s">
        <v>190</v>
      </c>
      <c r="BM115" s="25" t="s">
        <v>248</v>
      </c>
    </row>
    <row r="116" s="1" customFormat="1" ht="16.5" customHeight="1">
      <c r="B116" s="48"/>
      <c r="C116" s="285" t="s">
        <v>226</v>
      </c>
      <c r="D116" s="285" t="s">
        <v>272</v>
      </c>
      <c r="E116" s="286" t="s">
        <v>2673</v>
      </c>
      <c r="F116" s="287" t="s">
        <v>2674</v>
      </c>
      <c r="G116" s="288" t="s">
        <v>490</v>
      </c>
      <c r="H116" s="289">
        <v>9</v>
      </c>
      <c r="I116" s="290"/>
      <c r="J116" s="291">
        <f>ROUND(I116*H116,2)</f>
        <v>0</v>
      </c>
      <c r="K116" s="287" t="s">
        <v>38</v>
      </c>
      <c r="L116" s="292"/>
      <c r="M116" s="293" t="s">
        <v>38</v>
      </c>
      <c r="N116" s="294" t="s">
        <v>53</v>
      </c>
      <c r="O116" s="49"/>
      <c r="P116" s="247">
        <f>O116*H116</f>
        <v>0</v>
      </c>
      <c r="Q116" s="247">
        <v>0</v>
      </c>
      <c r="R116" s="247">
        <f>Q116*H116</f>
        <v>0</v>
      </c>
      <c r="S116" s="247">
        <v>0</v>
      </c>
      <c r="T116" s="248">
        <f>S116*H116</f>
        <v>0</v>
      </c>
      <c r="AR116" s="25" t="s">
        <v>231</v>
      </c>
      <c r="AT116" s="25" t="s">
        <v>272</v>
      </c>
      <c r="AU116" s="25" t="s">
        <v>90</v>
      </c>
      <c r="AY116" s="25" t="s">
        <v>183</v>
      </c>
      <c r="BE116" s="249">
        <f>IF(N116="základní",J116,0)</f>
        <v>0</v>
      </c>
      <c r="BF116" s="249">
        <f>IF(N116="snížená",J116,0)</f>
        <v>0</v>
      </c>
      <c r="BG116" s="249">
        <f>IF(N116="zákl. přenesená",J116,0)</f>
        <v>0</v>
      </c>
      <c r="BH116" s="249">
        <f>IF(N116="sníž. přenesená",J116,0)</f>
        <v>0</v>
      </c>
      <c r="BI116" s="249">
        <f>IF(N116="nulová",J116,0)</f>
        <v>0</v>
      </c>
      <c r="BJ116" s="25" t="s">
        <v>25</v>
      </c>
      <c r="BK116" s="249">
        <f>ROUND(I116*H116,2)</f>
        <v>0</v>
      </c>
      <c r="BL116" s="25" t="s">
        <v>190</v>
      </c>
      <c r="BM116" s="25" t="s">
        <v>265</v>
      </c>
    </row>
    <row r="117" s="1" customFormat="1" ht="16.5" customHeight="1">
      <c r="B117" s="48"/>
      <c r="C117" s="285" t="s">
        <v>231</v>
      </c>
      <c r="D117" s="285" t="s">
        <v>272</v>
      </c>
      <c r="E117" s="286" t="s">
        <v>2675</v>
      </c>
      <c r="F117" s="287" t="s">
        <v>2676</v>
      </c>
      <c r="G117" s="288" t="s">
        <v>490</v>
      </c>
      <c r="H117" s="289">
        <v>9</v>
      </c>
      <c r="I117" s="290"/>
      <c r="J117" s="291">
        <f>ROUND(I117*H117,2)</f>
        <v>0</v>
      </c>
      <c r="K117" s="287" t="s">
        <v>38</v>
      </c>
      <c r="L117" s="292"/>
      <c r="M117" s="293" t="s">
        <v>38</v>
      </c>
      <c r="N117" s="294" t="s">
        <v>53</v>
      </c>
      <c r="O117" s="49"/>
      <c r="P117" s="247">
        <f>O117*H117</f>
        <v>0</v>
      </c>
      <c r="Q117" s="247">
        <v>0</v>
      </c>
      <c r="R117" s="247">
        <f>Q117*H117</f>
        <v>0</v>
      </c>
      <c r="S117" s="247">
        <v>0</v>
      </c>
      <c r="T117" s="248">
        <f>S117*H117</f>
        <v>0</v>
      </c>
      <c r="AR117" s="25" t="s">
        <v>231</v>
      </c>
      <c r="AT117" s="25" t="s">
        <v>272</v>
      </c>
      <c r="AU117" s="25" t="s">
        <v>90</v>
      </c>
      <c r="AY117" s="25" t="s">
        <v>183</v>
      </c>
      <c r="BE117" s="249">
        <f>IF(N117="základní",J117,0)</f>
        <v>0</v>
      </c>
      <c r="BF117" s="249">
        <f>IF(N117="snížená",J117,0)</f>
        <v>0</v>
      </c>
      <c r="BG117" s="249">
        <f>IF(N117="zákl. přenesená",J117,0)</f>
        <v>0</v>
      </c>
      <c r="BH117" s="249">
        <f>IF(N117="sníž. přenesená",J117,0)</f>
        <v>0</v>
      </c>
      <c r="BI117" s="249">
        <f>IF(N117="nulová",J117,0)</f>
        <v>0</v>
      </c>
      <c r="BJ117" s="25" t="s">
        <v>25</v>
      </c>
      <c r="BK117" s="249">
        <f>ROUND(I117*H117,2)</f>
        <v>0</v>
      </c>
      <c r="BL117" s="25" t="s">
        <v>190</v>
      </c>
      <c r="BM117" s="25" t="s">
        <v>279</v>
      </c>
    </row>
    <row r="118" s="1" customFormat="1" ht="16.5" customHeight="1">
      <c r="B118" s="48"/>
      <c r="C118" s="285" t="s">
        <v>236</v>
      </c>
      <c r="D118" s="285" t="s">
        <v>272</v>
      </c>
      <c r="E118" s="286" t="s">
        <v>2677</v>
      </c>
      <c r="F118" s="287" t="s">
        <v>2678</v>
      </c>
      <c r="G118" s="288" t="s">
        <v>490</v>
      </c>
      <c r="H118" s="289">
        <v>3</v>
      </c>
      <c r="I118" s="290"/>
      <c r="J118" s="291">
        <f>ROUND(I118*H118,2)</f>
        <v>0</v>
      </c>
      <c r="K118" s="287" t="s">
        <v>38</v>
      </c>
      <c r="L118" s="292"/>
      <c r="M118" s="293" t="s">
        <v>38</v>
      </c>
      <c r="N118" s="294" t="s">
        <v>53</v>
      </c>
      <c r="O118" s="49"/>
      <c r="P118" s="247">
        <f>O118*H118</f>
        <v>0</v>
      </c>
      <c r="Q118" s="247">
        <v>0</v>
      </c>
      <c r="R118" s="247">
        <f>Q118*H118</f>
        <v>0</v>
      </c>
      <c r="S118" s="247">
        <v>0</v>
      </c>
      <c r="T118" s="248">
        <f>S118*H118</f>
        <v>0</v>
      </c>
      <c r="AR118" s="25" t="s">
        <v>231</v>
      </c>
      <c r="AT118" s="25" t="s">
        <v>272</v>
      </c>
      <c r="AU118" s="25" t="s">
        <v>90</v>
      </c>
      <c r="AY118" s="25" t="s">
        <v>183</v>
      </c>
      <c r="BE118" s="249">
        <f>IF(N118="základní",J118,0)</f>
        <v>0</v>
      </c>
      <c r="BF118" s="249">
        <f>IF(N118="snížená",J118,0)</f>
        <v>0</v>
      </c>
      <c r="BG118" s="249">
        <f>IF(N118="zákl. přenesená",J118,0)</f>
        <v>0</v>
      </c>
      <c r="BH118" s="249">
        <f>IF(N118="sníž. přenesená",J118,0)</f>
        <v>0</v>
      </c>
      <c r="BI118" s="249">
        <f>IF(N118="nulová",J118,0)</f>
        <v>0</v>
      </c>
      <c r="BJ118" s="25" t="s">
        <v>25</v>
      </c>
      <c r="BK118" s="249">
        <f>ROUND(I118*H118,2)</f>
        <v>0</v>
      </c>
      <c r="BL118" s="25" t="s">
        <v>190</v>
      </c>
      <c r="BM118" s="25" t="s">
        <v>294</v>
      </c>
    </row>
    <row r="119" s="1" customFormat="1" ht="16.5" customHeight="1">
      <c r="B119" s="48"/>
      <c r="C119" s="285" t="s">
        <v>30</v>
      </c>
      <c r="D119" s="285" t="s">
        <v>272</v>
      </c>
      <c r="E119" s="286" t="s">
        <v>2679</v>
      </c>
      <c r="F119" s="287" t="s">
        <v>2680</v>
      </c>
      <c r="G119" s="288" t="s">
        <v>490</v>
      </c>
      <c r="H119" s="289">
        <v>7</v>
      </c>
      <c r="I119" s="290"/>
      <c r="J119" s="291">
        <f>ROUND(I119*H119,2)</f>
        <v>0</v>
      </c>
      <c r="K119" s="287" t="s">
        <v>38</v>
      </c>
      <c r="L119" s="292"/>
      <c r="M119" s="293" t="s">
        <v>38</v>
      </c>
      <c r="N119" s="294" t="s">
        <v>53</v>
      </c>
      <c r="O119" s="49"/>
      <c r="P119" s="247">
        <f>O119*H119</f>
        <v>0</v>
      </c>
      <c r="Q119" s="247">
        <v>0</v>
      </c>
      <c r="R119" s="247">
        <f>Q119*H119</f>
        <v>0</v>
      </c>
      <c r="S119" s="247">
        <v>0</v>
      </c>
      <c r="T119" s="248">
        <f>S119*H119</f>
        <v>0</v>
      </c>
      <c r="AR119" s="25" t="s">
        <v>231</v>
      </c>
      <c r="AT119" s="25" t="s">
        <v>272</v>
      </c>
      <c r="AU119" s="25" t="s">
        <v>90</v>
      </c>
      <c r="AY119" s="25" t="s">
        <v>183</v>
      </c>
      <c r="BE119" s="249">
        <f>IF(N119="základní",J119,0)</f>
        <v>0</v>
      </c>
      <c r="BF119" s="249">
        <f>IF(N119="snížená",J119,0)</f>
        <v>0</v>
      </c>
      <c r="BG119" s="249">
        <f>IF(N119="zákl. přenesená",J119,0)</f>
        <v>0</v>
      </c>
      <c r="BH119" s="249">
        <f>IF(N119="sníž. přenesená",J119,0)</f>
        <v>0</v>
      </c>
      <c r="BI119" s="249">
        <f>IF(N119="nulová",J119,0)</f>
        <v>0</v>
      </c>
      <c r="BJ119" s="25" t="s">
        <v>25</v>
      </c>
      <c r="BK119" s="249">
        <f>ROUND(I119*H119,2)</f>
        <v>0</v>
      </c>
      <c r="BL119" s="25" t="s">
        <v>190</v>
      </c>
      <c r="BM119" s="25" t="s">
        <v>304</v>
      </c>
    </row>
    <row r="120" s="1" customFormat="1" ht="16.5" customHeight="1">
      <c r="B120" s="48"/>
      <c r="C120" s="285" t="s">
        <v>244</v>
      </c>
      <c r="D120" s="285" t="s">
        <v>272</v>
      </c>
      <c r="E120" s="286" t="s">
        <v>2681</v>
      </c>
      <c r="F120" s="287" t="s">
        <v>2682</v>
      </c>
      <c r="G120" s="288" t="s">
        <v>490</v>
      </c>
      <c r="H120" s="289">
        <v>3</v>
      </c>
      <c r="I120" s="290"/>
      <c r="J120" s="291">
        <f>ROUND(I120*H120,2)</f>
        <v>0</v>
      </c>
      <c r="K120" s="287" t="s">
        <v>38</v>
      </c>
      <c r="L120" s="292"/>
      <c r="M120" s="293" t="s">
        <v>38</v>
      </c>
      <c r="N120" s="294" t="s">
        <v>53</v>
      </c>
      <c r="O120" s="49"/>
      <c r="P120" s="247">
        <f>O120*H120</f>
        <v>0</v>
      </c>
      <c r="Q120" s="247">
        <v>0</v>
      </c>
      <c r="R120" s="247">
        <f>Q120*H120</f>
        <v>0</v>
      </c>
      <c r="S120" s="247">
        <v>0</v>
      </c>
      <c r="T120" s="248">
        <f>S120*H120</f>
        <v>0</v>
      </c>
      <c r="AR120" s="25" t="s">
        <v>231</v>
      </c>
      <c r="AT120" s="25" t="s">
        <v>272</v>
      </c>
      <c r="AU120" s="25" t="s">
        <v>90</v>
      </c>
      <c r="AY120" s="25" t="s">
        <v>183</v>
      </c>
      <c r="BE120" s="249">
        <f>IF(N120="základní",J120,0)</f>
        <v>0</v>
      </c>
      <c r="BF120" s="249">
        <f>IF(N120="snížená",J120,0)</f>
        <v>0</v>
      </c>
      <c r="BG120" s="249">
        <f>IF(N120="zákl. přenesená",J120,0)</f>
        <v>0</v>
      </c>
      <c r="BH120" s="249">
        <f>IF(N120="sníž. přenesená",J120,0)</f>
        <v>0</v>
      </c>
      <c r="BI120" s="249">
        <f>IF(N120="nulová",J120,0)</f>
        <v>0</v>
      </c>
      <c r="BJ120" s="25" t="s">
        <v>25</v>
      </c>
      <c r="BK120" s="249">
        <f>ROUND(I120*H120,2)</f>
        <v>0</v>
      </c>
      <c r="BL120" s="25" t="s">
        <v>190</v>
      </c>
      <c r="BM120" s="25" t="s">
        <v>317</v>
      </c>
    </row>
    <row r="121" s="1" customFormat="1" ht="16.5" customHeight="1">
      <c r="B121" s="48"/>
      <c r="C121" s="285" t="s">
        <v>248</v>
      </c>
      <c r="D121" s="285" t="s">
        <v>272</v>
      </c>
      <c r="E121" s="286" t="s">
        <v>2683</v>
      </c>
      <c r="F121" s="287" t="s">
        <v>2684</v>
      </c>
      <c r="G121" s="288" t="s">
        <v>490</v>
      </c>
      <c r="H121" s="289">
        <v>8</v>
      </c>
      <c r="I121" s="290"/>
      <c r="J121" s="291">
        <f>ROUND(I121*H121,2)</f>
        <v>0</v>
      </c>
      <c r="K121" s="287" t="s">
        <v>38</v>
      </c>
      <c r="L121" s="292"/>
      <c r="M121" s="293" t="s">
        <v>38</v>
      </c>
      <c r="N121" s="294" t="s">
        <v>53</v>
      </c>
      <c r="O121" s="49"/>
      <c r="P121" s="247">
        <f>O121*H121</f>
        <v>0</v>
      </c>
      <c r="Q121" s="247">
        <v>0</v>
      </c>
      <c r="R121" s="247">
        <f>Q121*H121</f>
        <v>0</v>
      </c>
      <c r="S121" s="247">
        <v>0</v>
      </c>
      <c r="T121" s="248">
        <f>S121*H121</f>
        <v>0</v>
      </c>
      <c r="AR121" s="25" t="s">
        <v>231</v>
      </c>
      <c r="AT121" s="25" t="s">
        <v>272</v>
      </c>
      <c r="AU121" s="25" t="s">
        <v>90</v>
      </c>
      <c r="AY121" s="25" t="s">
        <v>183</v>
      </c>
      <c r="BE121" s="249">
        <f>IF(N121="základní",J121,0)</f>
        <v>0</v>
      </c>
      <c r="BF121" s="249">
        <f>IF(N121="snížená",J121,0)</f>
        <v>0</v>
      </c>
      <c r="BG121" s="249">
        <f>IF(N121="zákl. přenesená",J121,0)</f>
        <v>0</v>
      </c>
      <c r="BH121" s="249">
        <f>IF(N121="sníž. přenesená",J121,0)</f>
        <v>0</v>
      </c>
      <c r="BI121" s="249">
        <f>IF(N121="nulová",J121,0)</f>
        <v>0</v>
      </c>
      <c r="BJ121" s="25" t="s">
        <v>25</v>
      </c>
      <c r="BK121" s="249">
        <f>ROUND(I121*H121,2)</f>
        <v>0</v>
      </c>
      <c r="BL121" s="25" t="s">
        <v>190</v>
      </c>
      <c r="BM121" s="25" t="s">
        <v>329</v>
      </c>
    </row>
    <row r="122" s="11" customFormat="1" ht="29.88" customHeight="1">
      <c r="B122" s="222"/>
      <c r="C122" s="223"/>
      <c r="D122" s="224" t="s">
        <v>81</v>
      </c>
      <c r="E122" s="236" t="s">
        <v>2102</v>
      </c>
      <c r="F122" s="236" t="s">
        <v>2685</v>
      </c>
      <c r="G122" s="223"/>
      <c r="H122" s="223"/>
      <c r="I122" s="226"/>
      <c r="J122" s="237">
        <f>BK122</f>
        <v>0</v>
      </c>
      <c r="K122" s="223"/>
      <c r="L122" s="228"/>
      <c r="M122" s="229"/>
      <c r="N122" s="230"/>
      <c r="O122" s="230"/>
      <c r="P122" s="231">
        <f>P123</f>
        <v>0</v>
      </c>
      <c r="Q122" s="230"/>
      <c r="R122" s="231">
        <f>R123</f>
        <v>0</v>
      </c>
      <c r="S122" s="230"/>
      <c r="T122" s="232">
        <f>T123</f>
        <v>0</v>
      </c>
      <c r="AR122" s="233" t="s">
        <v>25</v>
      </c>
      <c r="AT122" s="234" t="s">
        <v>81</v>
      </c>
      <c r="AU122" s="234" t="s">
        <v>25</v>
      </c>
      <c r="AY122" s="233" t="s">
        <v>183</v>
      </c>
      <c r="BK122" s="235">
        <f>BK123</f>
        <v>0</v>
      </c>
    </row>
    <row r="123" s="1" customFormat="1" ht="16.5" customHeight="1">
      <c r="B123" s="48"/>
      <c r="C123" s="285" t="s">
        <v>252</v>
      </c>
      <c r="D123" s="285" t="s">
        <v>272</v>
      </c>
      <c r="E123" s="286" t="s">
        <v>2686</v>
      </c>
      <c r="F123" s="287" t="s">
        <v>2687</v>
      </c>
      <c r="G123" s="288" t="s">
        <v>490</v>
      </c>
      <c r="H123" s="289">
        <v>1</v>
      </c>
      <c r="I123" s="290"/>
      <c r="J123" s="291">
        <f>ROUND(I123*H123,2)</f>
        <v>0</v>
      </c>
      <c r="K123" s="287" t="s">
        <v>38</v>
      </c>
      <c r="L123" s="292"/>
      <c r="M123" s="293" t="s">
        <v>38</v>
      </c>
      <c r="N123" s="294" t="s">
        <v>53</v>
      </c>
      <c r="O123" s="49"/>
      <c r="P123" s="247">
        <f>O123*H123</f>
        <v>0</v>
      </c>
      <c r="Q123" s="247">
        <v>0</v>
      </c>
      <c r="R123" s="247">
        <f>Q123*H123</f>
        <v>0</v>
      </c>
      <c r="S123" s="247">
        <v>0</v>
      </c>
      <c r="T123" s="248">
        <f>S123*H123</f>
        <v>0</v>
      </c>
      <c r="AR123" s="25" t="s">
        <v>231</v>
      </c>
      <c r="AT123" s="25" t="s">
        <v>272</v>
      </c>
      <c r="AU123" s="25" t="s">
        <v>90</v>
      </c>
      <c r="AY123" s="25" t="s">
        <v>183</v>
      </c>
      <c r="BE123" s="249">
        <f>IF(N123="základní",J123,0)</f>
        <v>0</v>
      </c>
      <c r="BF123" s="249">
        <f>IF(N123="snížená",J123,0)</f>
        <v>0</v>
      </c>
      <c r="BG123" s="249">
        <f>IF(N123="zákl. přenesená",J123,0)</f>
        <v>0</v>
      </c>
      <c r="BH123" s="249">
        <f>IF(N123="sníž. přenesená",J123,0)</f>
        <v>0</v>
      </c>
      <c r="BI123" s="249">
        <f>IF(N123="nulová",J123,0)</f>
        <v>0</v>
      </c>
      <c r="BJ123" s="25" t="s">
        <v>25</v>
      </c>
      <c r="BK123" s="249">
        <f>ROUND(I123*H123,2)</f>
        <v>0</v>
      </c>
      <c r="BL123" s="25" t="s">
        <v>190</v>
      </c>
      <c r="BM123" s="25" t="s">
        <v>348</v>
      </c>
    </row>
    <row r="124" s="11" customFormat="1" ht="37.44" customHeight="1">
      <c r="B124" s="222"/>
      <c r="C124" s="223"/>
      <c r="D124" s="224" t="s">
        <v>81</v>
      </c>
      <c r="E124" s="225" t="s">
        <v>2106</v>
      </c>
      <c r="F124" s="225" t="s">
        <v>2688</v>
      </c>
      <c r="G124" s="223"/>
      <c r="H124" s="223"/>
      <c r="I124" s="226"/>
      <c r="J124" s="227">
        <f>BK124</f>
        <v>0</v>
      </c>
      <c r="K124" s="223"/>
      <c r="L124" s="228"/>
      <c r="M124" s="229"/>
      <c r="N124" s="230"/>
      <c r="O124" s="230"/>
      <c r="P124" s="231">
        <f>SUM(P125:P138)</f>
        <v>0</v>
      </c>
      <c r="Q124" s="230"/>
      <c r="R124" s="231">
        <f>SUM(R125:R138)</f>
        <v>0</v>
      </c>
      <c r="S124" s="230"/>
      <c r="T124" s="232">
        <f>SUM(T125:T138)</f>
        <v>0</v>
      </c>
      <c r="AR124" s="233" t="s">
        <v>25</v>
      </c>
      <c r="AT124" s="234" t="s">
        <v>81</v>
      </c>
      <c r="AU124" s="234" t="s">
        <v>82</v>
      </c>
      <c r="AY124" s="233" t="s">
        <v>183</v>
      </c>
      <c r="BK124" s="235">
        <f>SUM(BK125:BK138)</f>
        <v>0</v>
      </c>
    </row>
    <row r="125" s="1" customFormat="1" ht="16.5" customHeight="1">
      <c r="B125" s="48"/>
      <c r="C125" s="285" t="s">
        <v>265</v>
      </c>
      <c r="D125" s="285" t="s">
        <v>272</v>
      </c>
      <c r="E125" s="286" t="s">
        <v>2689</v>
      </c>
      <c r="F125" s="287" t="s">
        <v>2690</v>
      </c>
      <c r="G125" s="288" t="s">
        <v>313</v>
      </c>
      <c r="H125" s="289">
        <v>710</v>
      </c>
      <c r="I125" s="290"/>
      <c r="J125" s="291">
        <f>ROUND(I125*H125,2)</f>
        <v>0</v>
      </c>
      <c r="K125" s="287" t="s">
        <v>38</v>
      </c>
      <c r="L125" s="292"/>
      <c r="M125" s="293" t="s">
        <v>38</v>
      </c>
      <c r="N125" s="294" t="s">
        <v>53</v>
      </c>
      <c r="O125" s="49"/>
      <c r="P125" s="247">
        <f>O125*H125</f>
        <v>0</v>
      </c>
      <c r="Q125" s="247">
        <v>0</v>
      </c>
      <c r="R125" s="247">
        <f>Q125*H125</f>
        <v>0</v>
      </c>
      <c r="S125" s="247">
        <v>0</v>
      </c>
      <c r="T125" s="248">
        <f>S125*H125</f>
        <v>0</v>
      </c>
      <c r="AR125" s="25" t="s">
        <v>231</v>
      </c>
      <c r="AT125" s="25" t="s">
        <v>272</v>
      </c>
      <c r="AU125" s="25" t="s">
        <v>25</v>
      </c>
      <c r="AY125" s="25" t="s">
        <v>183</v>
      </c>
      <c r="BE125" s="249">
        <f>IF(N125="základní",J125,0)</f>
        <v>0</v>
      </c>
      <c r="BF125" s="249">
        <f>IF(N125="snížená",J125,0)</f>
        <v>0</v>
      </c>
      <c r="BG125" s="249">
        <f>IF(N125="zákl. přenesená",J125,0)</f>
        <v>0</v>
      </c>
      <c r="BH125" s="249">
        <f>IF(N125="sníž. přenesená",J125,0)</f>
        <v>0</v>
      </c>
      <c r="BI125" s="249">
        <f>IF(N125="nulová",J125,0)</f>
        <v>0</v>
      </c>
      <c r="BJ125" s="25" t="s">
        <v>25</v>
      </c>
      <c r="BK125" s="249">
        <f>ROUND(I125*H125,2)</f>
        <v>0</v>
      </c>
      <c r="BL125" s="25" t="s">
        <v>190</v>
      </c>
      <c r="BM125" s="25" t="s">
        <v>358</v>
      </c>
    </row>
    <row r="126" s="1" customFormat="1" ht="16.5" customHeight="1">
      <c r="B126" s="48"/>
      <c r="C126" s="285" t="s">
        <v>10</v>
      </c>
      <c r="D126" s="285" t="s">
        <v>272</v>
      </c>
      <c r="E126" s="286" t="s">
        <v>2691</v>
      </c>
      <c r="F126" s="287" t="s">
        <v>2692</v>
      </c>
      <c r="G126" s="288" t="s">
        <v>313</v>
      </c>
      <c r="H126" s="289">
        <v>240</v>
      </c>
      <c r="I126" s="290"/>
      <c r="J126" s="291">
        <f>ROUND(I126*H126,2)</f>
        <v>0</v>
      </c>
      <c r="K126" s="287" t="s">
        <v>38</v>
      </c>
      <c r="L126" s="292"/>
      <c r="M126" s="293" t="s">
        <v>38</v>
      </c>
      <c r="N126" s="294" t="s">
        <v>53</v>
      </c>
      <c r="O126" s="49"/>
      <c r="P126" s="247">
        <f>O126*H126</f>
        <v>0</v>
      </c>
      <c r="Q126" s="247">
        <v>0</v>
      </c>
      <c r="R126" s="247">
        <f>Q126*H126</f>
        <v>0</v>
      </c>
      <c r="S126" s="247">
        <v>0</v>
      </c>
      <c r="T126" s="248">
        <f>S126*H126</f>
        <v>0</v>
      </c>
      <c r="AR126" s="25" t="s">
        <v>231</v>
      </c>
      <c r="AT126" s="25" t="s">
        <v>272</v>
      </c>
      <c r="AU126" s="25" t="s">
        <v>25</v>
      </c>
      <c r="AY126" s="25" t="s">
        <v>183</v>
      </c>
      <c r="BE126" s="249">
        <f>IF(N126="základní",J126,0)</f>
        <v>0</v>
      </c>
      <c r="BF126" s="249">
        <f>IF(N126="snížená",J126,0)</f>
        <v>0</v>
      </c>
      <c r="BG126" s="249">
        <f>IF(N126="zákl. přenesená",J126,0)</f>
        <v>0</v>
      </c>
      <c r="BH126" s="249">
        <f>IF(N126="sníž. přenesená",J126,0)</f>
        <v>0</v>
      </c>
      <c r="BI126" s="249">
        <f>IF(N126="nulová",J126,0)</f>
        <v>0</v>
      </c>
      <c r="BJ126" s="25" t="s">
        <v>25</v>
      </c>
      <c r="BK126" s="249">
        <f>ROUND(I126*H126,2)</f>
        <v>0</v>
      </c>
      <c r="BL126" s="25" t="s">
        <v>190</v>
      </c>
      <c r="BM126" s="25" t="s">
        <v>369</v>
      </c>
    </row>
    <row r="127" s="1" customFormat="1" ht="16.5" customHeight="1">
      <c r="B127" s="48"/>
      <c r="C127" s="285" t="s">
        <v>279</v>
      </c>
      <c r="D127" s="285" t="s">
        <v>272</v>
      </c>
      <c r="E127" s="286" t="s">
        <v>2693</v>
      </c>
      <c r="F127" s="287" t="s">
        <v>2694</v>
      </c>
      <c r="G127" s="288" t="s">
        <v>313</v>
      </c>
      <c r="H127" s="289">
        <v>1510</v>
      </c>
      <c r="I127" s="290"/>
      <c r="J127" s="291">
        <f>ROUND(I127*H127,2)</f>
        <v>0</v>
      </c>
      <c r="K127" s="287" t="s">
        <v>38</v>
      </c>
      <c r="L127" s="292"/>
      <c r="M127" s="293" t="s">
        <v>38</v>
      </c>
      <c r="N127" s="294" t="s">
        <v>53</v>
      </c>
      <c r="O127" s="49"/>
      <c r="P127" s="247">
        <f>O127*H127</f>
        <v>0</v>
      </c>
      <c r="Q127" s="247">
        <v>0</v>
      </c>
      <c r="R127" s="247">
        <f>Q127*H127</f>
        <v>0</v>
      </c>
      <c r="S127" s="247">
        <v>0</v>
      </c>
      <c r="T127" s="248">
        <f>S127*H127</f>
        <v>0</v>
      </c>
      <c r="AR127" s="25" t="s">
        <v>231</v>
      </c>
      <c r="AT127" s="25" t="s">
        <v>272</v>
      </c>
      <c r="AU127" s="25" t="s">
        <v>25</v>
      </c>
      <c r="AY127" s="25" t="s">
        <v>183</v>
      </c>
      <c r="BE127" s="249">
        <f>IF(N127="základní",J127,0)</f>
        <v>0</v>
      </c>
      <c r="BF127" s="249">
        <f>IF(N127="snížená",J127,0)</f>
        <v>0</v>
      </c>
      <c r="BG127" s="249">
        <f>IF(N127="zákl. přenesená",J127,0)</f>
        <v>0</v>
      </c>
      <c r="BH127" s="249">
        <f>IF(N127="sníž. přenesená",J127,0)</f>
        <v>0</v>
      </c>
      <c r="BI127" s="249">
        <f>IF(N127="nulová",J127,0)</f>
        <v>0</v>
      </c>
      <c r="BJ127" s="25" t="s">
        <v>25</v>
      </c>
      <c r="BK127" s="249">
        <f>ROUND(I127*H127,2)</f>
        <v>0</v>
      </c>
      <c r="BL127" s="25" t="s">
        <v>190</v>
      </c>
      <c r="BM127" s="25" t="s">
        <v>385</v>
      </c>
    </row>
    <row r="128" s="1" customFormat="1" ht="16.5" customHeight="1">
      <c r="B128" s="48"/>
      <c r="C128" s="285" t="s">
        <v>288</v>
      </c>
      <c r="D128" s="285" t="s">
        <v>272</v>
      </c>
      <c r="E128" s="286" t="s">
        <v>2695</v>
      </c>
      <c r="F128" s="287" t="s">
        <v>2696</v>
      </c>
      <c r="G128" s="288" t="s">
        <v>313</v>
      </c>
      <c r="H128" s="289">
        <v>20</v>
      </c>
      <c r="I128" s="290"/>
      <c r="J128" s="291">
        <f>ROUND(I128*H128,2)</f>
        <v>0</v>
      </c>
      <c r="K128" s="287" t="s">
        <v>38</v>
      </c>
      <c r="L128" s="292"/>
      <c r="M128" s="293" t="s">
        <v>38</v>
      </c>
      <c r="N128" s="294" t="s">
        <v>53</v>
      </c>
      <c r="O128" s="49"/>
      <c r="P128" s="247">
        <f>O128*H128</f>
        <v>0</v>
      </c>
      <c r="Q128" s="247">
        <v>0</v>
      </c>
      <c r="R128" s="247">
        <f>Q128*H128</f>
        <v>0</v>
      </c>
      <c r="S128" s="247">
        <v>0</v>
      </c>
      <c r="T128" s="248">
        <f>S128*H128</f>
        <v>0</v>
      </c>
      <c r="AR128" s="25" t="s">
        <v>231</v>
      </c>
      <c r="AT128" s="25" t="s">
        <v>272</v>
      </c>
      <c r="AU128" s="25" t="s">
        <v>25</v>
      </c>
      <c r="AY128" s="25" t="s">
        <v>183</v>
      </c>
      <c r="BE128" s="249">
        <f>IF(N128="základní",J128,0)</f>
        <v>0</v>
      </c>
      <c r="BF128" s="249">
        <f>IF(N128="snížená",J128,0)</f>
        <v>0</v>
      </c>
      <c r="BG128" s="249">
        <f>IF(N128="zákl. přenesená",J128,0)</f>
        <v>0</v>
      </c>
      <c r="BH128" s="249">
        <f>IF(N128="sníž. přenesená",J128,0)</f>
        <v>0</v>
      </c>
      <c r="BI128" s="249">
        <f>IF(N128="nulová",J128,0)</f>
        <v>0</v>
      </c>
      <c r="BJ128" s="25" t="s">
        <v>25</v>
      </c>
      <c r="BK128" s="249">
        <f>ROUND(I128*H128,2)</f>
        <v>0</v>
      </c>
      <c r="BL128" s="25" t="s">
        <v>190</v>
      </c>
      <c r="BM128" s="25" t="s">
        <v>410</v>
      </c>
    </row>
    <row r="129" s="1" customFormat="1" ht="16.5" customHeight="1">
      <c r="B129" s="48"/>
      <c r="C129" s="285" t="s">
        <v>294</v>
      </c>
      <c r="D129" s="285" t="s">
        <v>272</v>
      </c>
      <c r="E129" s="286" t="s">
        <v>2697</v>
      </c>
      <c r="F129" s="287" t="s">
        <v>2698</v>
      </c>
      <c r="G129" s="288" t="s">
        <v>313</v>
      </c>
      <c r="H129" s="289">
        <v>45</v>
      </c>
      <c r="I129" s="290"/>
      <c r="J129" s="291">
        <f>ROUND(I129*H129,2)</f>
        <v>0</v>
      </c>
      <c r="K129" s="287" t="s">
        <v>38</v>
      </c>
      <c r="L129" s="292"/>
      <c r="M129" s="293" t="s">
        <v>38</v>
      </c>
      <c r="N129" s="294" t="s">
        <v>53</v>
      </c>
      <c r="O129" s="49"/>
      <c r="P129" s="247">
        <f>O129*H129</f>
        <v>0</v>
      </c>
      <c r="Q129" s="247">
        <v>0</v>
      </c>
      <c r="R129" s="247">
        <f>Q129*H129</f>
        <v>0</v>
      </c>
      <c r="S129" s="247">
        <v>0</v>
      </c>
      <c r="T129" s="248">
        <f>S129*H129</f>
        <v>0</v>
      </c>
      <c r="AR129" s="25" t="s">
        <v>231</v>
      </c>
      <c r="AT129" s="25" t="s">
        <v>272</v>
      </c>
      <c r="AU129" s="25" t="s">
        <v>25</v>
      </c>
      <c r="AY129" s="25" t="s">
        <v>183</v>
      </c>
      <c r="BE129" s="249">
        <f>IF(N129="základní",J129,0)</f>
        <v>0</v>
      </c>
      <c r="BF129" s="249">
        <f>IF(N129="snížená",J129,0)</f>
        <v>0</v>
      </c>
      <c r="BG129" s="249">
        <f>IF(N129="zákl. přenesená",J129,0)</f>
        <v>0</v>
      </c>
      <c r="BH129" s="249">
        <f>IF(N129="sníž. přenesená",J129,0)</f>
        <v>0</v>
      </c>
      <c r="BI129" s="249">
        <f>IF(N129="nulová",J129,0)</f>
        <v>0</v>
      </c>
      <c r="BJ129" s="25" t="s">
        <v>25</v>
      </c>
      <c r="BK129" s="249">
        <f>ROUND(I129*H129,2)</f>
        <v>0</v>
      </c>
      <c r="BL129" s="25" t="s">
        <v>190</v>
      </c>
      <c r="BM129" s="25" t="s">
        <v>425</v>
      </c>
    </row>
    <row r="130" s="1" customFormat="1" ht="16.5" customHeight="1">
      <c r="B130" s="48"/>
      <c r="C130" s="285" t="s">
        <v>299</v>
      </c>
      <c r="D130" s="285" t="s">
        <v>272</v>
      </c>
      <c r="E130" s="286" t="s">
        <v>2699</v>
      </c>
      <c r="F130" s="287" t="s">
        <v>2700</v>
      </c>
      <c r="G130" s="288" t="s">
        <v>313</v>
      </c>
      <c r="H130" s="289">
        <v>15</v>
      </c>
      <c r="I130" s="290"/>
      <c r="J130" s="291">
        <f>ROUND(I130*H130,2)</f>
        <v>0</v>
      </c>
      <c r="K130" s="287" t="s">
        <v>38</v>
      </c>
      <c r="L130" s="292"/>
      <c r="M130" s="293" t="s">
        <v>38</v>
      </c>
      <c r="N130" s="294" t="s">
        <v>53</v>
      </c>
      <c r="O130" s="49"/>
      <c r="P130" s="247">
        <f>O130*H130</f>
        <v>0</v>
      </c>
      <c r="Q130" s="247">
        <v>0</v>
      </c>
      <c r="R130" s="247">
        <f>Q130*H130</f>
        <v>0</v>
      </c>
      <c r="S130" s="247">
        <v>0</v>
      </c>
      <c r="T130" s="248">
        <f>S130*H130</f>
        <v>0</v>
      </c>
      <c r="AR130" s="25" t="s">
        <v>231</v>
      </c>
      <c r="AT130" s="25" t="s">
        <v>272</v>
      </c>
      <c r="AU130" s="25" t="s">
        <v>25</v>
      </c>
      <c r="AY130" s="25" t="s">
        <v>183</v>
      </c>
      <c r="BE130" s="249">
        <f>IF(N130="základní",J130,0)</f>
        <v>0</v>
      </c>
      <c r="BF130" s="249">
        <f>IF(N130="snížená",J130,0)</f>
        <v>0</v>
      </c>
      <c r="BG130" s="249">
        <f>IF(N130="zákl. přenesená",J130,0)</f>
        <v>0</v>
      </c>
      <c r="BH130" s="249">
        <f>IF(N130="sníž. přenesená",J130,0)</f>
        <v>0</v>
      </c>
      <c r="BI130" s="249">
        <f>IF(N130="nulová",J130,0)</f>
        <v>0</v>
      </c>
      <c r="BJ130" s="25" t="s">
        <v>25</v>
      </c>
      <c r="BK130" s="249">
        <f>ROUND(I130*H130,2)</f>
        <v>0</v>
      </c>
      <c r="BL130" s="25" t="s">
        <v>190</v>
      </c>
      <c r="BM130" s="25" t="s">
        <v>438</v>
      </c>
    </row>
    <row r="131" s="1" customFormat="1" ht="16.5" customHeight="1">
      <c r="B131" s="48"/>
      <c r="C131" s="285" t="s">
        <v>304</v>
      </c>
      <c r="D131" s="285" t="s">
        <v>272</v>
      </c>
      <c r="E131" s="286" t="s">
        <v>2701</v>
      </c>
      <c r="F131" s="287" t="s">
        <v>2702</v>
      </c>
      <c r="G131" s="288" t="s">
        <v>313</v>
      </c>
      <c r="H131" s="289">
        <v>60</v>
      </c>
      <c r="I131" s="290"/>
      <c r="J131" s="291">
        <f>ROUND(I131*H131,2)</f>
        <v>0</v>
      </c>
      <c r="K131" s="287" t="s">
        <v>38</v>
      </c>
      <c r="L131" s="292"/>
      <c r="M131" s="293" t="s">
        <v>38</v>
      </c>
      <c r="N131" s="294" t="s">
        <v>53</v>
      </c>
      <c r="O131" s="49"/>
      <c r="P131" s="247">
        <f>O131*H131</f>
        <v>0</v>
      </c>
      <c r="Q131" s="247">
        <v>0</v>
      </c>
      <c r="R131" s="247">
        <f>Q131*H131</f>
        <v>0</v>
      </c>
      <c r="S131" s="247">
        <v>0</v>
      </c>
      <c r="T131" s="248">
        <f>S131*H131</f>
        <v>0</v>
      </c>
      <c r="AR131" s="25" t="s">
        <v>231</v>
      </c>
      <c r="AT131" s="25" t="s">
        <v>272</v>
      </c>
      <c r="AU131" s="25" t="s">
        <v>25</v>
      </c>
      <c r="AY131" s="25" t="s">
        <v>183</v>
      </c>
      <c r="BE131" s="249">
        <f>IF(N131="základní",J131,0)</f>
        <v>0</v>
      </c>
      <c r="BF131" s="249">
        <f>IF(N131="snížená",J131,0)</f>
        <v>0</v>
      </c>
      <c r="BG131" s="249">
        <f>IF(N131="zákl. přenesená",J131,0)</f>
        <v>0</v>
      </c>
      <c r="BH131" s="249">
        <f>IF(N131="sníž. přenesená",J131,0)</f>
        <v>0</v>
      </c>
      <c r="BI131" s="249">
        <f>IF(N131="nulová",J131,0)</f>
        <v>0</v>
      </c>
      <c r="BJ131" s="25" t="s">
        <v>25</v>
      </c>
      <c r="BK131" s="249">
        <f>ROUND(I131*H131,2)</f>
        <v>0</v>
      </c>
      <c r="BL131" s="25" t="s">
        <v>190</v>
      </c>
      <c r="BM131" s="25" t="s">
        <v>446</v>
      </c>
    </row>
    <row r="132" s="1" customFormat="1" ht="16.5" customHeight="1">
      <c r="B132" s="48"/>
      <c r="C132" s="285" t="s">
        <v>9</v>
      </c>
      <c r="D132" s="285" t="s">
        <v>272</v>
      </c>
      <c r="E132" s="286" t="s">
        <v>2703</v>
      </c>
      <c r="F132" s="287" t="s">
        <v>2704</v>
      </c>
      <c r="G132" s="288" t="s">
        <v>313</v>
      </c>
      <c r="H132" s="289">
        <v>235</v>
      </c>
      <c r="I132" s="290"/>
      <c r="J132" s="291">
        <f>ROUND(I132*H132,2)</f>
        <v>0</v>
      </c>
      <c r="K132" s="287" t="s">
        <v>38</v>
      </c>
      <c r="L132" s="292"/>
      <c r="M132" s="293" t="s">
        <v>38</v>
      </c>
      <c r="N132" s="294" t="s">
        <v>53</v>
      </c>
      <c r="O132" s="49"/>
      <c r="P132" s="247">
        <f>O132*H132</f>
        <v>0</v>
      </c>
      <c r="Q132" s="247">
        <v>0</v>
      </c>
      <c r="R132" s="247">
        <f>Q132*H132</f>
        <v>0</v>
      </c>
      <c r="S132" s="247">
        <v>0</v>
      </c>
      <c r="T132" s="248">
        <f>S132*H132</f>
        <v>0</v>
      </c>
      <c r="AR132" s="25" t="s">
        <v>231</v>
      </c>
      <c r="AT132" s="25" t="s">
        <v>272</v>
      </c>
      <c r="AU132" s="25" t="s">
        <v>25</v>
      </c>
      <c r="AY132" s="25" t="s">
        <v>183</v>
      </c>
      <c r="BE132" s="249">
        <f>IF(N132="základní",J132,0)</f>
        <v>0</v>
      </c>
      <c r="BF132" s="249">
        <f>IF(N132="snížená",J132,0)</f>
        <v>0</v>
      </c>
      <c r="BG132" s="249">
        <f>IF(N132="zákl. přenesená",J132,0)</f>
        <v>0</v>
      </c>
      <c r="BH132" s="249">
        <f>IF(N132="sníž. přenesená",J132,0)</f>
        <v>0</v>
      </c>
      <c r="BI132" s="249">
        <f>IF(N132="nulová",J132,0)</f>
        <v>0</v>
      </c>
      <c r="BJ132" s="25" t="s">
        <v>25</v>
      </c>
      <c r="BK132" s="249">
        <f>ROUND(I132*H132,2)</f>
        <v>0</v>
      </c>
      <c r="BL132" s="25" t="s">
        <v>190</v>
      </c>
      <c r="BM132" s="25" t="s">
        <v>461</v>
      </c>
    </row>
    <row r="133" s="1" customFormat="1" ht="16.5" customHeight="1">
      <c r="B133" s="48"/>
      <c r="C133" s="285" t="s">
        <v>317</v>
      </c>
      <c r="D133" s="285" t="s">
        <v>272</v>
      </c>
      <c r="E133" s="286" t="s">
        <v>2705</v>
      </c>
      <c r="F133" s="287" t="s">
        <v>2706</v>
      </c>
      <c r="G133" s="288" t="s">
        <v>313</v>
      </c>
      <c r="H133" s="289">
        <v>125</v>
      </c>
      <c r="I133" s="290"/>
      <c r="J133" s="291">
        <f>ROUND(I133*H133,2)</f>
        <v>0</v>
      </c>
      <c r="K133" s="287" t="s">
        <v>38</v>
      </c>
      <c r="L133" s="292"/>
      <c r="M133" s="293" t="s">
        <v>38</v>
      </c>
      <c r="N133" s="294" t="s">
        <v>53</v>
      </c>
      <c r="O133" s="49"/>
      <c r="P133" s="247">
        <f>O133*H133</f>
        <v>0</v>
      </c>
      <c r="Q133" s="247">
        <v>0</v>
      </c>
      <c r="R133" s="247">
        <f>Q133*H133</f>
        <v>0</v>
      </c>
      <c r="S133" s="247">
        <v>0</v>
      </c>
      <c r="T133" s="248">
        <f>S133*H133</f>
        <v>0</v>
      </c>
      <c r="AR133" s="25" t="s">
        <v>231</v>
      </c>
      <c r="AT133" s="25" t="s">
        <v>272</v>
      </c>
      <c r="AU133" s="25" t="s">
        <v>25</v>
      </c>
      <c r="AY133" s="25" t="s">
        <v>183</v>
      </c>
      <c r="BE133" s="249">
        <f>IF(N133="základní",J133,0)</f>
        <v>0</v>
      </c>
      <c r="BF133" s="249">
        <f>IF(N133="snížená",J133,0)</f>
        <v>0</v>
      </c>
      <c r="BG133" s="249">
        <f>IF(N133="zákl. přenesená",J133,0)</f>
        <v>0</v>
      </c>
      <c r="BH133" s="249">
        <f>IF(N133="sníž. přenesená",J133,0)</f>
        <v>0</v>
      </c>
      <c r="BI133" s="249">
        <f>IF(N133="nulová",J133,0)</f>
        <v>0</v>
      </c>
      <c r="BJ133" s="25" t="s">
        <v>25</v>
      </c>
      <c r="BK133" s="249">
        <f>ROUND(I133*H133,2)</f>
        <v>0</v>
      </c>
      <c r="BL133" s="25" t="s">
        <v>190</v>
      </c>
      <c r="BM133" s="25" t="s">
        <v>473</v>
      </c>
    </row>
    <row r="134" s="1" customFormat="1" ht="16.5" customHeight="1">
      <c r="B134" s="48"/>
      <c r="C134" s="285" t="s">
        <v>322</v>
      </c>
      <c r="D134" s="285" t="s">
        <v>272</v>
      </c>
      <c r="E134" s="286" t="s">
        <v>2707</v>
      </c>
      <c r="F134" s="287" t="s">
        <v>2708</v>
      </c>
      <c r="G134" s="288" t="s">
        <v>313</v>
      </c>
      <c r="H134" s="289">
        <v>235</v>
      </c>
      <c r="I134" s="290"/>
      <c r="J134" s="291">
        <f>ROUND(I134*H134,2)</f>
        <v>0</v>
      </c>
      <c r="K134" s="287" t="s">
        <v>38</v>
      </c>
      <c r="L134" s="292"/>
      <c r="M134" s="293" t="s">
        <v>38</v>
      </c>
      <c r="N134" s="294" t="s">
        <v>53</v>
      </c>
      <c r="O134" s="49"/>
      <c r="P134" s="247">
        <f>O134*H134</f>
        <v>0</v>
      </c>
      <c r="Q134" s="247">
        <v>0</v>
      </c>
      <c r="R134" s="247">
        <f>Q134*H134</f>
        <v>0</v>
      </c>
      <c r="S134" s="247">
        <v>0</v>
      </c>
      <c r="T134" s="248">
        <f>S134*H134</f>
        <v>0</v>
      </c>
      <c r="AR134" s="25" t="s">
        <v>231</v>
      </c>
      <c r="AT134" s="25" t="s">
        <v>272</v>
      </c>
      <c r="AU134" s="25" t="s">
        <v>25</v>
      </c>
      <c r="AY134" s="25" t="s">
        <v>183</v>
      </c>
      <c r="BE134" s="249">
        <f>IF(N134="základní",J134,0)</f>
        <v>0</v>
      </c>
      <c r="BF134" s="249">
        <f>IF(N134="snížená",J134,0)</f>
        <v>0</v>
      </c>
      <c r="BG134" s="249">
        <f>IF(N134="zákl. přenesená",J134,0)</f>
        <v>0</v>
      </c>
      <c r="BH134" s="249">
        <f>IF(N134="sníž. přenesená",J134,0)</f>
        <v>0</v>
      </c>
      <c r="BI134" s="249">
        <f>IF(N134="nulová",J134,0)</f>
        <v>0</v>
      </c>
      <c r="BJ134" s="25" t="s">
        <v>25</v>
      </c>
      <c r="BK134" s="249">
        <f>ROUND(I134*H134,2)</f>
        <v>0</v>
      </c>
      <c r="BL134" s="25" t="s">
        <v>190</v>
      </c>
      <c r="BM134" s="25" t="s">
        <v>483</v>
      </c>
    </row>
    <row r="135" s="1" customFormat="1" ht="16.5" customHeight="1">
      <c r="B135" s="48"/>
      <c r="C135" s="285" t="s">
        <v>329</v>
      </c>
      <c r="D135" s="285" t="s">
        <v>272</v>
      </c>
      <c r="E135" s="286" t="s">
        <v>2709</v>
      </c>
      <c r="F135" s="287" t="s">
        <v>2710</v>
      </c>
      <c r="G135" s="288" t="s">
        <v>313</v>
      </c>
      <c r="H135" s="289">
        <v>10</v>
      </c>
      <c r="I135" s="290"/>
      <c r="J135" s="291">
        <f>ROUND(I135*H135,2)</f>
        <v>0</v>
      </c>
      <c r="K135" s="287" t="s">
        <v>38</v>
      </c>
      <c r="L135" s="292"/>
      <c r="M135" s="293" t="s">
        <v>38</v>
      </c>
      <c r="N135" s="294" t="s">
        <v>53</v>
      </c>
      <c r="O135" s="49"/>
      <c r="P135" s="247">
        <f>O135*H135</f>
        <v>0</v>
      </c>
      <c r="Q135" s="247">
        <v>0</v>
      </c>
      <c r="R135" s="247">
        <f>Q135*H135</f>
        <v>0</v>
      </c>
      <c r="S135" s="247">
        <v>0</v>
      </c>
      <c r="T135" s="248">
        <f>S135*H135</f>
        <v>0</v>
      </c>
      <c r="AR135" s="25" t="s">
        <v>231</v>
      </c>
      <c r="AT135" s="25" t="s">
        <v>272</v>
      </c>
      <c r="AU135" s="25" t="s">
        <v>25</v>
      </c>
      <c r="AY135" s="25" t="s">
        <v>183</v>
      </c>
      <c r="BE135" s="249">
        <f>IF(N135="základní",J135,0)</f>
        <v>0</v>
      </c>
      <c r="BF135" s="249">
        <f>IF(N135="snížená",J135,0)</f>
        <v>0</v>
      </c>
      <c r="BG135" s="249">
        <f>IF(N135="zákl. přenesená",J135,0)</f>
        <v>0</v>
      </c>
      <c r="BH135" s="249">
        <f>IF(N135="sníž. přenesená",J135,0)</f>
        <v>0</v>
      </c>
      <c r="BI135" s="249">
        <f>IF(N135="nulová",J135,0)</f>
        <v>0</v>
      </c>
      <c r="BJ135" s="25" t="s">
        <v>25</v>
      </c>
      <c r="BK135" s="249">
        <f>ROUND(I135*H135,2)</f>
        <v>0</v>
      </c>
      <c r="BL135" s="25" t="s">
        <v>190</v>
      </c>
      <c r="BM135" s="25" t="s">
        <v>492</v>
      </c>
    </row>
    <row r="136" s="1" customFormat="1" ht="16.5" customHeight="1">
      <c r="B136" s="48"/>
      <c r="C136" s="285" t="s">
        <v>344</v>
      </c>
      <c r="D136" s="285" t="s">
        <v>272</v>
      </c>
      <c r="E136" s="286" t="s">
        <v>2711</v>
      </c>
      <c r="F136" s="287" t="s">
        <v>2712</v>
      </c>
      <c r="G136" s="288" t="s">
        <v>313</v>
      </c>
      <c r="H136" s="289">
        <v>125</v>
      </c>
      <c r="I136" s="290"/>
      <c r="J136" s="291">
        <f>ROUND(I136*H136,2)</f>
        <v>0</v>
      </c>
      <c r="K136" s="287" t="s">
        <v>38</v>
      </c>
      <c r="L136" s="292"/>
      <c r="M136" s="293" t="s">
        <v>38</v>
      </c>
      <c r="N136" s="294" t="s">
        <v>53</v>
      </c>
      <c r="O136" s="49"/>
      <c r="P136" s="247">
        <f>O136*H136</f>
        <v>0</v>
      </c>
      <c r="Q136" s="247">
        <v>0</v>
      </c>
      <c r="R136" s="247">
        <f>Q136*H136</f>
        <v>0</v>
      </c>
      <c r="S136" s="247">
        <v>0</v>
      </c>
      <c r="T136" s="248">
        <f>S136*H136</f>
        <v>0</v>
      </c>
      <c r="AR136" s="25" t="s">
        <v>231</v>
      </c>
      <c r="AT136" s="25" t="s">
        <v>272</v>
      </c>
      <c r="AU136" s="25" t="s">
        <v>25</v>
      </c>
      <c r="AY136" s="25" t="s">
        <v>183</v>
      </c>
      <c r="BE136" s="249">
        <f>IF(N136="základní",J136,0)</f>
        <v>0</v>
      </c>
      <c r="BF136" s="249">
        <f>IF(N136="snížená",J136,0)</f>
        <v>0</v>
      </c>
      <c r="BG136" s="249">
        <f>IF(N136="zákl. přenesená",J136,0)</f>
        <v>0</v>
      </c>
      <c r="BH136" s="249">
        <f>IF(N136="sníž. přenesená",J136,0)</f>
        <v>0</v>
      </c>
      <c r="BI136" s="249">
        <f>IF(N136="nulová",J136,0)</f>
        <v>0</v>
      </c>
      <c r="BJ136" s="25" t="s">
        <v>25</v>
      </c>
      <c r="BK136" s="249">
        <f>ROUND(I136*H136,2)</f>
        <v>0</v>
      </c>
      <c r="BL136" s="25" t="s">
        <v>190</v>
      </c>
      <c r="BM136" s="25" t="s">
        <v>502</v>
      </c>
    </row>
    <row r="137" s="1" customFormat="1" ht="16.5" customHeight="1">
      <c r="B137" s="48"/>
      <c r="C137" s="285" t="s">
        <v>348</v>
      </c>
      <c r="D137" s="285" t="s">
        <v>272</v>
      </c>
      <c r="E137" s="286" t="s">
        <v>2713</v>
      </c>
      <c r="F137" s="287" t="s">
        <v>2714</v>
      </c>
      <c r="G137" s="288" t="s">
        <v>313</v>
      </c>
      <c r="H137" s="289">
        <v>60</v>
      </c>
      <c r="I137" s="290"/>
      <c r="J137" s="291">
        <f>ROUND(I137*H137,2)</f>
        <v>0</v>
      </c>
      <c r="K137" s="287" t="s">
        <v>38</v>
      </c>
      <c r="L137" s="292"/>
      <c r="M137" s="293" t="s">
        <v>38</v>
      </c>
      <c r="N137" s="294" t="s">
        <v>53</v>
      </c>
      <c r="O137" s="49"/>
      <c r="P137" s="247">
        <f>O137*H137</f>
        <v>0</v>
      </c>
      <c r="Q137" s="247">
        <v>0</v>
      </c>
      <c r="R137" s="247">
        <f>Q137*H137</f>
        <v>0</v>
      </c>
      <c r="S137" s="247">
        <v>0</v>
      </c>
      <c r="T137" s="248">
        <f>S137*H137</f>
        <v>0</v>
      </c>
      <c r="AR137" s="25" t="s">
        <v>231</v>
      </c>
      <c r="AT137" s="25" t="s">
        <v>272</v>
      </c>
      <c r="AU137" s="25" t="s">
        <v>25</v>
      </c>
      <c r="AY137" s="25" t="s">
        <v>183</v>
      </c>
      <c r="BE137" s="249">
        <f>IF(N137="základní",J137,0)</f>
        <v>0</v>
      </c>
      <c r="BF137" s="249">
        <f>IF(N137="snížená",J137,0)</f>
        <v>0</v>
      </c>
      <c r="BG137" s="249">
        <f>IF(N137="zákl. přenesená",J137,0)</f>
        <v>0</v>
      </c>
      <c r="BH137" s="249">
        <f>IF(N137="sníž. přenesená",J137,0)</f>
        <v>0</v>
      </c>
      <c r="BI137" s="249">
        <f>IF(N137="nulová",J137,0)</f>
        <v>0</v>
      </c>
      <c r="BJ137" s="25" t="s">
        <v>25</v>
      </c>
      <c r="BK137" s="249">
        <f>ROUND(I137*H137,2)</f>
        <v>0</v>
      </c>
      <c r="BL137" s="25" t="s">
        <v>190</v>
      </c>
      <c r="BM137" s="25" t="s">
        <v>510</v>
      </c>
    </row>
    <row r="138" s="1" customFormat="1" ht="16.5" customHeight="1">
      <c r="B138" s="48"/>
      <c r="C138" s="285" t="s">
        <v>353</v>
      </c>
      <c r="D138" s="285" t="s">
        <v>272</v>
      </c>
      <c r="E138" s="286" t="s">
        <v>2715</v>
      </c>
      <c r="F138" s="287" t="s">
        <v>2716</v>
      </c>
      <c r="G138" s="288" t="s">
        <v>313</v>
      </c>
      <c r="H138" s="289">
        <v>15</v>
      </c>
      <c r="I138" s="290"/>
      <c r="J138" s="291">
        <f>ROUND(I138*H138,2)</f>
        <v>0</v>
      </c>
      <c r="K138" s="287" t="s">
        <v>38</v>
      </c>
      <c r="L138" s="292"/>
      <c r="M138" s="293" t="s">
        <v>38</v>
      </c>
      <c r="N138" s="294" t="s">
        <v>53</v>
      </c>
      <c r="O138" s="49"/>
      <c r="P138" s="247">
        <f>O138*H138</f>
        <v>0</v>
      </c>
      <c r="Q138" s="247">
        <v>0</v>
      </c>
      <c r="R138" s="247">
        <f>Q138*H138</f>
        <v>0</v>
      </c>
      <c r="S138" s="247">
        <v>0</v>
      </c>
      <c r="T138" s="248">
        <f>S138*H138</f>
        <v>0</v>
      </c>
      <c r="AR138" s="25" t="s">
        <v>231</v>
      </c>
      <c r="AT138" s="25" t="s">
        <v>272</v>
      </c>
      <c r="AU138" s="25" t="s">
        <v>25</v>
      </c>
      <c r="AY138" s="25" t="s">
        <v>183</v>
      </c>
      <c r="BE138" s="249">
        <f>IF(N138="základní",J138,0)</f>
        <v>0</v>
      </c>
      <c r="BF138" s="249">
        <f>IF(N138="snížená",J138,0)</f>
        <v>0</v>
      </c>
      <c r="BG138" s="249">
        <f>IF(N138="zákl. přenesená",J138,0)</f>
        <v>0</v>
      </c>
      <c r="BH138" s="249">
        <f>IF(N138="sníž. přenesená",J138,0)</f>
        <v>0</v>
      </c>
      <c r="BI138" s="249">
        <f>IF(N138="nulová",J138,0)</f>
        <v>0</v>
      </c>
      <c r="BJ138" s="25" t="s">
        <v>25</v>
      </c>
      <c r="BK138" s="249">
        <f>ROUND(I138*H138,2)</f>
        <v>0</v>
      </c>
      <c r="BL138" s="25" t="s">
        <v>190</v>
      </c>
      <c r="BM138" s="25" t="s">
        <v>520</v>
      </c>
    </row>
    <row r="139" s="11" customFormat="1" ht="37.44" customHeight="1">
      <c r="B139" s="222"/>
      <c r="C139" s="223"/>
      <c r="D139" s="224" t="s">
        <v>81</v>
      </c>
      <c r="E139" s="225" t="s">
        <v>2108</v>
      </c>
      <c r="F139" s="225" t="s">
        <v>2717</v>
      </c>
      <c r="G139" s="223"/>
      <c r="H139" s="223"/>
      <c r="I139" s="226"/>
      <c r="J139" s="227">
        <f>BK139</f>
        <v>0</v>
      </c>
      <c r="K139" s="223"/>
      <c r="L139" s="228"/>
      <c r="M139" s="229"/>
      <c r="N139" s="230"/>
      <c r="O139" s="230"/>
      <c r="P139" s="231">
        <f>SUM(P140:P142)</f>
        <v>0</v>
      </c>
      <c r="Q139" s="230"/>
      <c r="R139" s="231">
        <f>SUM(R140:R142)</f>
        <v>0</v>
      </c>
      <c r="S139" s="230"/>
      <c r="T139" s="232">
        <f>SUM(T140:T142)</f>
        <v>0</v>
      </c>
      <c r="AR139" s="233" t="s">
        <v>25</v>
      </c>
      <c r="AT139" s="234" t="s">
        <v>81</v>
      </c>
      <c r="AU139" s="234" t="s">
        <v>82</v>
      </c>
      <c r="AY139" s="233" t="s">
        <v>183</v>
      </c>
      <c r="BK139" s="235">
        <f>SUM(BK140:BK142)</f>
        <v>0</v>
      </c>
    </row>
    <row r="140" s="1" customFormat="1" ht="16.5" customHeight="1">
      <c r="B140" s="48"/>
      <c r="C140" s="285" t="s">
        <v>358</v>
      </c>
      <c r="D140" s="285" t="s">
        <v>272</v>
      </c>
      <c r="E140" s="286" t="s">
        <v>2718</v>
      </c>
      <c r="F140" s="287" t="s">
        <v>2719</v>
      </c>
      <c r="G140" s="288" t="s">
        <v>490</v>
      </c>
      <c r="H140" s="289">
        <v>165</v>
      </c>
      <c r="I140" s="290"/>
      <c r="J140" s="291">
        <f>ROUND(I140*H140,2)</f>
        <v>0</v>
      </c>
      <c r="K140" s="287" t="s">
        <v>38</v>
      </c>
      <c r="L140" s="292"/>
      <c r="M140" s="293" t="s">
        <v>38</v>
      </c>
      <c r="N140" s="294" t="s">
        <v>53</v>
      </c>
      <c r="O140" s="49"/>
      <c r="P140" s="247">
        <f>O140*H140</f>
        <v>0</v>
      </c>
      <c r="Q140" s="247">
        <v>0</v>
      </c>
      <c r="R140" s="247">
        <f>Q140*H140</f>
        <v>0</v>
      </c>
      <c r="S140" s="247">
        <v>0</v>
      </c>
      <c r="T140" s="248">
        <f>S140*H140</f>
        <v>0</v>
      </c>
      <c r="AR140" s="25" t="s">
        <v>231</v>
      </c>
      <c r="AT140" s="25" t="s">
        <v>272</v>
      </c>
      <c r="AU140" s="25" t="s">
        <v>25</v>
      </c>
      <c r="AY140" s="25" t="s">
        <v>183</v>
      </c>
      <c r="BE140" s="249">
        <f>IF(N140="základní",J140,0)</f>
        <v>0</v>
      </c>
      <c r="BF140" s="249">
        <f>IF(N140="snížená",J140,0)</f>
        <v>0</v>
      </c>
      <c r="BG140" s="249">
        <f>IF(N140="zákl. přenesená",J140,0)</f>
        <v>0</v>
      </c>
      <c r="BH140" s="249">
        <f>IF(N140="sníž. přenesená",J140,0)</f>
        <v>0</v>
      </c>
      <c r="BI140" s="249">
        <f>IF(N140="nulová",J140,0)</f>
        <v>0</v>
      </c>
      <c r="BJ140" s="25" t="s">
        <v>25</v>
      </c>
      <c r="BK140" s="249">
        <f>ROUND(I140*H140,2)</f>
        <v>0</v>
      </c>
      <c r="BL140" s="25" t="s">
        <v>190</v>
      </c>
      <c r="BM140" s="25" t="s">
        <v>529</v>
      </c>
    </row>
    <row r="141" s="1" customFormat="1" ht="16.5" customHeight="1">
      <c r="B141" s="48"/>
      <c r="C141" s="285" t="s">
        <v>364</v>
      </c>
      <c r="D141" s="285" t="s">
        <v>272</v>
      </c>
      <c r="E141" s="286" t="s">
        <v>2720</v>
      </c>
      <c r="F141" s="287" t="s">
        <v>2721</v>
      </c>
      <c r="G141" s="288" t="s">
        <v>490</v>
      </c>
      <c r="H141" s="289">
        <v>110</v>
      </c>
      <c r="I141" s="290"/>
      <c r="J141" s="291">
        <f>ROUND(I141*H141,2)</f>
        <v>0</v>
      </c>
      <c r="K141" s="287" t="s">
        <v>38</v>
      </c>
      <c r="L141" s="292"/>
      <c r="M141" s="293" t="s">
        <v>38</v>
      </c>
      <c r="N141" s="294" t="s">
        <v>53</v>
      </c>
      <c r="O141" s="49"/>
      <c r="P141" s="247">
        <f>O141*H141</f>
        <v>0</v>
      </c>
      <c r="Q141" s="247">
        <v>0</v>
      </c>
      <c r="R141" s="247">
        <f>Q141*H141</f>
        <v>0</v>
      </c>
      <c r="S141" s="247">
        <v>0</v>
      </c>
      <c r="T141" s="248">
        <f>S141*H141</f>
        <v>0</v>
      </c>
      <c r="AR141" s="25" t="s">
        <v>231</v>
      </c>
      <c r="AT141" s="25" t="s">
        <v>272</v>
      </c>
      <c r="AU141" s="25" t="s">
        <v>25</v>
      </c>
      <c r="AY141" s="25" t="s">
        <v>183</v>
      </c>
      <c r="BE141" s="249">
        <f>IF(N141="základní",J141,0)</f>
        <v>0</v>
      </c>
      <c r="BF141" s="249">
        <f>IF(N141="snížená",J141,0)</f>
        <v>0</v>
      </c>
      <c r="BG141" s="249">
        <f>IF(N141="zákl. přenesená",J141,0)</f>
        <v>0</v>
      </c>
      <c r="BH141" s="249">
        <f>IF(N141="sníž. přenesená",J141,0)</f>
        <v>0</v>
      </c>
      <c r="BI141" s="249">
        <f>IF(N141="nulová",J141,0)</f>
        <v>0</v>
      </c>
      <c r="BJ141" s="25" t="s">
        <v>25</v>
      </c>
      <c r="BK141" s="249">
        <f>ROUND(I141*H141,2)</f>
        <v>0</v>
      </c>
      <c r="BL141" s="25" t="s">
        <v>190</v>
      </c>
      <c r="BM141" s="25" t="s">
        <v>538</v>
      </c>
    </row>
    <row r="142" s="1" customFormat="1" ht="16.5" customHeight="1">
      <c r="B142" s="48"/>
      <c r="C142" s="285" t="s">
        <v>369</v>
      </c>
      <c r="D142" s="285" t="s">
        <v>272</v>
      </c>
      <c r="E142" s="286" t="s">
        <v>2722</v>
      </c>
      <c r="F142" s="287" t="s">
        <v>2723</v>
      </c>
      <c r="G142" s="288" t="s">
        <v>313</v>
      </c>
      <c r="H142" s="289">
        <v>135</v>
      </c>
      <c r="I142" s="290"/>
      <c r="J142" s="291">
        <f>ROUND(I142*H142,2)</f>
        <v>0</v>
      </c>
      <c r="K142" s="287" t="s">
        <v>38</v>
      </c>
      <c r="L142" s="292"/>
      <c r="M142" s="293" t="s">
        <v>38</v>
      </c>
      <c r="N142" s="294" t="s">
        <v>53</v>
      </c>
      <c r="O142" s="49"/>
      <c r="P142" s="247">
        <f>O142*H142</f>
        <v>0</v>
      </c>
      <c r="Q142" s="247">
        <v>0</v>
      </c>
      <c r="R142" s="247">
        <f>Q142*H142</f>
        <v>0</v>
      </c>
      <c r="S142" s="247">
        <v>0</v>
      </c>
      <c r="T142" s="248">
        <f>S142*H142</f>
        <v>0</v>
      </c>
      <c r="AR142" s="25" t="s">
        <v>231</v>
      </c>
      <c r="AT142" s="25" t="s">
        <v>272</v>
      </c>
      <c r="AU142" s="25" t="s">
        <v>25</v>
      </c>
      <c r="AY142" s="25" t="s">
        <v>183</v>
      </c>
      <c r="BE142" s="249">
        <f>IF(N142="základní",J142,0)</f>
        <v>0</v>
      </c>
      <c r="BF142" s="249">
        <f>IF(N142="snížená",J142,0)</f>
        <v>0</v>
      </c>
      <c r="BG142" s="249">
        <f>IF(N142="zákl. přenesená",J142,0)</f>
        <v>0</v>
      </c>
      <c r="BH142" s="249">
        <f>IF(N142="sníž. přenesená",J142,0)</f>
        <v>0</v>
      </c>
      <c r="BI142" s="249">
        <f>IF(N142="nulová",J142,0)</f>
        <v>0</v>
      </c>
      <c r="BJ142" s="25" t="s">
        <v>25</v>
      </c>
      <c r="BK142" s="249">
        <f>ROUND(I142*H142,2)</f>
        <v>0</v>
      </c>
      <c r="BL142" s="25" t="s">
        <v>190</v>
      </c>
      <c r="BM142" s="25" t="s">
        <v>547</v>
      </c>
    </row>
    <row r="143" s="11" customFormat="1" ht="37.44" customHeight="1">
      <c r="B143" s="222"/>
      <c r="C143" s="223"/>
      <c r="D143" s="224" t="s">
        <v>81</v>
      </c>
      <c r="E143" s="225" t="s">
        <v>2110</v>
      </c>
      <c r="F143" s="225" t="s">
        <v>2724</v>
      </c>
      <c r="G143" s="223"/>
      <c r="H143" s="223"/>
      <c r="I143" s="226"/>
      <c r="J143" s="227">
        <f>BK143</f>
        <v>0</v>
      </c>
      <c r="K143" s="223"/>
      <c r="L143" s="228"/>
      <c r="M143" s="229"/>
      <c r="N143" s="230"/>
      <c r="O143" s="230"/>
      <c r="P143" s="231">
        <f>SUM(P144:P163)</f>
        <v>0</v>
      </c>
      <c r="Q143" s="230"/>
      <c r="R143" s="231">
        <f>SUM(R144:R163)</f>
        <v>0</v>
      </c>
      <c r="S143" s="230"/>
      <c r="T143" s="232">
        <f>SUM(T144:T163)</f>
        <v>0</v>
      </c>
      <c r="AR143" s="233" t="s">
        <v>25</v>
      </c>
      <c r="AT143" s="234" t="s">
        <v>81</v>
      </c>
      <c r="AU143" s="234" t="s">
        <v>82</v>
      </c>
      <c r="AY143" s="233" t="s">
        <v>183</v>
      </c>
      <c r="BK143" s="235">
        <f>SUM(BK144:BK163)</f>
        <v>0</v>
      </c>
    </row>
    <row r="144" s="1" customFormat="1" ht="16.5" customHeight="1">
      <c r="B144" s="48"/>
      <c r="C144" s="285" t="s">
        <v>373</v>
      </c>
      <c r="D144" s="285" t="s">
        <v>272</v>
      </c>
      <c r="E144" s="286" t="s">
        <v>2725</v>
      </c>
      <c r="F144" s="287" t="s">
        <v>2726</v>
      </c>
      <c r="G144" s="288" t="s">
        <v>490</v>
      </c>
      <c r="H144" s="289">
        <v>15</v>
      </c>
      <c r="I144" s="290"/>
      <c r="J144" s="291">
        <f>ROUND(I144*H144,2)</f>
        <v>0</v>
      </c>
      <c r="K144" s="287" t="s">
        <v>38</v>
      </c>
      <c r="L144" s="292"/>
      <c r="M144" s="293" t="s">
        <v>38</v>
      </c>
      <c r="N144" s="294" t="s">
        <v>53</v>
      </c>
      <c r="O144" s="49"/>
      <c r="P144" s="247">
        <f>O144*H144</f>
        <v>0</v>
      </c>
      <c r="Q144" s="247">
        <v>0</v>
      </c>
      <c r="R144" s="247">
        <f>Q144*H144</f>
        <v>0</v>
      </c>
      <c r="S144" s="247">
        <v>0</v>
      </c>
      <c r="T144" s="248">
        <f>S144*H144</f>
        <v>0</v>
      </c>
      <c r="AR144" s="25" t="s">
        <v>231</v>
      </c>
      <c r="AT144" s="25" t="s">
        <v>272</v>
      </c>
      <c r="AU144" s="25" t="s">
        <v>25</v>
      </c>
      <c r="AY144" s="25" t="s">
        <v>183</v>
      </c>
      <c r="BE144" s="249">
        <f>IF(N144="základní",J144,0)</f>
        <v>0</v>
      </c>
      <c r="BF144" s="249">
        <f>IF(N144="snížená",J144,0)</f>
        <v>0</v>
      </c>
      <c r="BG144" s="249">
        <f>IF(N144="zákl. přenesená",J144,0)</f>
        <v>0</v>
      </c>
      <c r="BH144" s="249">
        <f>IF(N144="sníž. přenesená",J144,0)</f>
        <v>0</v>
      </c>
      <c r="BI144" s="249">
        <f>IF(N144="nulová",J144,0)</f>
        <v>0</v>
      </c>
      <c r="BJ144" s="25" t="s">
        <v>25</v>
      </c>
      <c r="BK144" s="249">
        <f>ROUND(I144*H144,2)</f>
        <v>0</v>
      </c>
      <c r="BL144" s="25" t="s">
        <v>190</v>
      </c>
      <c r="BM144" s="25" t="s">
        <v>557</v>
      </c>
    </row>
    <row r="145" s="1" customFormat="1" ht="16.5" customHeight="1">
      <c r="B145" s="48"/>
      <c r="C145" s="285" t="s">
        <v>385</v>
      </c>
      <c r="D145" s="285" t="s">
        <v>272</v>
      </c>
      <c r="E145" s="286" t="s">
        <v>2727</v>
      </c>
      <c r="F145" s="287" t="s">
        <v>2728</v>
      </c>
      <c r="G145" s="288" t="s">
        <v>490</v>
      </c>
      <c r="H145" s="289">
        <v>15</v>
      </c>
      <c r="I145" s="290"/>
      <c r="J145" s="291">
        <f>ROUND(I145*H145,2)</f>
        <v>0</v>
      </c>
      <c r="K145" s="287" t="s">
        <v>38</v>
      </c>
      <c r="L145" s="292"/>
      <c r="M145" s="293" t="s">
        <v>38</v>
      </c>
      <c r="N145" s="294" t="s">
        <v>53</v>
      </c>
      <c r="O145" s="49"/>
      <c r="P145" s="247">
        <f>O145*H145</f>
        <v>0</v>
      </c>
      <c r="Q145" s="247">
        <v>0</v>
      </c>
      <c r="R145" s="247">
        <f>Q145*H145</f>
        <v>0</v>
      </c>
      <c r="S145" s="247">
        <v>0</v>
      </c>
      <c r="T145" s="248">
        <f>S145*H145</f>
        <v>0</v>
      </c>
      <c r="AR145" s="25" t="s">
        <v>231</v>
      </c>
      <c r="AT145" s="25" t="s">
        <v>272</v>
      </c>
      <c r="AU145" s="25" t="s">
        <v>25</v>
      </c>
      <c r="AY145" s="25" t="s">
        <v>183</v>
      </c>
      <c r="BE145" s="249">
        <f>IF(N145="základní",J145,0)</f>
        <v>0</v>
      </c>
      <c r="BF145" s="249">
        <f>IF(N145="snížená",J145,0)</f>
        <v>0</v>
      </c>
      <c r="BG145" s="249">
        <f>IF(N145="zákl. přenesená",J145,0)</f>
        <v>0</v>
      </c>
      <c r="BH145" s="249">
        <f>IF(N145="sníž. přenesená",J145,0)</f>
        <v>0</v>
      </c>
      <c r="BI145" s="249">
        <f>IF(N145="nulová",J145,0)</f>
        <v>0</v>
      </c>
      <c r="BJ145" s="25" t="s">
        <v>25</v>
      </c>
      <c r="BK145" s="249">
        <f>ROUND(I145*H145,2)</f>
        <v>0</v>
      </c>
      <c r="BL145" s="25" t="s">
        <v>190</v>
      </c>
      <c r="BM145" s="25" t="s">
        <v>566</v>
      </c>
    </row>
    <row r="146" s="1" customFormat="1" ht="16.5" customHeight="1">
      <c r="B146" s="48"/>
      <c r="C146" s="285" t="s">
        <v>394</v>
      </c>
      <c r="D146" s="285" t="s">
        <v>272</v>
      </c>
      <c r="E146" s="286" t="s">
        <v>2729</v>
      </c>
      <c r="F146" s="287" t="s">
        <v>2730</v>
      </c>
      <c r="G146" s="288" t="s">
        <v>38</v>
      </c>
      <c r="H146" s="289">
        <v>15</v>
      </c>
      <c r="I146" s="290"/>
      <c r="J146" s="291">
        <f>ROUND(I146*H146,2)</f>
        <v>0</v>
      </c>
      <c r="K146" s="287" t="s">
        <v>38</v>
      </c>
      <c r="L146" s="292"/>
      <c r="M146" s="293" t="s">
        <v>38</v>
      </c>
      <c r="N146" s="294" t="s">
        <v>53</v>
      </c>
      <c r="O146" s="49"/>
      <c r="P146" s="247">
        <f>O146*H146</f>
        <v>0</v>
      </c>
      <c r="Q146" s="247">
        <v>0</v>
      </c>
      <c r="R146" s="247">
        <f>Q146*H146</f>
        <v>0</v>
      </c>
      <c r="S146" s="247">
        <v>0</v>
      </c>
      <c r="T146" s="248">
        <f>S146*H146</f>
        <v>0</v>
      </c>
      <c r="AR146" s="25" t="s">
        <v>231</v>
      </c>
      <c r="AT146" s="25" t="s">
        <v>272</v>
      </c>
      <c r="AU146" s="25" t="s">
        <v>25</v>
      </c>
      <c r="AY146" s="25" t="s">
        <v>183</v>
      </c>
      <c r="BE146" s="249">
        <f>IF(N146="základní",J146,0)</f>
        <v>0</v>
      </c>
      <c r="BF146" s="249">
        <f>IF(N146="snížená",J146,0)</f>
        <v>0</v>
      </c>
      <c r="BG146" s="249">
        <f>IF(N146="zákl. přenesená",J146,0)</f>
        <v>0</v>
      </c>
      <c r="BH146" s="249">
        <f>IF(N146="sníž. přenesená",J146,0)</f>
        <v>0</v>
      </c>
      <c r="BI146" s="249">
        <f>IF(N146="nulová",J146,0)</f>
        <v>0</v>
      </c>
      <c r="BJ146" s="25" t="s">
        <v>25</v>
      </c>
      <c r="BK146" s="249">
        <f>ROUND(I146*H146,2)</f>
        <v>0</v>
      </c>
      <c r="BL146" s="25" t="s">
        <v>190</v>
      </c>
      <c r="BM146" s="25" t="s">
        <v>578</v>
      </c>
    </row>
    <row r="147" s="1" customFormat="1" ht="16.5" customHeight="1">
      <c r="B147" s="48"/>
      <c r="C147" s="285" t="s">
        <v>410</v>
      </c>
      <c r="D147" s="285" t="s">
        <v>272</v>
      </c>
      <c r="E147" s="286" t="s">
        <v>2731</v>
      </c>
      <c r="F147" s="287" t="s">
        <v>2732</v>
      </c>
      <c r="G147" s="288" t="s">
        <v>490</v>
      </c>
      <c r="H147" s="289">
        <v>10</v>
      </c>
      <c r="I147" s="290"/>
      <c r="J147" s="291">
        <f>ROUND(I147*H147,2)</f>
        <v>0</v>
      </c>
      <c r="K147" s="287" t="s">
        <v>38</v>
      </c>
      <c r="L147" s="292"/>
      <c r="M147" s="293" t="s">
        <v>38</v>
      </c>
      <c r="N147" s="294" t="s">
        <v>53</v>
      </c>
      <c r="O147" s="49"/>
      <c r="P147" s="247">
        <f>O147*H147</f>
        <v>0</v>
      </c>
      <c r="Q147" s="247">
        <v>0</v>
      </c>
      <c r="R147" s="247">
        <f>Q147*H147</f>
        <v>0</v>
      </c>
      <c r="S147" s="247">
        <v>0</v>
      </c>
      <c r="T147" s="248">
        <f>S147*H147</f>
        <v>0</v>
      </c>
      <c r="AR147" s="25" t="s">
        <v>231</v>
      </c>
      <c r="AT147" s="25" t="s">
        <v>272</v>
      </c>
      <c r="AU147" s="25" t="s">
        <v>25</v>
      </c>
      <c r="AY147" s="25" t="s">
        <v>183</v>
      </c>
      <c r="BE147" s="249">
        <f>IF(N147="základní",J147,0)</f>
        <v>0</v>
      </c>
      <c r="BF147" s="249">
        <f>IF(N147="snížená",J147,0)</f>
        <v>0</v>
      </c>
      <c r="BG147" s="249">
        <f>IF(N147="zákl. přenesená",J147,0)</f>
        <v>0</v>
      </c>
      <c r="BH147" s="249">
        <f>IF(N147="sníž. přenesená",J147,0)</f>
        <v>0</v>
      </c>
      <c r="BI147" s="249">
        <f>IF(N147="nulová",J147,0)</f>
        <v>0</v>
      </c>
      <c r="BJ147" s="25" t="s">
        <v>25</v>
      </c>
      <c r="BK147" s="249">
        <f>ROUND(I147*H147,2)</f>
        <v>0</v>
      </c>
      <c r="BL147" s="25" t="s">
        <v>190</v>
      </c>
      <c r="BM147" s="25" t="s">
        <v>589</v>
      </c>
    </row>
    <row r="148" s="1" customFormat="1" ht="16.5" customHeight="1">
      <c r="B148" s="48"/>
      <c r="C148" s="285" t="s">
        <v>414</v>
      </c>
      <c r="D148" s="285" t="s">
        <v>272</v>
      </c>
      <c r="E148" s="286" t="s">
        <v>2733</v>
      </c>
      <c r="F148" s="287" t="s">
        <v>2734</v>
      </c>
      <c r="G148" s="288" t="s">
        <v>490</v>
      </c>
      <c r="H148" s="289">
        <v>6</v>
      </c>
      <c r="I148" s="290"/>
      <c r="J148" s="291">
        <f>ROUND(I148*H148,2)</f>
        <v>0</v>
      </c>
      <c r="K148" s="287" t="s">
        <v>38</v>
      </c>
      <c r="L148" s="292"/>
      <c r="M148" s="293" t="s">
        <v>38</v>
      </c>
      <c r="N148" s="294" t="s">
        <v>53</v>
      </c>
      <c r="O148" s="49"/>
      <c r="P148" s="247">
        <f>O148*H148</f>
        <v>0</v>
      </c>
      <c r="Q148" s="247">
        <v>0</v>
      </c>
      <c r="R148" s="247">
        <f>Q148*H148</f>
        <v>0</v>
      </c>
      <c r="S148" s="247">
        <v>0</v>
      </c>
      <c r="T148" s="248">
        <f>S148*H148</f>
        <v>0</v>
      </c>
      <c r="AR148" s="25" t="s">
        <v>231</v>
      </c>
      <c r="AT148" s="25" t="s">
        <v>272</v>
      </c>
      <c r="AU148" s="25" t="s">
        <v>25</v>
      </c>
      <c r="AY148" s="25" t="s">
        <v>183</v>
      </c>
      <c r="BE148" s="249">
        <f>IF(N148="základní",J148,0)</f>
        <v>0</v>
      </c>
      <c r="BF148" s="249">
        <f>IF(N148="snížená",J148,0)</f>
        <v>0</v>
      </c>
      <c r="BG148" s="249">
        <f>IF(N148="zákl. přenesená",J148,0)</f>
        <v>0</v>
      </c>
      <c r="BH148" s="249">
        <f>IF(N148="sníž. přenesená",J148,0)</f>
        <v>0</v>
      </c>
      <c r="BI148" s="249">
        <f>IF(N148="nulová",J148,0)</f>
        <v>0</v>
      </c>
      <c r="BJ148" s="25" t="s">
        <v>25</v>
      </c>
      <c r="BK148" s="249">
        <f>ROUND(I148*H148,2)</f>
        <v>0</v>
      </c>
      <c r="BL148" s="25" t="s">
        <v>190</v>
      </c>
      <c r="BM148" s="25" t="s">
        <v>599</v>
      </c>
    </row>
    <row r="149" s="1" customFormat="1" ht="16.5" customHeight="1">
      <c r="B149" s="48"/>
      <c r="C149" s="285" t="s">
        <v>425</v>
      </c>
      <c r="D149" s="285" t="s">
        <v>272</v>
      </c>
      <c r="E149" s="286" t="s">
        <v>2735</v>
      </c>
      <c r="F149" s="287" t="s">
        <v>2736</v>
      </c>
      <c r="G149" s="288" t="s">
        <v>490</v>
      </c>
      <c r="H149" s="289">
        <v>2</v>
      </c>
      <c r="I149" s="290"/>
      <c r="J149" s="291">
        <f>ROUND(I149*H149,2)</f>
        <v>0</v>
      </c>
      <c r="K149" s="287" t="s">
        <v>38</v>
      </c>
      <c r="L149" s="292"/>
      <c r="M149" s="293" t="s">
        <v>38</v>
      </c>
      <c r="N149" s="294" t="s">
        <v>53</v>
      </c>
      <c r="O149" s="49"/>
      <c r="P149" s="247">
        <f>O149*H149</f>
        <v>0</v>
      </c>
      <c r="Q149" s="247">
        <v>0</v>
      </c>
      <c r="R149" s="247">
        <f>Q149*H149</f>
        <v>0</v>
      </c>
      <c r="S149" s="247">
        <v>0</v>
      </c>
      <c r="T149" s="248">
        <f>S149*H149</f>
        <v>0</v>
      </c>
      <c r="AR149" s="25" t="s">
        <v>231</v>
      </c>
      <c r="AT149" s="25" t="s">
        <v>272</v>
      </c>
      <c r="AU149" s="25" t="s">
        <v>25</v>
      </c>
      <c r="AY149" s="25" t="s">
        <v>183</v>
      </c>
      <c r="BE149" s="249">
        <f>IF(N149="základní",J149,0)</f>
        <v>0</v>
      </c>
      <c r="BF149" s="249">
        <f>IF(N149="snížená",J149,0)</f>
        <v>0</v>
      </c>
      <c r="BG149" s="249">
        <f>IF(N149="zákl. přenesená",J149,0)</f>
        <v>0</v>
      </c>
      <c r="BH149" s="249">
        <f>IF(N149="sníž. přenesená",J149,0)</f>
        <v>0</v>
      </c>
      <c r="BI149" s="249">
        <f>IF(N149="nulová",J149,0)</f>
        <v>0</v>
      </c>
      <c r="BJ149" s="25" t="s">
        <v>25</v>
      </c>
      <c r="BK149" s="249">
        <f>ROUND(I149*H149,2)</f>
        <v>0</v>
      </c>
      <c r="BL149" s="25" t="s">
        <v>190</v>
      </c>
      <c r="BM149" s="25" t="s">
        <v>610</v>
      </c>
    </row>
    <row r="150" s="1" customFormat="1" ht="16.5" customHeight="1">
      <c r="B150" s="48"/>
      <c r="C150" s="285" t="s">
        <v>430</v>
      </c>
      <c r="D150" s="285" t="s">
        <v>272</v>
      </c>
      <c r="E150" s="286" t="s">
        <v>2737</v>
      </c>
      <c r="F150" s="287" t="s">
        <v>2738</v>
      </c>
      <c r="G150" s="288" t="s">
        <v>490</v>
      </c>
      <c r="H150" s="289">
        <v>2</v>
      </c>
      <c r="I150" s="290"/>
      <c r="J150" s="291">
        <f>ROUND(I150*H150,2)</f>
        <v>0</v>
      </c>
      <c r="K150" s="287" t="s">
        <v>38</v>
      </c>
      <c r="L150" s="292"/>
      <c r="M150" s="293" t="s">
        <v>38</v>
      </c>
      <c r="N150" s="294" t="s">
        <v>53</v>
      </c>
      <c r="O150" s="49"/>
      <c r="P150" s="247">
        <f>O150*H150</f>
        <v>0</v>
      </c>
      <c r="Q150" s="247">
        <v>0</v>
      </c>
      <c r="R150" s="247">
        <f>Q150*H150</f>
        <v>0</v>
      </c>
      <c r="S150" s="247">
        <v>0</v>
      </c>
      <c r="T150" s="248">
        <f>S150*H150</f>
        <v>0</v>
      </c>
      <c r="AR150" s="25" t="s">
        <v>231</v>
      </c>
      <c r="AT150" s="25" t="s">
        <v>272</v>
      </c>
      <c r="AU150" s="25" t="s">
        <v>25</v>
      </c>
      <c r="AY150" s="25" t="s">
        <v>183</v>
      </c>
      <c r="BE150" s="249">
        <f>IF(N150="základní",J150,0)</f>
        <v>0</v>
      </c>
      <c r="BF150" s="249">
        <f>IF(N150="snížená",J150,0)</f>
        <v>0</v>
      </c>
      <c r="BG150" s="249">
        <f>IF(N150="zákl. přenesená",J150,0)</f>
        <v>0</v>
      </c>
      <c r="BH150" s="249">
        <f>IF(N150="sníž. přenesená",J150,0)</f>
        <v>0</v>
      </c>
      <c r="BI150" s="249">
        <f>IF(N150="nulová",J150,0)</f>
        <v>0</v>
      </c>
      <c r="BJ150" s="25" t="s">
        <v>25</v>
      </c>
      <c r="BK150" s="249">
        <f>ROUND(I150*H150,2)</f>
        <v>0</v>
      </c>
      <c r="BL150" s="25" t="s">
        <v>190</v>
      </c>
      <c r="BM150" s="25" t="s">
        <v>635</v>
      </c>
    </row>
    <row r="151" s="1" customFormat="1" ht="16.5" customHeight="1">
      <c r="B151" s="48"/>
      <c r="C151" s="285" t="s">
        <v>438</v>
      </c>
      <c r="D151" s="285" t="s">
        <v>272</v>
      </c>
      <c r="E151" s="286" t="s">
        <v>2739</v>
      </c>
      <c r="F151" s="287" t="s">
        <v>2740</v>
      </c>
      <c r="G151" s="288" t="s">
        <v>490</v>
      </c>
      <c r="H151" s="289">
        <v>2</v>
      </c>
      <c r="I151" s="290"/>
      <c r="J151" s="291">
        <f>ROUND(I151*H151,2)</f>
        <v>0</v>
      </c>
      <c r="K151" s="287" t="s">
        <v>38</v>
      </c>
      <c r="L151" s="292"/>
      <c r="M151" s="293" t="s">
        <v>38</v>
      </c>
      <c r="N151" s="294" t="s">
        <v>53</v>
      </c>
      <c r="O151" s="49"/>
      <c r="P151" s="247">
        <f>O151*H151</f>
        <v>0</v>
      </c>
      <c r="Q151" s="247">
        <v>0</v>
      </c>
      <c r="R151" s="247">
        <f>Q151*H151</f>
        <v>0</v>
      </c>
      <c r="S151" s="247">
        <v>0</v>
      </c>
      <c r="T151" s="248">
        <f>S151*H151</f>
        <v>0</v>
      </c>
      <c r="AR151" s="25" t="s">
        <v>231</v>
      </c>
      <c r="AT151" s="25" t="s">
        <v>272</v>
      </c>
      <c r="AU151" s="25" t="s">
        <v>25</v>
      </c>
      <c r="AY151" s="25" t="s">
        <v>183</v>
      </c>
      <c r="BE151" s="249">
        <f>IF(N151="základní",J151,0)</f>
        <v>0</v>
      </c>
      <c r="BF151" s="249">
        <f>IF(N151="snížená",J151,0)</f>
        <v>0</v>
      </c>
      <c r="BG151" s="249">
        <f>IF(N151="zákl. přenesená",J151,0)</f>
        <v>0</v>
      </c>
      <c r="BH151" s="249">
        <f>IF(N151="sníž. přenesená",J151,0)</f>
        <v>0</v>
      </c>
      <c r="BI151" s="249">
        <f>IF(N151="nulová",J151,0)</f>
        <v>0</v>
      </c>
      <c r="BJ151" s="25" t="s">
        <v>25</v>
      </c>
      <c r="BK151" s="249">
        <f>ROUND(I151*H151,2)</f>
        <v>0</v>
      </c>
      <c r="BL151" s="25" t="s">
        <v>190</v>
      </c>
      <c r="BM151" s="25" t="s">
        <v>650</v>
      </c>
    </row>
    <row r="152" s="1" customFormat="1" ht="16.5" customHeight="1">
      <c r="B152" s="48"/>
      <c r="C152" s="285" t="s">
        <v>442</v>
      </c>
      <c r="D152" s="285" t="s">
        <v>272</v>
      </c>
      <c r="E152" s="286" t="s">
        <v>2741</v>
      </c>
      <c r="F152" s="287" t="s">
        <v>2742</v>
      </c>
      <c r="G152" s="288" t="s">
        <v>490</v>
      </c>
      <c r="H152" s="289">
        <v>2</v>
      </c>
      <c r="I152" s="290"/>
      <c r="J152" s="291">
        <f>ROUND(I152*H152,2)</f>
        <v>0</v>
      </c>
      <c r="K152" s="287" t="s">
        <v>38</v>
      </c>
      <c r="L152" s="292"/>
      <c r="M152" s="293" t="s">
        <v>38</v>
      </c>
      <c r="N152" s="294" t="s">
        <v>53</v>
      </c>
      <c r="O152" s="49"/>
      <c r="P152" s="247">
        <f>O152*H152</f>
        <v>0</v>
      </c>
      <c r="Q152" s="247">
        <v>0</v>
      </c>
      <c r="R152" s="247">
        <f>Q152*H152</f>
        <v>0</v>
      </c>
      <c r="S152" s="247">
        <v>0</v>
      </c>
      <c r="T152" s="248">
        <f>S152*H152</f>
        <v>0</v>
      </c>
      <c r="AR152" s="25" t="s">
        <v>231</v>
      </c>
      <c r="AT152" s="25" t="s">
        <v>272</v>
      </c>
      <c r="AU152" s="25" t="s">
        <v>25</v>
      </c>
      <c r="AY152" s="25" t="s">
        <v>183</v>
      </c>
      <c r="BE152" s="249">
        <f>IF(N152="základní",J152,0)</f>
        <v>0</v>
      </c>
      <c r="BF152" s="249">
        <f>IF(N152="snížená",J152,0)</f>
        <v>0</v>
      </c>
      <c r="BG152" s="249">
        <f>IF(N152="zákl. přenesená",J152,0)</f>
        <v>0</v>
      </c>
      <c r="BH152" s="249">
        <f>IF(N152="sníž. přenesená",J152,0)</f>
        <v>0</v>
      </c>
      <c r="BI152" s="249">
        <f>IF(N152="nulová",J152,0)</f>
        <v>0</v>
      </c>
      <c r="BJ152" s="25" t="s">
        <v>25</v>
      </c>
      <c r="BK152" s="249">
        <f>ROUND(I152*H152,2)</f>
        <v>0</v>
      </c>
      <c r="BL152" s="25" t="s">
        <v>190</v>
      </c>
      <c r="BM152" s="25" t="s">
        <v>660</v>
      </c>
    </row>
    <row r="153" s="1" customFormat="1" ht="16.5" customHeight="1">
      <c r="B153" s="48"/>
      <c r="C153" s="285" t="s">
        <v>446</v>
      </c>
      <c r="D153" s="285" t="s">
        <v>272</v>
      </c>
      <c r="E153" s="286" t="s">
        <v>2743</v>
      </c>
      <c r="F153" s="287" t="s">
        <v>2744</v>
      </c>
      <c r="G153" s="288" t="s">
        <v>490</v>
      </c>
      <c r="H153" s="289">
        <v>1</v>
      </c>
      <c r="I153" s="290"/>
      <c r="J153" s="291">
        <f>ROUND(I153*H153,2)</f>
        <v>0</v>
      </c>
      <c r="K153" s="287" t="s">
        <v>38</v>
      </c>
      <c r="L153" s="292"/>
      <c r="M153" s="293" t="s">
        <v>38</v>
      </c>
      <c r="N153" s="294" t="s">
        <v>53</v>
      </c>
      <c r="O153" s="49"/>
      <c r="P153" s="247">
        <f>O153*H153</f>
        <v>0</v>
      </c>
      <c r="Q153" s="247">
        <v>0</v>
      </c>
      <c r="R153" s="247">
        <f>Q153*H153</f>
        <v>0</v>
      </c>
      <c r="S153" s="247">
        <v>0</v>
      </c>
      <c r="T153" s="248">
        <f>S153*H153</f>
        <v>0</v>
      </c>
      <c r="AR153" s="25" t="s">
        <v>231</v>
      </c>
      <c r="AT153" s="25" t="s">
        <v>272</v>
      </c>
      <c r="AU153" s="25" t="s">
        <v>25</v>
      </c>
      <c r="AY153" s="25" t="s">
        <v>183</v>
      </c>
      <c r="BE153" s="249">
        <f>IF(N153="základní",J153,0)</f>
        <v>0</v>
      </c>
      <c r="BF153" s="249">
        <f>IF(N153="snížená",J153,0)</f>
        <v>0</v>
      </c>
      <c r="BG153" s="249">
        <f>IF(N153="zákl. přenesená",J153,0)</f>
        <v>0</v>
      </c>
      <c r="BH153" s="249">
        <f>IF(N153="sníž. přenesená",J153,0)</f>
        <v>0</v>
      </c>
      <c r="BI153" s="249">
        <f>IF(N153="nulová",J153,0)</f>
        <v>0</v>
      </c>
      <c r="BJ153" s="25" t="s">
        <v>25</v>
      </c>
      <c r="BK153" s="249">
        <f>ROUND(I153*H153,2)</f>
        <v>0</v>
      </c>
      <c r="BL153" s="25" t="s">
        <v>190</v>
      </c>
      <c r="BM153" s="25" t="s">
        <v>668</v>
      </c>
    </row>
    <row r="154" s="1" customFormat="1" ht="16.5" customHeight="1">
      <c r="B154" s="48"/>
      <c r="C154" s="285" t="s">
        <v>454</v>
      </c>
      <c r="D154" s="285" t="s">
        <v>272</v>
      </c>
      <c r="E154" s="286" t="s">
        <v>2745</v>
      </c>
      <c r="F154" s="287" t="s">
        <v>2746</v>
      </c>
      <c r="G154" s="288" t="s">
        <v>490</v>
      </c>
      <c r="H154" s="289">
        <v>32</v>
      </c>
      <c r="I154" s="290"/>
      <c r="J154" s="291">
        <f>ROUND(I154*H154,2)</f>
        <v>0</v>
      </c>
      <c r="K154" s="287" t="s">
        <v>38</v>
      </c>
      <c r="L154" s="292"/>
      <c r="M154" s="293" t="s">
        <v>38</v>
      </c>
      <c r="N154" s="294" t="s">
        <v>53</v>
      </c>
      <c r="O154" s="49"/>
      <c r="P154" s="247">
        <f>O154*H154</f>
        <v>0</v>
      </c>
      <c r="Q154" s="247">
        <v>0</v>
      </c>
      <c r="R154" s="247">
        <f>Q154*H154</f>
        <v>0</v>
      </c>
      <c r="S154" s="247">
        <v>0</v>
      </c>
      <c r="T154" s="248">
        <f>S154*H154</f>
        <v>0</v>
      </c>
      <c r="AR154" s="25" t="s">
        <v>231</v>
      </c>
      <c r="AT154" s="25" t="s">
        <v>272</v>
      </c>
      <c r="AU154" s="25" t="s">
        <v>25</v>
      </c>
      <c r="AY154" s="25" t="s">
        <v>183</v>
      </c>
      <c r="BE154" s="249">
        <f>IF(N154="základní",J154,0)</f>
        <v>0</v>
      </c>
      <c r="BF154" s="249">
        <f>IF(N154="snížená",J154,0)</f>
        <v>0</v>
      </c>
      <c r="BG154" s="249">
        <f>IF(N154="zákl. přenesená",J154,0)</f>
        <v>0</v>
      </c>
      <c r="BH154" s="249">
        <f>IF(N154="sníž. přenesená",J154,0)</f>
        <v>0</v>
      </c>
      <c r="BI154" s="249">
        <f>IF(N154="nulová",J154,0)</f>
        <v>0</v>
      </c>
      <c r="BJ154" s="25" t="s">
        <v>25</v>
      </c>
      <c r="BK154" s="249">
        <f>ROUND(I154*H154,2)</f>
        <v>0</v>
      </c>
      <c r="BL154" s="25" t="s">
        <v>190</v>
      </c>
      <c r="BM154" s="25" t="s">
        <v>679</v>
      </c>
    </row>
    <row r="155" s="1" customFormat="1" ht="16.5" customHeight="1">
      <c r="B155" s="48"/>
      <c r="C155" s="285" t="s">
        <v>461</v>
      </c>
      <c r="D155" s="285" t="s">
        <v>272</v>
      </c>
      <c r="E155" s="286" t="s">
        <v>2747</v>
      </c>
      <c r="F155" s="287" t="s">
        <v>2748</v>
      </c>
      <c r="G155" s="288" t="s">
        <v>490</v>
      </c>
      <c r="H155" s="289">
        <v>15</v>
      </c>
      <c r="I155" s="290"/>
      <c r="J155" s="291">
        <f>ROUND(I155*H155,2)</f>
        <v>0</v>
      </c>
      <c r="K155" s="287" t="s">
        <v>38</v>
      </c>
      <c r="L155" s="292"/>
      <c r="M155" s="293" t="s">
        <v>38</v>
      </c>
      <c r="N155" s="294" t="s">
        <v>53</v>
      </c>
      <c r="O155" s="49"/>
      <c r="P155" s="247">
        <f>O155*H155</f>
        <v>0</v>
      </c>
      <c r="Q155" s="247">
        <v>0</v>
      </c>
      <c r="R155" s="247">
        <f>Q155*H155</f>
        <v>0</v>
      </c>
      <c r="S155" s="247">
        <v>0</v>
      </c>
      <c r="T155" s="248">
        <f>S155*H155</f>
        <v>0</v>
      </c>
      <c r="AR155" s="25" t="s">
        <v>231</v>
      </c>
      <c r="AT155" s="25" t="s">
        <v>272</v>
      </c>
      <c r="AU155" s="25" t="s">
        <v>25</v>
      </c>
      <c r="AY155" s="25" t="s">
        <v>183</v>
      </c>
      <c r="BE155" s="249">
        <f>IF(N155="základní",J155,0)</f>
        <v>0</v>
      </c>
      <c r="BF155" s="249">
        <f>IF(N155="snížená",J155,0)</f>
        <v>0</v>
      </c>
      <c r="BG155" s="249">
        <f>IF(N155="zákl. přenesená",J155,0)</f>
        <v>0</v>
      </c>
      <c r="BH155" s="249">
        <f>IF(N155="sníž. přenesená",J155,0)</f>
        <v>0</v>
      </c>
      <c r="BI155" s="249">
        <f>IF(N155="nulová",J155,0)</f>
        <v>0</v>
      </c>
      <c r="BJ155" s="25" t="s">
        <v>25</v>
      </c>
      <c r="BK155" s="249">
        <f>ROUND(I155*H155,2)</f>
        <v>0</v>
      </c>
      <c r="BL155" s="25" t="s">
        <v>190</v>
      </c>
      <c r="BM155" s="25" t="s">
        <v>687</v>
      </c>
    </row>
    <row r="156" s="1" customFormat="1" ht="16.5" customHeight="1">
      <c r="B156" s="48"/>
      <c r="C156" s="285" t="s">
        <v>467</v>
      </c>
      <c r="D156" s="285" t="s">
        <v>272</v>
      </c>
      <c r="E156" s="286" t="s">
        <v>2749</v>
      </c>
      <c r="F156" s="287" t="s">
        <v>2750</v>
      </c>
      <c r="G156" s="288" t="s">
        <v>490</v>
      </c>
      <c r="H156" s="289">
        <v>64</v>
      </c>
      <c r="I156" s="290"/>
      <c r="J156" s="291">
        <f>ROUND(I156*H156,2)</f>
        <v>0</v>
      </c>
      <c r="K156" s="287" t="s">
        <v>38</v>
      </c>
      <c r="L156" s="292"/>
      <c r="M156" s="293" t="s">
        <v>38</v>
      </c>
      <c r="N156" s="294" t="s">
        <v>53</v>
      </c>
      <c r="O156" s="49"/>
      <c r="P156" s="247">
        <f>O156*H156</f>
        <v>0</v>
      </c>
      <c r="Q156" s="247">
        <v>0</v>
      </c>
      <c r="R156" s="247">
        <f>Q156*H156</f>
        <v>0</v>
      </c>
      <c r="S156" s="247">
        <v>0</v>
      </c>
      <c r="T156" s="248">
        <f>S156*H156</f>
        <v>0</v>
      </c>
      <c r="AR156" s="25" t="s">
        <v>231</v>
      </c>
      <c r="AT156" s="25" t="s">
        <v>272</v>
      </c>
      <c r="AU156" s="25" t="s">
        <v>25</v>
      </c>
      <c r="AY156" s="25" t="s">
        <v>183</v>
      </c>
      <c r="BE156" s="249">
        <f>IF(N156="základní",J156,0)</f>
        <v>0</v>
      </c>
      <c r="BF156" s="249">
        <f>IF(N156="snížená",J156,0)</f>
        <v>0</v>
      </c>
      <c r="BG156" s="249">
        <f>IF(N156="zákl. přenesená",J156,0)</f>
        <v>0</v>
      </c>
      <c r="BH156" s="249">
        <f>IF(N156="sníž. přenesená",J156,0)</f>
        <v>0</v>
      </c>
      <c r="BI156" s="249">
        <f>IF(N156="nulová",J156,0)</f>
        <v>0</v>
      </c>
      <c r="BJ156" s="25" t="s">
        <v>25</v>
      </c>
      <c r="BK156" s="249">
        <f>ROUND(I156*H156,2)</f>
        <v>0</v>
      </c>
      <c r="BL156" s="25" t="s">
        <v>190</v>
      </c>
      <c r="BM156" s="25" t="s">
        <v>697</v>
      </c>
    </row>
    <row r="157" s="1" customFormat="1" ht="16.5" customHeight="1">
      <c r="B157" s="48"/>
      <c r="C157" s="285" t="s">
        <v>473</v>
      </c>
      <c r="D157" s="285" t="s">
        <v>272</v>
      </c>
      <c r="E157" s="286" t="s">
        <v>2751</v>
      </c>
      <c r="F157" s="287" t="s">
        <v>2748</v>
      </c>
      <c r="G157" s="288" t="s">
        <v>490</v>
      </c>
      <c r="H157" s="289">
        <v>20</v>
      </c>
      <c r="I157" s="290"/>
      <c r="J157" s="291">
        <f>ROUND(I157*H157,2)</f>
        <v>0</v>
      </c>
      <c r="K157" s="287" t="s">
        <v>38</v>
      </c>
      <c r="L157" s="292"/>
      <c r="M157" s="293" t="s">
        <v>38</v>
      </c>
      <c r="N157" s="294" t="s">
        <v>53</v>
      </c>
      <c r="O157" s="49"/>
      <c r="P157" s="247">
        <f>O157*H157</f>
        <v>0</v>
      </c>
      <c r="Q157" s="247">
        <v>0</v>
      </c>
      <c r="R157" s="247">
        <f>Q157*H157</f>
        <v>0</v>
      </c>
      <c r="S157" s="247">
        <v>0</v>
      </c>
      <c r="T157" s="248">
        <f>S157*H157</f>
        <v>0</v>
      </c>
      <c r="AR157" s="25" t="s">
        <v>231</v>
      </c>
      <c r="AT157" s="25" t="s">
        <v>272</v>
      </c>
      <c r="AU157" s="25" t="s">
        <v>25</v>
      </c>
      <c r="AY157" s="25" t="s">
        <v>183</v>
      </c>
      <c r="BE157" s="249">
        <f>IF(N157="základní",J157,0)</f>
        <v>0</v>
      </c>
      <c r="BF157" s="249">
        <f>IF(N157="snížená",J157,0)</f>
        <v>0</v>
      </c>
      <c r="BG157" s="249">
        <f>IF(N157="zákl. přenesená",J157,0)</f>
        <v>0</v>
      </c>
      <c r="BH157" s="249">
        <f>IF(N157="sníž. přenesená",J157,0)</f>
        <v>0</v>
      </c>
      <c r="BI157" s="249">
        <f>IF(N157="nulová",J157,0)</f>
        <v>0</v>
      </c>
      <c r="BJ157" s="25" t="s">
        <v>25</v>
      </c>
      <c r="BK157" s="249">
        <f>ROUND(I157*H157,2)</f>
        <v>0</v>
      </c>
      <c r="BL157" s="25" t="s">
        <v>190</v>
      </c>
      <c r="BM157" s="25" t="s">
        <v>707</v>
      </c>
    </row>
    <row r="158" s="1" customFormat="1" ht="16.5" customHeight="1">
      <c r="B158" s="48"/>
      <c r="C158" s="285" t="s">
        <v>478</v>
      </c>
      <c r="D158" s="285" t="s">
        <v>272</v>
      </c>
      <c r="E158" s="286" t="s">
        <v>2752</v>
      </c>
      <c r="F158" s="287" t="s">
        <v>2753</v>
      </c>
      <c r="G158" s="288" t="s">
        <v>490</v>
      </c>
      <c r="H158" s="289">
        <v>64</v>
      </c>
      <c r="I158" s="290"/>
      <c r="J158" s="291">
        <f>ROUND(I158*H158,2)</f>
        <v>0</v>
      </c>
      <c r="K158" s="287" t="s">
        <v>38</v>
      </c>
      <c r="L158" s="292"/>
      <c r="M158" s="293" t="s">
        <v>38</v>
      </c>
      <c r="N158" s="294" t="s">
        <v>53</v>
      </c>
      <c r="O158" s="49"/>
      <c r="P158" s="247">
        <f>O158*H158</f>
        <v>0</v>
      </c>
      <c r="Q158" s="247">
        <v>0</v>
      </c>
      <c r="R158" s="247">
        <f>Q158*H158</f>
        <v>0</v>
      </c>
      <c r="S158" s="247">
        <v>0</v>
      </c>
      <c r="T158" s="248">
        <f>S158*H158</f>
        <v>0</v>
      </c>
      <c r="AR158" s="25" t="s">
        <v>231</v>
      </c>
      <c r="AT158" s="25" t="s">
        <v>272</v>
      </c>
      <c r="AU158" s="25" t="s">
        <v>25</v>
      </c>
      <c r="AY158" s="25" t="s">
        <v>183</v>
      </c>
      <c r="BE158" s="249">
        <f>IF(N158="základní",J158,0)</f>
        <v>0</v>
      </c>
      <c r="BF158" s="249">
        <f>IF(N158="snížená",J158,0)</f>
        <v>0</v>
      </c>
      <c r="BG158" s="249">
        <f>IF(N158="zákl. přenesená",J158,0)</f>
        <v>0</v>
      </c>
      <c r="BH158" s="249">
        <f>IF(N158="sníž. přenesená",J158,0)</f>
        <v>0</v>
      </c>
      <c r="BI158" s="249">
        <f>IF(N158="nulová",J158,0)</f>
        <v>0</v>
      </c>
      <c r="BJ158" s="25" t="s">
        <v>25</v>
      </c>
      <c r="BK158" s="249">
        <f>ROUND(I158*H158,2)</f>
        <v>0</v>
      </c>
      <c r="BL158" s="25" t="s">
        <v>190</v>
      </c>
      <c r="BM158" s="25" t="s">
        <v>718</v>
      </c>
    </row>
    <row r="159" s="1" customFormat="1" ht="16.5" customHeight="1">
      <c r="B159" s="48"/>
      <c r="C159" s="285" t="s">
        <v>483</v>
      </c>
      <c r="D159" s="285" t="s">
        <v>272</v>
      </c>
      <c r="E159" s="286" t="s">
        <v>2754</v>
      </c>
      <c r="F159" s="287" t="s">
        <v>2755</v>
      </c>
      <c r="G159" s="288" t="s">
        <v>490</v>
      </c>
      <c r="H159" s="289">
        <v>1</v>
      </c>
      <c r="I159" s="290"/>
      <c r="J159" s="291">
        <f>ROUND(I159*H159,2)</f>
        <v>0</v>
      </c>
      <c r="K159" s="287" t="s">
        <v>38</v>
      </c>
      <c r="L159" s="292"/>
      <c r="M159" s="293" t="s">
        <v>38</v>
      </c>
      <c r="N159" s="294" t="s">
        <v>53</v>
      </c>
      <c r="O159" s="49"/>
      <c r="P159" s="247">
        <f>O159*H159</f>
        <v>0</v>
      </c>
      <c r="Q159" s="247">
        <v>0</v>
      </c>
      <c r="R159" s="247">
        <f>Q159*H159</f>
        <v>0</v>
      </c>
      <c r="S159" s="247">
        <v>0</v>
      </c>
      <c r="T159" s="248">
        <f>S159*H159</f>
        <v>0</v>
      </c>
      <c r="AR159" s="25" t="s">
        <v>231</v>
      </c>
      <c r="AT159" s="25" t="s">
        <v>272</v>
      </c>
      <c r="AU159" s="25" t="s">
        <v>25</v>
      </c>
      <c r="AY159" s="25" t="s">
        <v>183</v>
      </c>
      <c r="BE159" s="249">
        <f>IF(N159="základní",J159,0)</f>
        <v>0</v>
      </c>
      <c r="BF159" s="249">
        <f>IF(N159="snížená",J159,0)</f>
        <v>0</v>
      </c>
      <c r="BG159" s="249">
        <f>IF(N159="zákl. přenesená",J159,0)</f>
        <v>0</v>
      </c>
      <c r="BH159" s="249">
        <f>IF(N159="sníž. přenesená",J159,0)</f>
        <v>0</v>
      </c>
      <c r="BI159" s="249">
        <f>IF(N159="nulová",J159,0)</f>
        <v>0</v>
      </c>
      <c r="BJ159" s="25" t="s">
        <v>25</v>
      </c>
      <c r="BK159" s="249">
        <f>ROUND(I159*H159,2)</f>
        <v>0</v>
      </c>
      <c r="BL159" s="25" t="s">
        <v>190</v>
      </c>
      <c r="BM159" s="25" t="s">
        <v>729</v>
      </c>
    </row>
    <row r="160" s="1" customFormat="1" ht="16.5" customHeight="1">
      <c r="B160" s="48"/>
      <c r="C160" s="285" t="s">
        <v>487</v>
      </c>
      <c r="D160" s="285" t="s">
        <v>272</v>
      </c>
      <c r="E160" s="286" t="s">
        <v>2756</v>
      </c>
      <c r="F160" s="287" t="s">
        <v>2757</v>
      </c>
      <c r="G160" s="288" t="s">
        <v>490</v>
      </c>
      <c r="H160" s="289">
        <v>1</v>
      </c>
      <c r="I160" s="290"/>
      <c r="J160" s="291">
        <f>ROUND(I160*H160,2)</f>
        <v>0</v>
      </c>
      <c r="K160" s="287" t="s">
        <v>38</v>
      </c>
      <c r="L160" s="292"/>
      <c r="M160" s="293" t="s">
        <v>38</v>
      </c>
      <c r="N160" s="294" t="s">
        <v>53</v>
      </c>
      <c r="O160" s="49"/>
      <c r="P160" s="247">
        <f>O160*H160</f>
        <v>0</v>
      </c>
      <c r="Q160" s="247">
        <v>0</v>
      </c>
      <c r="R160" s="247">
        <f>Q160*H160</f>
        <v>0</v>
      </c>
      <c r="S160" s="247">
        <v>0</v>
      </c>
      <c r="T160" s="248">
        <f>S160*H160</f>
        <v>0</v>
      </c>
      <c r="AR160" s="25" t="s">
        <v>231</v>
      </c>
      <c r="AT160" s="25" t="s">
        <v>272</v>
      </c>
      <c r="AU160" s="25" t="s">
        <v>25</v>
      </c>
      <c r="AY160" s="25" t="s">
        <v>183</v>
      </c>
      <c r="BE160" s="249">
        <f>IF(N160="základní",J160,0)</f>
        <v>0</v>
      </c>
      <c r="BF160" s="249">
        <f>IF(N160="snížená",J160,0)</f>
        <v>0</v>
      </c>
      <c r="BG160" s="249">
        <f>IF(N160="zákl. přenesená",J160,0)</f>
        <v>0</v>
      </c>
      <c r="BH160" s="249">
        <f>IF(N160="sníž. přenesená",J160,0)</f>
        <v>0</v>
      </c>
      <c r="BI160" s="249">
        <f>IF(N160="nulová",J160,0)</f>
        <v>0</v>
      </c>
      <c r="BJ160" s="25" t="s">
        <v>25</v>
      </c>
      <c r="BK160" s="249">
        <f>ROUND(I160*H160,2)</f>
        <v>0</v>
      </c>
      <c r="BL160" s="25" t="s">
        <v>190</v>
      </c>
      <c r="BM160" s="25" t="s">
        <v>741</v>
      </c>
    </row>
    <row r="161" s="1" customFormat="1" ht="16.5" customHeight="1">
      <c r="B161" s="48"/>
      <c r="C161" s="285" t="s">
        <v>492</v>
      </c>
      <c r="D161" s="285" t="s">
        <v>272</v>
      </c>
      <c r="E161" s="286" t="s">
        <v>2758</v>
      </c>
      <c r="F161" s="287" t="s">
        <v>2759</v>
      </c>
      <c r="G161" s="288" t="s">
        <v>490</v>
      </c>
      <c r="H161" s="289">
        <v>1</v>
      </c>
      <c r="I161" s="290"/>
      <c r="J161" s="291">
        <f>ROUND(I161*H161,2)</f>
        <v>0</v>
      </c>
      <c r="K161" s="287" t="s">
        <v>38</v>
      </c>
      <c r="L161" s="292"/>
      <c r="M161" s="293" t="s">
        <v>38</v>
      </c>
      <c r="N161" s="294" t="s">
        <v>53</v>
      </c>
      <c r="O161" s="49"/>
      <c r="P161" s="247">
        <f>O161*H161</f>
        <v>0</v>
      </c>
      <c r="Q161" s="247">
        <v>0</v>
      </c>
      <c r="R161" s="247">
        <f>Q161*H161</f>
        <v>0</v>
      </c>
      <c r="S161" s="247">
        <v>0</v>
      </c>
      <c r="T161" s="248">
        <f>S161*H161</f>
        <v>0</v>
      </c>
      <c r="AR161" s="25" t="s">
        <v>231</v>
      </c>
      <c r="AT161" s="25" t="s">
        <v>272</v>
      </c>
      <c r="AU161" s="25" t="s">
        <v>25</v>
      </c>
      <c r="AY161" s="25" t="s">
        <v>183</v>
      </c>
      <c r="BE161" s="249">
        <f>IF(N161="základní",J161,0)</f>
        <v>0</v>
      </c>
      <c r="BF161" s="249">
        <f>IF(N161="snížená",J161,0)</f>
        <v>0</v>
      </c>
      <c r="BG161" s="249">
        <f>IF(N161="zákl. přenesená",J161,0)</f>
        <v>0</v>
      </c>
      <c r="BH161" s="249">
        <f>IF(N161="sníž. přenesená",J161,0)</f>
        <v>0</v>
      </c>
      <c r="BI161" s="249">
        <f>IF(N161="nulová",J161,0)</f>
        <v>0</v>
      </c>
      <c r="BJ161" s="25" t="s">
        <v>25</v>
      </c>
      <c r="BK161" s="249">
        <f>ROUND(I161*H161,2)</f>
        <v>0</v>
      </c>
      <c r="BL161" s="25" t="s">
        <v>190</v>
      </c>
      <c r="BM161" s="25" t="s">
        <v>752</v>
      </c>
    </row>
    <row r="162" s="1" customFormat="1" ht="16.5" customHeight="1">
      <c r="B162" s="48"/>
      <c r="C162" s="285" t="s">
        <v>496</v>
      </c>
      <c r="D162" s="285" t="s">
        <v>272</v>
      </c>
      <c r="E162" s="286" t="s">
        <v>2760</v>
      </c>
      <c r="F162" s="287" t="s">
        <v>2761</v>
      </c>
      <c r="G162" s="288" t="s">
        <v>490</v>
      </c>
      <c r="H162" s="289">
        <v>1</v>
      </c>
      <c r="I162" s="290"/>
      <c r="J162" s="291">
        <f>ROUND(I162*H162,2)</f>
        <v>0</v>
      </c>
      <c r="K162" s="287" t="s">
        <v>38</v>
      </c>
      <c r="L162" s="292"/>
      <c r="M162" s="293" t="s">
        <v>38</v>
      </c>
      <c r="N162" s="294" t="s">
        <v>53</v>
      </c>
      <c r="O162" s="49"/>
      <c r="P162" s="247">
        <f>O162*H162</f>
        <v>0</v>
      </c>
      <c r="Q162" s="247">
        <v>0</v>
      </c>
      <c r="R162" s="247">
        <f>Q162*H162</f>
        <v>0</v>
      </c>
      <c r="S162" s="247">
        <v>0</v>
      </c>
      <c r="T162" s="248">
        <f>S162*H162</f>
        <v>0</v>
      </c>
      <c r="AR162" s="25" t="s">
        <v>231</v>
      </c>
      <c r="AT162" s="25" t="s">
        <v>272</v>
      </c>
      <c r="AU162" s="25" t="s">
        <v>25</v>
      </c>
      <c r="AY162" s="25" t="s">
        <v>183</v>
      </c>
      <c r="BE162" s="249">
        <f>IF(N162="základní",J162,0)</f>
        <v>0</v>
      </c>
      <c r="BF162" s="249">
        <f>IF(N162="snížená",J162,0)</f>
        <v>0</v>
      </c>
      <c r="BG162" s="249">
        <f>IF(N162="zákl. přenesená",J162,0)</f>
        <v>0</v>
      </c>
      <c r="BH162" s="249">
        <f>IF(N162="sníž. přenesená",J162,0)</f>
        <v>0</v>
      </c>
      <c r="BI162" s="249">
        <f>IF(N162="nulová",J162,0)</f>
        <v>0</v>
      </c>
      <c r="BJ162" s="25" t="s">
        <v>25</v>
      </c>
      <c r="BK162" s="249">
        <f>ROUND(I162*H162,2)</f>
        <v>0</v>
      </c>
      <c r="BL162" s="25" t="s">
        <v>190</v>
      </c>
      <c r="BM162" s="25" t="s">
        <v>763</v>
      </c>
    </row>
    <row r="163" s="1" customFormat="1" ht="16.5" customHeight="1">
      <c r="B163" s="48"/>
      <c r="C163" s="285" t="s">
        <v>502</v>
      </c>
      <c r="D163" s="285" t="s">
        <v>272</v>
      </c>
      <c r="E163" s="286" t="s">
        <v>2762</v>
      </c>
      <c r="F163" s="287" t="s">
        <v>2763</v>
      </c>
      <c r="G163" s="288" t="s">
        <v>490</v>
      </c>
      <c r="H163" s="289">
        <v>1</v>
      </c>
      <c r="I163" s="290"/>
      <c r="J163" s="291">
        <f>ROUND(I163*H163,2)</f>
        <v>0</v>
      </c>
      <c r="K163" s="287" t="s">
        <v>38</v>
      </c>
      <c r="L163" s="292"/>
      <c r="M163" s="293" t="s">
        <v>38</v>
      </c>
      <c r="N163" s="294" t="s">
        <v>53</v>
      </c>
      <c r="O163" s="49"/>
      <c r="P163" s="247">
        <f>O163*H163</f>
        <v>0</v>
      </c>
      <c r="Q163" s="247">
        <v>0</v>
      </c>
      <c r="R163" s="247">
        <f>Q163*H163</f>
        <v>0</v>
      </c>
      <c r="S163" s="247">
        <v>0</v>
      </c>
      <c r="T163" s="248">
        <f>S163*H163</f>
        <v>0</v>
      </c>
      <c r="AR163" s="25" t="s">
        <v>231</v>
      </c>
      <c r="AT163" s="25" t="s">
        <v>272</v>
      </c>
      <c r="AU163" s="25" t="s">
        <v>25</v>
      </c>
      <c r="AY163" s="25" t="s">
        <v>183</v>
      </c>
      <c r="BE163" s="249">
        <f>IF(N163="základní",J163,0)</f>
        <v>0</v>
      </c>
      <c r="BF163" s="249">
        <f>IF(N163="snížená",J163,0)</f>
        <v>0</v>
      </c>
      <c r="BG163" s="249">
        <f>IF(N163="zákl. přenesená",J163,0)</f>
        <v>0</v>
      </c>
      <c r="BH163" s="249">
        <f>IF(N163="sníž. přenesená",J163,0)</f>
        <v>0</v>
      </c>
      <c r="BI163" s="249">
        <f>IF(N163="nulová",J163,0)</f>
        <v>0</v>
      </c>
      <c r="BJ163" s="25" t="s">
        <v>25</v>
      </c>
      <c r="BK163" s="249">
        <f>ROUND(I163*H163,2)</f>
        <v>0</v>
      </c>
      <c r="BL163" s="25" t="s">
        <v>190</v>
      </c>
      <c r="BM163" s="25" t="s">
        <v>35</v>
      </c>
    </row>
    <row r="164" s="11" customFormat="1" ht="37.44" customHeight="1">
      <c r="B164" s="222"/>
      <c r="C164" s="223"/>
      <c r="D164" s="224" t="s">
        <v>81</v>
      </c>
      <c r="E164" s="225" t="s">
        <v>2102</v>
      </c>
      <c r="F164" s="225" t="s">
        <v>2685</v>
      </c>
      <c r="G164" s="223"/>
      <c r="H164" s="223"/>
      <c r="I164" s="226"/>
      <c r="J164" s="227">
        <f>BK164</f>
        <v>0</v>
      </c>
      <c r="K164" s="223"/>
      <c r="L164" s="228"/>
      <c r="M164" s="229"/>
      <c r="N164" s="230"/>
      <c r="O164" s="230"/>
      <c r="P164" s="231">
        <f>SUM(P165:P168)</f>
        <v>0</v>
      </c>
      <c r="Q164" s="230"/>
      <c r="R164" s="231">
        <f>SUM(R165:R168)</f>
        <v>0</v>
      </c>
      <c r="S164" s="230"/>
      <c r="T164" s="232">
        <f>SUM(T165:T168)</f>
        <v>0</v>
      </c>
      <c r="AR164" s="233" t="s">
        <v>25</v>
      </c>
      <c r="AT164" s="234" t="s">
        <v>81</v>
      </c>
      <c r="AU164" s="234" t="s">
        <v>82</v>
      </c>
      <c r="AY164" s="233" t="s">
        <v>183</v>
      </c>
      <c r="BK164" s="235">
        <f>SUM(BK165:BK168)</f>
        <v>0</v>
      </c>
    </row>
    <row r="165" s="1" customFormat="1" ht="16.5" customHeight="1">
      <c r="B165" s="48"/>
      <c r="C165" s="285" t="s">
        <v>506</v>
      </c>
      <c r="D165" s="285" t="s">
        <v>272</v>
      </c>
      <c r="E165" s="286" t="s">
        <v>2764</v>
      </c>
      <c r="F165" s="287" t="s">
        <v>2765</v>
      </c>
      <c r="G165" s="288" t="s">
        <v>490</v>
      </c>
      <c r="H165" s="289">
        <v>1</v>
      </c>
      <c r="I165" s="290"/>
      <c r="J165" s="291">
        <f>ROUND(I165*H165,2)</f>
        <v>0</v>
      </c>
      <c r="K165" s="287" t="s">
        <v>38</v>
      </c>
      <c r="L165" s="292"/>
      <c r="M165" s="293" t="s">
        <v>38</v>
      </c>
      <c r="N165" s="294" t="s">
        <v>53</v>
      </c>
      <c r="O165" s="49"/>
      <c r="P165" s="247">
        <f>O165*H165</f>
        <v>0</v>
      </c>
      <c r="Q165" s="247">
        <v>0</v>
      </c>
      <c r="R165" s="247">
        <f>Q165*H165</f>
        <v>0</v>
      </c>
      <c r="S165" s="247">
        <v>0</v>
      </c>
      <c r="T165" s="248">
        <f>S165*H165</f>
        <v>0</v>
      </c>
      <c r="AR165" s="25" t="s">
        <v>231</v>
      </c>
      <c r="AT165" s="25" t="s">
        <v>272</v>
      </c>
      <c r="AU165" s="25" t="s">
        <v>25</v>
      </c>
      <c r="AY165" s="25" t="s">
        <v>183</v>
      </c>
      <c r="BE165" s="249">
        <f>IF(N165="základní",J165,0)</f>
        <v>0</v>
      </c>
      <c r="BF165" s="249">
        <f>IF(N165="snížená",J165,0)</f>
        <v>0</v>
      </c>
      <c r="BG165" s="249">
        <f>IF(N165="zákl. přenesená",J165,0)</f>
        <v>0</v>
      </c>
      <c r="BH165" s="249">
        <f>IF(N165="sníž. přenesená",J165,0)</f>
        <v>0</v>
      </c>
      <c r="BI165" s="249">
        <f>IF(N165="nulová",J165,0)</f>
        <v>0</v>
      </c>
      <c r="BJ165" s="25" t="s">
        <v>25</v>
      </c>
      <c r="BK165" s="249">
        <f>ROUND(I165*H165,2)</f>
        <v>0</v>
      </c>
      <c r="BL165" s="25" t="s">
        <v>190</v>
      </c>
      <c r="BM165" s="25" t="s">
        <v>783</v>
      </c>
    </row>
    <row r="166" s="1" customFormat="1" ht="16.5" customHeight="1">
      <c r="B166" s="48"/>
      <c r="C166" s="285" t="s">
        <v>510</v>
      </c>
      <c r="D166" s="285" t="s">
        <v>272</v>
      </c>
      <c r="E166" s="286" t="s">
        <v>2766</v>
      </c>
      <c r="F166" s="287" t="s">
        <v>2767</v>
      </c>
      <c r="G166" s="288" t="s">
        <v>490</v>
      </c>
      <c r="H166" s="289">
        <v>1</v>
      </c>
      <c r="I166" s="290"/>
      <c r="J166" s="291">
        <f>ROUND(I166*H166,2)</f>
        <v>0</v>
      </c>
      <c r="K166" s="287" t="s">
        <v>38</v>
      </c>
      <c r="L166" s="292"/>
      <c r="M166" s="293" t="s">
        <v>38</v>
      </c>
      <c r="N166" s="294" t="s">
        <v>53</v>
      </c>
      <c r="O166" s="49"/>
      <c r="P166" s="247">
        <f>O166*H166</f>
        <v>0</v>
      </c>
      <c r="Q166" s="247">
        <v>0</v>
      </c>
      <c r="R166" s="247">
        <f>Q166*H166</f>
        <v>0</v>
      </c>
      <c r="S166" s="247">
        <v>0</v>
      </c>
      <c r="T166" s="248">
        <f>S166*H166</f>
        <v>0</v>
      </c>
      <c r="AR166" s="25" t="s">
        <v>231</v>
      </c>
      <c r="AT166" s="25" t="s">
        <v>272</v>
      </c>
      <c r="AU166" s="25" t="s">
        <v>25</v>
      </c>
      <c r="AY166" s="25" t="s">
        <v>183</v>
      </c>
      <c r="BE166" s="249">
        <f>IF(N166="základní",J166,0)</f>
        <v>0</v>
      </c>
      <c r="BF166" s="249">
        <f>IF(N166="snížená",J166,0)</f>
        <v>0</v>
      </c>
      <c r="BG166" s="249">
        <f>IF(N166="zákl. přenesená",J166,0)</f>
        <v>0</v>
      </c>
      <c r="BH166" s="249">
        <f>IF(N166="sníž. přenesená",J166,0)</f>
        <v>0</v>
      </c>
      <c r="BI166" s="249">
        <f>IF(N166="nulová",J166,0)</f>
        <v>0</v>
      </c>
      <c r="BJ166" s="25" t="s">
        <v>25</v>
      </c>
      <c r="BK166" s="249">
        <f>ROUND(I166*H166,2)</f>
        <v>0</v>
      </c>
      <c r="BL166" s="25" t="s">
        <v>190</v>
      </c>
      <c r="BM166" s="25" t="s">
        <v>792</v>
      </c>
    </row>
    <row r="167" s="1" customFormat="1" ht="16.5" customHeight="1">
      <c r="B167" s="48"/>
      <c r="C167" s="285" t="s">
        <v>514</v>
      </c>
      <c r="D167" s="285" t="s">
        <v>272</v>
      </c>
      <c r="E167" s="286" t="s">
        <v>2768</v>
      </c>
      <c r="F167" s="287" t="s">
        <v>2769</v>
      </c>
      <c r="G167" s="288" t="s">
        <v>490</v>
      </c>
      <c r="H167" s="289">
        <v>1</v>
      </c>
      <c r="I167" s="290"/>
      <c r="J167" s="291">
        <f>ROUND(I167*H167,2)</f>
        <v>0</v>
      </c>
      <c r="K167" s="287" t="s">
        <v>38</v>
      </c>
      <c r="L167" s="292"/>
      <c r="M167" s="293" t="s">
        <v>38</v>
      </c>
      <c r="N167" s="294" t="s">
        <v>53</v>
      </c>
      <c r="O167" s="49"/>
      <c r="P167" s="247">
        <f>O167*H167</f>
        <v>0</v>
      </c>
      <c r="Q167" s="247">
        <v>0</v>
      </c>
      <c r="R167" s="247">
        <f>Q167*H167</f>
        <v>0</v>
      </c>
      <c r="S167" s="247">
        <v>0</v>
      </c>
      <c r="T167" s="248">
        <f>S167*H167</f>
        <v>0</v>
      </c>
      <c r="AR167" s="25" t="s">
        <v>231</v>
      </c>
      <c r="AT167" s="25" t="s">
        <v>272</v>
      </c>
      <c r="AU167" s="25" t="s">
        <v>25</v>
      </c>
      <c r="AY167" s="25" t="s">
        <v>183</v>
      </c>
      <c r="BE167" s="249">
        <f>IF(N167="základní",J167,0)</f>
        <v>0</v>
      </c>
      <c r="BF167" s="249">
        <f>IF(N167="snížená",J167,0)</f>
        <v>0</v>
      </c>
      <c r="BG167" s="249">
        <f>IF(N167="zákl. přenesená",J167,0)</f>
        <v>0</v>
      </c>
      <c r="BH167" s="249">
        <f>IF(N167="sníž. přenesená",J167,0)</f>
        <v>0</v>
      </c>
      <c r="BI167" s="249">
        <f>IF(N167="nulová",J167,0)</f>
        <v>0</v>
      </c>
      <c r="BJ167" s="25" t="s">
        <v>25</v>
      </c>
      <c r="BK167" s="249">
        <f>ROUND(I167*H167,2)</f>
        <v>0</v>
      </c>
      <c r="BL167" s="25" t="s">
        <v>190</v>
      </c>
      <c r="BM167" s="25" t="s">
        <v>811</v>
      </c>
    </row>
    <row r="168" s="1" customFormat="1" ht="16.5" customHeight="1">
      <c r="B168" s="48"/>
      <c r="C168" s="285" t="s">
        <v>520</v>
      </c>
      <c r="D168" s="285" t="s">
        <v>272</v>
      </c>
      <c r="E168" s="286" t="s">
        <v>2770</v>
      </c>
      <c r="F168" s="287" t="s">
        <v>2771</v>
      </c>
      <c r="G168" s="288" t="s">
        <v>490</v>
      </c>
      <c r="H168" s="289">
        <v>1</v>
      </c>
      <c r="I168" s="290"/>
      <c r="J168" s="291">
        <f>ROUND(I168*H168,2)</f>
        <v>0</v>
      </c>
      <c r="K168" s="287" t="s">
        <v>38</v>
      </c>
      <c r="L168" s="292"/>
      <c r="M168" s="293" t="s">
        <v>38</v>
      </c>
      <c r="N168" s="294" t="s">
        <v>53</v>
      </c>
      <c r="O168" s="49"/>
      <c r="P168" s="247">
        <f>O168*H168</f>
        <v>0</v>
      </c>
      <c r="Q168" s="247">
        <v>0</v>
      </c>
      <c r="R168" s="247">
        <f>Q168*H168</f>
        <v>0</v>
      </c>
      <c r="S168" s="247">
        <v>0</v>
      </c>
      <c r="T168" s="248">
        <f>S168*H168</f>
        <v>0</v>
      </c>
      <c r="AR168" s="25" t="s">
        <v>231</v>
      </c>
      <c r="AT168" s="25" t="s">
        <v>272</v>
      </c>
      <c r="AU168" s="25" t="s">
        <v>25</v>
      </c>
      <c r="AY168" s="25" t="s">
        <v>183</v>
      </c>
      <c r="BE168" s="249">
        <f>IF(N168="základní",J168,0)</f>
        <v>0</v>
      </c>
      <c r="BF168" s="249">
        <f>IF(N168="snížená",J168,0)</f>
        <v>0</v>
      </c>
      <c r="BG168" s="249">
        <f>IF(N168="zákl. přenesená",J168,0)</f>
        <v>0</v>
      </c>
      <c r="BH168" s="249">
        <f>IF(N168="sníž. přenesená",J168,0)</f>
        <v>0</v>
      </c>
      <c r="BI168" s="249">
        <f>IF(N168="nulová",J168,0)</f>
        <v>0</v>
      </c>
      <c r="BJ168" s="25" t="s">
        <v>25</v>
      </c>
      <c r="BK168" s="249">
        <f>ROUND(I168*H168,2)</f>
        <v>0</v>
      </c>
      <c r="BL168" s="25" t="s">
        <v>190</v>
      </c>
      <c r="BM168" s="25" t="s">
        <v>822</v>
      </c>
    </row>
    <row r="169" s="11" customFormat="1" ht="37.44" customHeight="1">
      <c r="B169" s="222"/>
      <c r="C169" s="223"/>
      <c r="D169" s="224" t="s">
        <v>81</v>
      </c>
      <c r="E169" s="225" t="s">
        <v>2112</v>
      </c>
      <c r="F169" s="225" t="s">
        <v>2772</v>
      </c>
      <c r="G169" s="223"/>
      <c r="H169" s="223"/>
      <c r="I169" s="226"/>
      <c r="J169" s="227">
        <f>BK169</f>
        <v>0</v>
      </c>
      <c r="K169" s="223"/>
      <c r="L169" s="228"/>
      <c r="M169" s="229"/>
      <c r="N169" s="230"/>
      <c r="O169" s="230"/>
      <c r="P169" s="231">
        <f>SUM(P170:P172)</f>
        <v>0</v>
      </c>
      <c r="Q169" s="230"/>
      <c r="R169" s="231">
        <f>SUM(R170:R172)</f>
        <v>0</v>
      </c>
      <c r="S169" s="230"/>
      <c r="T169" s="232">
        <f>SUM(T170:T172)</f>
        <v>0</v>
      </c>
      <c r="AR169" s="233" t="s">
        <v>25</v>
      </c>
      <c r="AT169" s="234" t="s">
        <v>81</v>
      </c>
      <c r="AU169" s="234" t="s">
        <v>82</v>
      </c>
      <c r="AY169" s="233" t="s">
        <v>183</v>
      </c>
      <c r="BK169" s="235">
        <f>SUM(BK170:BK172)</f>
        <v>0</v>
      </c>
    </row>
    <row r="170" s="1" customFormat="1" ht="16.5" customHeight="1">
      <c r="B170" s="48"/>
      <c r="C170" s="285" t="s">
        <v>524</v>
      </c>
      <c r="D170" s="285" t="s">
        <v>272</v>
      </c>
      <c r="E170" s="286" t="s">
        <v>2773</v>
      </c>
      <c r="F170" s="287" t="s">
        <v>2774</v>
      </c>
      <c r="G170" s="288" t="s">
        <v>215</v>
      </c>
      <c r="H170" s="289">
        <v>3</v>
      </c>
      <c r="I170" s="290"/>
      <c r="J170" s="291">
        <f>ROUND(I170*H170,2)</f>
        <v>0</v>
      </c>
      <c r="K170" s="287" t="s">
        <v>38</v>
      </c>
      <c r="L170" s="292"/>
      <c r="M170" s="293" t="s">
        <v>38</v>
      </c>
      <c r="N170" s="294" t="s">
        <v>53</v>
      </c>
      <c r="O170" s="49"/>
      <c r="P170" s="247">
        <f>O170*H170</f>
        <v>0</v>
      </c>
      <c r="Q170" s="247">
        <v>0</v>
      </c>
      <c r="R170" s="247">
        <f>Q170*H170</f>
        <v>0</v>
      </c>
      <c r="S170" s="247">
        <v>0</v>
      </c>
      <c r="T170" s="248">
        <f>S170*H170</f>
        <v>0</v>
      </c>
      <c r="AR170" s="25" t="s">
        <v>231</v>
      </c>
      <c r="AT170" s="25" t="s">
        <v>272</v>
      </c>
      <c r="AU170" s="25" t="s">
        <v>25</v>
      </c>
      <c r="AY170" s="25" t="s">
        <v>183</v>
      </c>
      <c r="BE170" s="249">
        <f>IF(N170="základní",J170,0)</f>
        <v>0</v>
      </c>
      <c r="BF170" s="249">
        <f>IF(N170="snížená",J170,0)</f>
        <v>0</v>
      </c>
      <c r="BG170" s="249">
        <f>IF(N170="zákl. přenesená",J170,0)</f>
        <v>0</v>
      </c>
      <c r="BH170" s="249">
        <f>IF(N170="sníž. přenesená",J170,0)</f>
        <v>0</v>
      </c>
      <c r="BI170" s="249">
        <f>IF(N170="nulová",J170,0)</f>
        <v>0</v>
      </c>
      <c r="BJ170" s="25" t="s">
        <v>25</v>
      </c>
      <c r="BK170" s="249">
        <f>ROUND(I170*H170,2)</f>
        <v>0</v>
      </c>
      <c r="BL170" s="25" t="s">
        <v>190</v>
      </c>
      <c r="BM170" s="25" t="s">
        <v>834</v>
      </c>
    </row>
    <row r="171" s="1" customFormat="1" ht="16.5" customHeight="1">
      <c r="B171" s="48"/>
      <c r="C171" s="285" t="s">
        <v>529</v>
      </c>
      <c r="D171" s="285" t="s">
        <v>272</v>
      </c>
      <c r="E171" s="286" t="s">
        <v>2775</v>
      </c>
      <c r="F171" s="287" t="s">
        <v>2776</v>
      </c>
      <c r="G171" s="288" t="s">
        <v>215</v>
      </c>
      <c r="H171" s="289">
        <v>0.5</v>
      </c>
      <c r="I171" s="290"/>
      <c r="J171" s="291">
        <f>ROUND(I171*H171,2)</f>
        <v>0</v>
      </c>
      <c r="K171" s="287" t="s">
        <v>38</v>
      </c>
      <c r="L171" s="292"/>
      <c r="M171" s="293" t="s">
        <v>38</v>
      </c>
      <c r="N171" s="294" t="s">
        <v>53</v>
      </c>
      <c r="O171" s="49"/>
      <c r="P171" s="247">
        <f>O171*H171</f>
        <v>0</v>
      </c>
      <c r="Q171" s="247">
        <v>0</v>
      </c>
      <c r="R171" s="247">
        <f>Q171*H171</f>
        <v>0</v>
      </c>
      <c r="S171" s="247">
        <v>0</v>
      </c>
      <c r="T171" s="248">
        <f>S171*H171</f>
        <v>0</v>
      </c>
      <c r="AR171" s="25" t="s">
        <v>231</v>
      </c>
      <c r="AT171" s="25" t="s">
        <v>272</v>
      </c>
      <c r="AU171" s="25" t="s">
        <v>25</v>
      </c>
      <c r="AY171" s="25" t="s">
        <v>183</v>
      </c>
      <c r="BE171" s="249">
        <f>IF(N171="základní",J171,0)</f>
        <v>0</v>
      </c>
      <c r="BF171" s="249">
        <f>IF(N171="snížená",J171,0)</f>
        <v>0</v>
      </c>
      <c r="BG171" s="249">
        <f>IF(N171="zákl. přenesená",J171,0)</f>
        <v>0</v>
      </c>
      <c r="BH171" s="249">
        <f>IF(N171="sníž. přenesená",J171,0)</f>
        <v>0</v>
      </c>
      <c r="BI171" s="249">
        <f>IF(N171="nulová",J171,0)</f>
        <v>0</v>
      </c>
      <c r="BJ171" s="25" t="s">
        <v>25</v>
      </c>
      <c r="BK171" s="249">
        <f>ROUND(I171*H171,2)</f>
        <v>0</v>
      </c>
      <c r="BL171" s="25" t="s">
        <v>190</v>
      </c>
      <c r="BM171" s="25" t="s">
        <v>844</v>
      </c>
    </row>
    <row r="172" s="1" customFormat="1" ht="16.5" customHeight="1">
      <c r="B172" s="48"/>
      <c r="C172" s="285" t="s">
        <v>534</v>
      </c>
      <c r="D172" s="285" t="s">
        <v>272</v>
      </c>
      <c r="E172" s="286" t="s">
        <v>2777</v>
      </c>
      <c r="F172" s="287" t="s">
        <v>2778</v>
      </c>
      <c r="G172" s="288" t="s">
        <v>490</v>
      </c>
      <c r="H172" s="289">
        <v>1</v>
      </c>
      <c r="I172" s="290"/>
      <c r="J172" s="291">
        <f>ROUND(I172*H172,2)</f>
        <v>0</v>
      </c>
      <c r="K172" s="287" t="s">
        <v>38</v>
      </c>
      <c r="L172" s="292"/>
      <c r="M172" s="293" t="s">
        <v>38</v>
      </c>
      <c r="N172" s="294" t="s">
        <v>53</v>
      </c>
      <c r="O172" s="49"/>
      <c r="P172" s="247">
        <f>O172*H172</f>
        <v>0</v>
      </c>
      <c r="Q172" s="247">
        <v>0</v>
      </c>
      <c r="R172" s="247">
        <f>Q172*H172</f>
        <v>0</v>
      </c>
      <c r="S172" s="247">
        <v>0</v>
      </c>
      <c r="T172" s="248">
        <f>S172*H172</f>
        <v>0</v>
      </c>
      <c r="AR172" s="25" t="s">
        <v>231</v>
      </c>
      <c r="AT172" s="25" t="s">
        <v>272</v>
      </c>
      <c r="AU172" s="25" t="s">
        <v>25</v>
      </c>
      <c r="AY172" s="25" t="s">
        <v>183</v>
      </c>
      <c r="BE172" s="249">
        <f>IF(N172="základní",J172,0)</f>
        <v>0</v>
      </c>
      <c r="BF172" s="249">
        <f>IF(N172="snížená",J172,0)</f>
        <v>0</v>
      </c>
      <c r="BG172" s="249">
        <f>IF(N172="zákl. přenesená",J172,0)</f>
        <v>0</v>
      </c>
      <c r="BH172" s="249">
        <f>IF(N172="sníž. přenesená",J172,0)</f>
        <v>0</v>
      </c>
      <c r="BI172" s="249">
        <f>IF(N172="nulová",J172,0)</f>
        <v>0</v>
      </c>
      <c r="BJ172" s="25" t="s">
        <v>25</v>
      </c>
      <c r="BK172" s="249">
        <f>ROUND(I172*H172,2)</f>
        <v>0</v>
      </c>
      <c r="BL172" s="25" t="s">
        <v>190</v>
      </c>
      <c r="BM172" s="25" t="s">
        <v>855</v>
      </c>
    </row>
    <row r="173" s="11" customFormat="1" ht="37.44" customHeight="1">
      <c r="B173" s="222"/>
      <c r="C173" s="223"/>
      <c r="D173" s="224" t="s">
        <v>81</v>
      </c>
      <c r="E173" s="225" t="s">
        <v>2106</v>
      </c>
      <c r="F173" s="225" t="s">
        <v>2688</v>
      </c>
      <c r="G173" s="223"/>
      <c r="H173" s="223"/>
      <c r="I173" s="226"/>
      <c r="J173" s="227">
        <f>BK173</f>
        <v>0</v>
      </c>
      <c r="K173" s="223"/>
      <c r="L173" s="228"/>
      <c r="M173" s="229"/>
      <c r="N173" s="230"/>
      <c r="O173" s="230"/>
      <c r="P173" s="231">
        <f>SUM(P174:P186)</f>
        <v>0</v>
      </c>
      <c r="Q173" s="230"/>
      <c r="R173" s="231">
        <f>SUM(R174:R186)</f>
        <v>0</v>
      </c>
      <c r="S173" s="230"/>
      <c r="T173" s="232">
        <f>SUM(T174:T186)</f>
        <v>0</v>
      </c>
      <c r="AR173" s="233" t="s">
        <v>25</v>
      </c>
      <c r="AT173" s="234" t="s">
        <v>81</v>
      </c>
      <c r="AU173" s="234" t="s">
        <v>82</v>
      </c>
      <c r="AY173" s="233" t="s">
        <v>183</v>
      </c>
      <c r="BK173" s="235">
        <f>SUM(BK174:BK186)</f>
        <v>0</v>
      </c>
    </row>
    <row r="174" s="1" customFormat="1" ht="16.5" customHeight="1">
      <c r="B174" s="48"/>
      <c r="C174" s="238" t="s">
        <v>538</v>
      </c>
      <c r="D174" s="238" t="s">
        <v>185</v>
      </c>
      <c r="E174" s="239" t="s">
        <v>2779</v>
      </c>
      <c r="F174" s="240" t="s">
        <v>2780</v>
      </c>
      <c r="G174" s="241" t="s">
        <v>490</v>
      </c>
      <c r="H174" s="242">
        <v>210</v>
      </c>
      <c r="I174" s="243"/>
      <c r="J174" s="244">
        <f>ROUND(I174*H174,2)</f>
        <v>0</v>
      </c>
      <c r="K174" s="240" t="s">
        <v>38</v>
      </c>
      <c r="L174" s="74"/>
      <c r="M174" s="245" t="s">
        <v>38</v>
      </c>
      <c r="N174" s="246" t="s">
        <v>53</v>
      </c>
      <c r="O174" s="49"/>
      <c r="P174" s="247">
        <f>O174*H174</f>
        <v>0</v>
      </c>
      <c r="Q174" s="247">
        <v>0</v>
      </c>
      <c r="R174" s="247">
        <f>Q174*H174</f>
        <v>0</v>
      </c>
      <c r="S174" s="247">
        <v>0</v>
      </c>
      <c r="T174" s="248">
        <f>S174*H174</f>
        <v>0</v>
      </c>
      <c r="AR174" s="25" t="s">
        <v>190</v>
      </c>
      <c r="AT174" s="25" t="s">
        <v>185</v>
      </c>
      <c r="AU174" s="25" t="s">
        <v>25</v>
      </c>
      <c r="AY174" s="25" t="s">
        <v>183</v>
      </c>
      <c r="BE174" s="249">
        <f>IF(N174="základní",J174,0)</f>
        <v>0</v>
      </c>
      <c r="BF174" s="249">
        <f>IF(N174="snížená",J174,0)</f>
        <v>0</v>
      </c>
      <c r="BG174" s="249">
        <f>IF(N174="zákl. přenesená",J174,0)</f>
        <v>0</v>
      </c>
      <c r="BH174" s="249">
        <f>IF(N174="sníž. přenesená",J174,0)</f>
        <v>0</v>
      </c>
      <c r="BI174" s="249">
        <f>IF(N174="nulová",J174,0)</f>
        <v>0</v>
      </c>
      <c r="BJ174" s="25" t="s">
        <v>25</v>
      </c>
      <c r="BK174" s="249">
        <f>ROUND(I174*H174,2)</f>
        <v>0</v>
      </c>
      <c r="BL174" s="25" t="s">
        <v>190</v>
      </c>
      <c r="BM174" s="25" t="s">
        <v>866</v>
      </c>
    </row>
    <row r="175" s="1" customFormat="1" ht="16.5" customHeight="1">
      <c r="B175" s="48"/>
      <c r="C175" s="238" t="s">
        <v>543</v>
      </c>
      <c r="D175" s="238" t="s">
        <v>185</v>
      </c>
      <c r="E175" s="239" t="s">
        <v>2781</v>
      </c>
      <c r="F175" s="240" t="s">
        <v>2782</v>
      </c>
      <c r="G175" s="241" t="s">
        <v>490</v>
      </c>
      <c r="H175" s="242">
        <v>27</v>
      </c>
      <c r="I175" s="243"/>
      <c r="J175" s="244">
        <f>ROUND(I175*H175,2)</f>
        <v>0</v>
      </c>
      <c r="K175" s="240" t="s">
        <v>38</v>
      </c>
      <c r="L175" s="74"/>
      <c r="M175" s="245" t="s">
        <v>38</v>
      </c>
      <c r="N175" s="246" t="s">
        <v>53</v>
      </c>
      <c r="O175" s="49"/>
      <c r="P175" s="247">
        <f>O175*H175</f>
        <v>0</v>
      </c>
      <c r="Q175" s="247">
        <v>0</v>
      </c>
      <c r="R175" s="247">
        <f>Q175*H175</f>
        <v>0</v>
      </c>
      <c r="S175" s="247">
        <v>0</v>
      </c>
      <c r="T175" s="248">
        <f>S175*H175</f>
        <v>0</v>
      </c>
      <c r="AR175" s="25" t="s">
        <v>190</v>
      </c>
      <c r="AT175" s="25" t="s">
        <v>185</v>
      </c>
      <c r="AU175" s="25" t="s">
        <v>25</v>
      </c>
      <c r="AY175" s="25" t="s">
        <v>183</v>
      </c>
      <c r="BE175" s="249">
        <f>IF(N175="základní",J175,0)</f>
        <v>0</v>
      </c>
      <c r="BF175" s="249">
        <f>IF(N175="snížená",J175,0)</f>
        <v>0</v>
      </c>
      <c r="BG175" s="249">
        <f>IF(N175="zákl. přenesená",J175,0)</f>
        <v>0</v>
      </c>
      <c r="BH175" s="249">
        <f>IF(N175="sníž. přenesená",J175,0)</f>
        <v>0</v>
      </c>
      <c r="BI175" s="249">
        <f>IF(N175="nulová",J175,0)</f>
        <v>0</v>
      </c>
      <c r="BJ175" s="25" t="s">
        <v>25</v>
      </c>
      <c r="BK175" s="249">
        <f>ROUND(I175*H175,2)</f>
        <v>0</v>
      </c>
      <c r="BL175" s="25" t="s">
        <v>190</v>
      </c>
      <c r="BM175" s="25" t="s">
        <v>876</v>
      </c>
    </row>
    <row r="176" s="1" customFormat="1" ht="16.5" customHeight="1">
      <c r="B176" s="48"/>
      <c r="C176" s="238" t="s">
        <v>547</v>
      </c>
      <c r="D176" s="238" t="s">
        <v>185</v>
      </c>
      <c r="E176" s="239" t="s">
        <v>2783</v>
      </c>
      <c r="F176" s="240" t="s">
        <v>2784</v>
      </c>
      <c r="G176" s="241" t="s">
        <v>490</v>
      </c>
      <c r="H176" s="242">
        <v>8</v>
      </c>
      <c r="I176" s="243"/>
      <c r="J176" s="244">
        <f>ROUND(I176*H176,2)</f>
        <v>0</v>
      </c>
      <c r="K176" s="240" t="s">
        <v>38</v>
      </c>
      <c r="L176" s="74"/>
      <c r="M176" s="245" t="s">
        <v>38</v>
      </c>
      <c r="N176" s="246" t="s">
        <v>53</v>
      </c>
      <c r="O176" s="49"/>
      <c r="P176" s="247">
        <f>O176*H176</f>
        <v>0</v>
      </c>
      <c r="Q176" s="247">
        <v>0</v>
      </c>
      <c r="R176" s="247">
        <f>Q176*H176</f>
        <v>0</v>
      </c>
      <c r="S176" s="247">
        <v>0</v>
      </c>
      <c r="T176" s="248">
        <f>S176*H176</f>
        <v>0</v>
      </c>
      <c r="AR176" s="25" t="s">
        <v>190</v>
      </c>
      <c r="AT176" s="25" t="s">
        <v>185</v>
      </c>
      <c r="AU176" s="25" t="s">
        <v>25</v>
      </c>
      <c r="AY176" s="25" t="s">
        <v>183</v>
      </c>
      <c r="BE176" s="249">
        <f>IF(N176="základní",J176,0)</f>
        <v>0</v>
      </c>
      <c r="BF176" s="249">
        <f>IF(N176="snížená",J176,0)</f>
        <v>0</v>
      </c>
      <c r="BG176" s="249">
        <f>IF(N176="zákl. přenesená",J176,0)</f>
        <v>0</v>
      </c>
      <c r="BH176" s="249">
        <f>IF(N176="sníž. přenesená",J176,0)</f>
        <v>0</v>
      </c>
      <c r="BI176" s="249">
        <f>IF(N176="nulová",J176,0)</f>
        <v>0</v>
      </c>
      <c r="BJ176" s="25" t="s">
        <v>25</v>
      </c>
      <c r="BK176" s="249">
        <f>ROUND(I176*H176,2)</f>
        <v>0</v>
      </c>
      <c r="BL176" s="25" t="s">
        <v>190</v>
      </c>
      <c r="BM176" s="25" t="s">
        <v>889</v>
      </c>
    </row>
    <row r="177" s="1" customFormat="1" ht="16.5" customHeight="1">
      <c r="B177" s="48"/>
      <c r="C177" s="238" t="s">
        <v>553</v>
      </c>
      <c r="D177" s="238" t="s">
        <v>185</v>
      </c>
      <c r="E177" s="239" t="s">
        <v>2785</v>
      </c>
      <c r="F177" s="240" t="s">
        <v>2786</v>
      </c>
      <c r="G177" s="241" t="s">
        <v>490</v>
      </c>
      <c r="H177" s="242">
        <v>8</v>
      </c>
      <c r="I177" s="243"/>
      <c r="J177" s="244">
        <f>ROUND(I177*H177,2)</f>
        <v>0</v>
      </c>
      <c r="K177" s="240" t="s">
        <v>38</v>
      </c>
      <c r="L177" s="74"/>
      <c r="M177" s="245" t="s">
        <v>38</v>
      </c>
      <c r="N177" s="246" t="s">
        <v>53</v>
      </c>
      <c r="O177" s="49"/>
      <c r="P177" s="247">
        <f>O177*H177</f>
        <v>0</v>
      </c>
      <c r="Q177" s="247">
        <v>0</v>
      </c>
      <c r="R177" s="247">
        <f>Q177*H177</f>
        <v>0</v>
      </c>
      <c r="S177" s="247">
        <v>0</v>
      </c>
      <c r="T177" s="248">
        <f>S177*H177</f>
        <v>0</v>
      </c>
      <c r="AR177" s="25" t="s">
        <v>190</v>
      </c>
      <c r="AT177" s="25" t="s">
        <v>185</v>
      </c>
      <c r="AU177" s="25" t="s">
        <v>25</v>
      </c>
      <c r="AY177" s="25" t="s">
        <v>183</v>
      </c>
      <c r="BE177" s="249">
        <f>IF(N177="základní",J177,0)</f>
        <v>0</v>
      </c>
      <c r="BF177" s="249">
        <f>IF(N177="snížená",J177,0)</f>
        <v>0</v>
      </c>
      <c r="BG177" s="249">
        <f>IF(N177="zákl. přenesená",J177,0)</f>
        <v>0</v>
      </c>
      <c r="BH177" s="249">
        <f>IF(N177="sníž. přenesená",J177,0)</f>
        <v>0</v>
      </c>
      <c r="BI177" s="249">
        <f>IF(N177="nulová",J177,0)</f>
        <v>0</v>
      </c>
      <c r="BJ177" s="25" t="s">
        <v>25</v>
      </c>
      <c r="BK177" s="249">
        <f>ROUND(I177*H177,2)</f>
        <v>0</v>
      </c>
      <c r="BL177" s="25" t="s">
        <v>190</v>
      </c>
      <c r="BM177" s="25" t="s">
        <v>903</v>
      </c>
    </row>
    <row r="178" s="1" customFormat="1" ht="16.5" customHeight="1">
      <c r="B178" s="48"/>
      <c r="C178" s="238" t="s">
        <v>557</v>
      </c>
      <c r="D178" s="238" t="s">
        <v>185</v>
      </c>
      <c r="E178" s="239" t="s">
        <v>2787</v>
      </c>
      <c r="F178" s="240" t="s">
        <v>2788</v>
      </c>
      <c r="G178" s="241" t="s">
        <v>313</v>
      </c>
      <c r="H178" s="242">
        <v>245</v>
      </c>
      <c r="I178" s="243"/>
      <c r="J178" s="244">
        <f>ROUND(I178*H178,2)</f>
        <v>0</v>
      </c>
      <c r="K178" s="240" t="s">
        <v>38</v>
      </c>
      <c r="L178" s="74"/>
      <c r="M178" s="245" t="s">
        <v>38</v>
      </c>
      <c r="N178" s="246" t="s">
        <v>53</v>
      </c>
      <c r="O178" s="49"/>
      <c r="P178" s="247">
        <f>O178*H178</f>
        <v>0</v>
      </c>
      <c r="Q178" s="247">
        <v>0</v>
      </c>
      <c r="R178" s="247">
        <f>Q178*H178</f>
        <v>0</v>
      </c>
      <c r="S178" s="247">
        <v>0</v>
      </c>
      <c r="T178" s="248">
        <f>S178*H178</f>
        <v>0</v>
      </c>
      <c r="AR178" s="25" t="s">
        <v>190</v>
      </c>
      <c r="AT178" s="25" t="s">
        <v>185</v>
      </c>
      <c r="AU178" s="25" t="s">
        <v>25</v>
      </c>
      <c r="AY178" s="25" t="s">
        <v>183</v>
      </c>
      <c r="BE178" s="249">
        <f>IF(N178="základní",J178,0)</f>
        <v>0</v>
      </c>
      <c r="BF178" s="249">
        <f>IF(N178="snížená",J178,0)</f>
        <v>0</v>
      </c>
      <c r="BG178" s="249">
        <f>IF(N178="zákl. přenesená",J178,0)</f>
        <v>0</v>
      </c>
      <c r="BH178" s="249">
        <f>IF(N178="sníž. přenesená",J178,0)</f>
        <v>0</v>
      </c>
      <c r="BI178" s="249">
        <f>IF(N178="nulová",J178,0)</f>
        <v>0</v>
      </c>
      <c r="BJ178" s="25" t="s">
        <v>25</v>
      </c>
      <c r="BK178" s="249">
        <f>ROUND(I178*H178,2)</f>
        <v>0</v>
      </c>
      <c r="BL178" s="25" t="s">
        <v>190</v>
      </c>
      <c r="BM178" s="25" t="s">
        <v>916</v>
      </c>
    </row>
    <row r="179" s="1" customFormat="1" ht="16.5" customHeight="1">
      <c r="B179" s="48"/>
      <c r="C179" s="238" t="s">
        <v>561</v>
      </c>
      <c r="D179" s="238" t="s">
        <v>185</v>
      </c>
      <c r="E179" s="239" t="s">
        <v>2789</v>
      </c>
      <c r="F179" s="240" t="s">
        <v>2790</v>
      </c>
      <c r="G179" s="241" t="s">
        <v>313</v>
      </c>
      <c r="H179" s="242">
        <v>2460</v>
      </c>
      <c r="I179" s="243"/>
      <c r="J179" s="244">
        <f>ROUND(I179*H179,2)</f>
        <v>0</v>
      </c>
      <c r="K179" s="240" t="s">
        <v>38</v>
      </c>
      <c r="L179" s="74"/>
      <c r="M179" s="245" t="s">
        <v>38</v>
      </c>
      <c r="N179" s="246" t="s">
        <v>53</v>
      </c>
      <c r="O179" s="49"/>
      <c r="P179" s="247">
        <f>O179*H179</f>
        <v>0</v>
      </c>
      <c r="Q179" s="247">
        <v>0</v>
      </c>
      <c r="R179" s="247">
        <f>Q179*H179</f>
        <v>0</v>
      </c>
      <c r="S179" s="247">
        <v>0</v>
      </c>
      <c r="T179" s="248">
        <f>S179*H179</f>
        <v>0</v>
      </c>
      <c r="AR179" s="25" t="s">
        <v>190</v>
      </c>
      <c r="AT179" s="25" t="s">
        <v>185</v>
      </c>
      <c r="AU179" s="25" t="s">
        <v>25</v>
      </c>
      <c r="AY179" s="25" t="s">
        <v>183</v>
      </c>
      <c r="BE179" s="249">
        <f>IF(N179="základní",J179,0)</f>
        <v>0</v>
      </c>
      <c r="BF179" s="249">
        <f>IF(N179="snížená",J179,0)</f>
        <v>0</v>
      </c>
      <c r="BG179" s="249">
        <f>IF(N179="zákl. přenesená",J179,0)</f>
        <v>0</v>
      </c>
      <c r="BH179" s="249">
        <f>IF(N179="sníž. přenesená",J179,0)</f>
        <v>0</v>
      </c>
      <c r="BI179" s="249">
        <f>IF(N179="nulová",J179,0)</f>
        <v>0</v>
      </c>
      <c r="BJ179" s="25" t="s">
        <v>25</v>
      </c>
      <c r="BK179" s="249">
        <f>ROUND(I179*H179,2)</f>
        <v>0</v>
      </c>
      <c r="BL179" s="25" t="s">
        <v>190</v>
      </c>
      <c r="BM179" s="25" t="s">
        <v>926</v>
      </c>
    </row>
    <row r="180" s="1" customFormat="1" ht="16.5" customHeight="1">
      <c r="B180" s="48"/>
      <c r="C180" s="238" t="s">
        <v>566</v>
      </c>
      <c r="D180" s="238" t="s">
        <v>185</v>
      </c>
      <c r="E180" s="239" t="s">
        <v>2791</v>
      </c>
      <c r="F180" s="240" t="s">
        <v>2792</v>
      </c>
      <c r="G180" s="241" t="s">
        <v>313</v>
      </c>
      <c r="H180" s="242">
        <v>60</v>
      </c>
      <c r="I180" s="243"/>
      <c r="J180" s="244">
        <f>ROUND(I180*H180,2)</f>
        <v>0</v>
      </c>
      <c r="K180" s="240" t="s">
        <v>38</v>
      </c>
      <c r="L180" s="74"/>
      <c r="M180" s="245" t="s">
        <v>38</v>
      </c>
      <c r="N180" s="246" t="s">
        <v>53</v>
      </c>
      <c r="O180" s="49"/>
      <c r="P180" s="247">
        <f>O180*H180</f>
        <v>0</v>
      </c>
      <c r="Q180" s="247">
        <v>0</v>
      </c>
      <c r="R180" s="247">
        <f>Q180*H180</f>
        <v>0</v>
      </c>
      <c r="S180" s="247">
        <v>0</v>
      </c>
      <c r="T180" s="248">
        <f>S180*H180</f>
        <v>0</v>
      </c>
      <c r="AR180" s="25" t="s">
        <v>190</v>
      </c>
      <c r="AT180" s="25" t="s">
        <v>185</v>
      </c>
      <c r="AU180" s="25" t="s">
        <v>25</v>
      </c>
      <c r="AY180" s="25" t="s">
        <v>183</v>
      </c>
      <c r="BE180" s="249">
        <f>IF(N180="základní",J180,0)</f>
        <v>0</v>
      </c>
      <c r="BF180" s="249">
        <f>IF(N180="snížená",J180,0)</f>
        <v>0</v>
      </c>
      <c r="BG180" s="249">
        <f>IF(N180="zákl. přenesená",J180,0)</f>
        <v>0</v>
      </c>
      <c r="BH180" s="249">
        <f>IF(N180="sníž. přenesená",J180,0)</f>
        <v>0</v>
      </c>
      <c r="BI180" s="249">
        <f>IF(N180="nulová",J180,0)</f>
        <v>0</v>
      </c>
      <c r="BJ180" s="25" t="s">
        <v>25</v>
      </c>
      <c r="BK180" s="249">
        <f>ROUND(I180*H180,2)</f>
        <v>0</v>
      </c>
      <c r="BL180" s="25" t="s">
        <v>190</v>
      </c>
      <c r="BM180" s="25" t="s">
        <v>938</v>
      </c>
    </row>
    <row r="181" s="1" customFormat="1" ht="16.5" customHeight="1">
      <c r="B181" s="48"/>
      <c r="C181" s="238" t="s">
        <v>572</v>
      </c>
      <c r="D181" s="238" t="s">
        <v>185</v>
      </c>
      <c r="E181" s="239" t="s">
        <v>2793</v>
      </c>
      <c r="F181" s="240" t="s">
        <v>2794</v>
      </c>
      <c r="G181" s="241" t="s">
        <v>313</v>
      </c>
      <c r="H181" s="242">
        <v>60</v>
      </c>
      <c r="I181" s="243"/>
      <c r="J181" s="244">
        <f>ROUND(I181*H181,2)</f>
        <v>0</v>
      </c>
      <c r="K181" s="240" t="s">
        <v>38</v>
      </c>
      <c r="L181" s="74"/>
      <c r="M181" s="245" t="s">
        <v>38</v>
      </c>
      <c r="N181" s="246" t="s">
        <v>53</v>
      </c>
      <c r="O181" s="49"/>
      <c r="P181" s="247">
        <f>O181*H181</f>
        <v>0</v>
      </c>
      <c r="Q181" s="247">
        <v>0</v>
      </c>
      <c r="R181" s="247">
        <f>Q181*H181</f>
        <v>0</v>
      </c>
      <c r="S181" s="247">
        <v>0</v>
      </c>
      <c r="T181" s="248">
        <f>S181*H181</f>
        <v>0</v>
      </c>
      <c r="AR181" s="25" t="s">
        <v>190</v>
      </c>
      <c r="AT181" s="25" t="s">
        <v>185</v>
      </c>
      <c r="AU181" s="25" t="s">
        <v>25</v>
      </c>
      <c r="AY181" s="25" t="s">
        <v>183</v>
      </c>
      <c r="BE181" s="249">
        <f>IF(N181="základní",J181,0)</f>
        <v>0</v>
      </c>
      <c r="BF181" s="249">
        <f>IF(N181="snížená",J181,0)</f>
        <v>0</v>
      </c>
      <c r="BG181" s="249">
        <f>IF(N181="zákl. přenesená",J181,0)</f>
        <v>0</v>
      </c>
      <c r="BH181" s="249">
        <f>IF(N181="sníž. přenesená",J181,0)</f>
        <v>0</v>
      </c>
      <c r="BI181" s="249">
        <f>IF(N181="nulová",J181,0)</f>
        <v>0</v>
      </c>
      <c r="BJ181" s="25" t="s">
        <v>25</v>
      </c>
      <c r="BK181" s="249">
        <f>ROUND(I181*H181,2)</f>
        <v>0</v>
      </c>
      <c r="BL181" s="25" t="s">
        <v>190</v>
      </c>
      <c r="BM181" s="25" t="s">
        <v>946</v>
      </c>
    </row>
    <row r="182" s="1" customFormat="1" ht="16.5" customHeight="1">
      <c r="B182" s="48"/>
      <c r="C182" s="238" t="s">
        <v>578</v>
      </c>
      <c r="D182" s="238" t="s">
        <v>185</v>
      </c>
      <c r="E182" s="239" t="s">
        <v>2795</v>
      </c>
      <c r="F182" s="240" t="s">
        <v>2796</v>
      </c>
      <c r="G182" s="241" t="s">
        <v>313</v>
      </c>
      <c r="H182" s="242">
        <v>20</v>
      </c>
      <c r="I182" s="243"/>
      <c r="J182" s="244">
        <f>ROUND(I182*H182,2)</f>
        <v>0</v>
      </c>
      <c r="K182" s="240" t="s">
        <v>38</v>
      </c>
      <c r="L182" s="74"/>
      <c r="M182" s="245" t="s">
        <v>38</v>
      </c>
      <c r="N182" s="246" t="s">
        <v>53</v>
      </c>
      <c r="O182" s="49"/>
      <c r="P182" s="247">
        <f>O182*H182</f>
        <v>0</v>
      </c>
      <c r="Q182" s="247">
        <v>0</v>
      </c>
      <c r="R182" s="247">
        <f>Q182*H182</f>
        <v>0</v>
      </c>
      <c r="S182" s="247">
        <v>0</v>
      </c>
      <c r="T182" s="248">
        <f>S182*H182</f>
        <v>0</v>
      </c>
      <c r="AR182" s="25" t="s">
        <v>190</v>
      </c>
      <c r="AT182" s="25" t="s">
        <v>185</v>
      </c>
      <c r="AU182" s="25" t="s">
        <v>25</v>
      </c>
      <c r="AY182" s="25" t="s">
        <v>183</v>
      </c>
      <c r="BE182" s="249">
        <f>IF(N182="základní",J182,0)</f>
        <v>0</v>
      </c>
      <c r="BF182" s="249">
        <f>IF(N182="snížená",J182,0)</f>
        <v>0</v>
      </c>
      <c r="BG182" s="249">
        <f>IF(N182="zákl. přenesená",J182,0)</f>
        <v>0</v>
      </c>
      <c r="BH182" s="249">
        <f>IF(N182="sníž. přenesená",J182,0)</f>
        <v>0</v>
      </c>
      <c r="BI182" s="249">
        <f>IF(N182="nulová",J182,0)</f>
        <v>0</v>
      </c>
      <c r="BJ182" s="25" t="s">
        <v>25</v>
      </c>
      <c r="BK182" s="249">
        <f>ROUND(I182*H182,2)</f>
        <v>0</v>
      </c>
      <c r="BL182" s="25" t="s">
        <v>190</v>
      </c>
      <c r="BM182" s="25" t="s">
        <v>954</v>
      </c>
    </row>
    <row r="183" s="1" customFormat="1" ht="16.5" customHeight="1">
      <c r="B183" s="48"/>
      <c r="C183" s="238" t="s">
        <v>584</v>
      </c>
      <c r="D183" s="238" t="s">
        <v>185</v>
      </c>
      <c r="E183" s="239" t="s">
        <v>2797</v>
      </c>
      <c r="F183" s="240" t="s">
        <v>2798</v>
      </c>
      <c r="G183" s="241" t="s">
        <v>313</v>
      </c>
      <c r="H183" s="242">
        <v>125</v>
      </c>
      <c r="I183" s="243"/>
      <c r="J183" s="244">
        <f>ROUND(I183*H183,2)</f>
        <v>0</v>
      </c>
      <c r="K183" s="240" t="s">
        <v>38</v>
      </c>
      <c r="L183" s="74"/>
      <c r="M183" s="245" t="s">
        <v>38</v>
      </c>
      <c r="N183" s="246" t="s">
        <v>53</v>
      </c>
      <c r="O183" s="49"/>
      <c r="P183" s="247">
        <f>O183*H183</f>
        <v>0</v>
      </c>
      <c r="Q183" s="247">
        <v>0</v>
      </c>
      <c r="R183" s="247">
        <f>Q183*H183</f>
        <v>0</v>
      </c>
      <c r="S183" s="247">
        <v>0</v>
      </c>
      <c r="T183" s="248">
        <f>S183*H183</f>
        <v>0</v>
      </c>
      <c r="AR183" s="25" t="s">
        <v>190</v>
      </c>
      <c r="AT183" s="25" t="s">
        <v>185</v>
      </c>
      <c r="AU183" s="25" t="s">
        <v>25</v>
      </c>
      <c r="AY183" s="25" t="s">
        <v>183</v>
      </c>
      <c r="BE183" s="249">
        <f>IF(N183="základní",J183,0)</f>
        <v>0</v>
      </c>
      <c r="BF183" s="249">
        <f>IF(N183="snížená",J183,0)</f>
        <v>0</v>
      </c>
      <c r="BG183" s="249">
        <f>IF(N183="zákl. přenesená",J183,0)</f>
        <v>0</v>
      </c>
      <c r="BH183" s="249">
        <f>IF(N183="sníž. přenesená",J183,0)</f>
        <v>0</v>
      </c>
      <c r="BI183" s="249">
        <f>IF(N183="nulová",J183,0)</f>
        <v>0</v>
      </c>
      <c r="BJ183" s="25" t="s">
        <v>25</v>
      </c>
      <c r="BK183" s="249">
        <f>ROUND(I183*H183,2)</f>
        <v>0</v>
      </c>
      <c r="BL183" s="25" t="s">
        <v>190</v>
      </c>
      <c r="BM183" s="25" t="s">
        <v>967</v>
      </c>
    </row>
    <row r="184" s="1" customFormat="1" ht="16.5" customHeight="1">
      <c r="B184" s="48"/>
      <c r="C184" s="238" t="s">
        <v>589</v>
      </c>
      <c r="D184" s="238" t="s">
        <v>185</v>
      </c>
      <c r="E184" s="239" t="s">
        <v>2799</v>
      </c>
      <c r="F184" s="240" t="s">
        <v>2800</v>
      </c>
      <c r="G184" s="241" t="s">
        <v>313</v>
      </c>
      <c r="H184" s="242">
        <v>125</v>
      </c>
      <c r="I184" s="243"/>
      <c r="J184" s="244">
        <f>ROUND(I184*H184,2)</f>
        <v>0</v>
      </c>
      <c r="K184" s="240" t="s">
        <v>38</v>
      </c>
      <c r="L184" s="74"/>
      <c r="M184" s="245" t="s">
        <v>38</v>
      </c>
      <c r="N184" s="246" t="s">
        <v>53</v>
      </c>
      <c r="O184" s="49"/>
      <c r="P184" s="247">
        <f>O184*H184</f>
        <v>0</v>
      </c>
      <c r="Q184" s="247">
        <v>0</v>
      </c>
      <c r="R184" s="247">
        <f>Q184*H184</f>
        <v>0</v>
      </c>
      <c r="S184" s="247">
        <v>0</v>
      </c>
      <c r="T184" s="248">
        <f>S184*H184</f>
        <v>0</v>
      </c>
      <c r="AR184" s="25" t="s">
        <v>190</v>
      </c>
      <c r="AT184" s="25" t="s">
        <v>185</v>
      </c>
      <c r="AU184" s="25" t="s">
        <v>25</v>
      </c>
      <c r="AY184" s="25" t="s">
        <v>183</v>
      </c>
      <c r="BE184" s="249">
        <f>IF(N184="základní",J184,0)</f>
        <v>0</v>
      </c>
      <c r="BF184" s="249">
        <f>IF(N184="snížená",J184,0)</f>
        <v>0</v>
      </c>
      <c r="BG184" s="249">
        <f>IF(N184="zákl. přenesená",J184,0)</f>
        <v>0</v>
      </c>
      <c r="BH184" s="249">
        <f>IF(N184="sníž. přenesená",J184,0)</f>
        <v>0</v>
      </c>
      <c r="BI184" s="249">
        <f>IF(N184="nulová",J184,0)</f>
        <v>0</v>
      </c>
      <c r="BJ184" s="25" t="s">
        <v>25</v>
      </c>
      <c r="BK184" s="249">
        <f>ROUND(I184*H184,2)</f>
        <v>0</v>
      </c>
      <c r="BL184" s="25" t="s">
        <v>190</v>
      </c>
      <c r="BM184" s="25" t="s">
        <v>977</v>
      </c>
    </row>
    <row r="185" s="1" customFormat="1" ht="16.5" customHeight="1">
      <c r="B185" s="48"/>
      <c r="C185" s="238" t="s">
        <v>595</v>
      </c>
      <c r="D185" s="238" t="s">
        <v>185</v>
      </c>
      <c r="E185" s="239" t="s">
        <v>2801</v>
      </c>
      <c r="F185" s="240" t="s">
        <v>2802</v>
      </c>
      <c r="G185" s="241" t="s">
        <v>313</v>
      </c>
      <c r="H185" s="242">
        <v>235</v>
      </c>
      <c r="I185" s="243"/>
      <c r="J185" s="244">
        <f>ROUND(I185*H185,2)</f>
        <v>0</v>
      </c>
      <c r="K185" s="240" t="s">
        <v>38</v>
      </c>
      <c r="L185" s="74"/>
      <c r="M185" s="245" t="s">
        <v>38</v>
      </c>
      <c r="N185" s="246" t="s">
        <v>53</v>
      </c>
      <c r="O185" s="49"/>
      <c r="P185" s="247">
        <f>O185*H185</f>
        <v>0</v>
      </c>
      <c r="Q185" s="247">
        <v>0</v>
      </c>
      <c r="R185" s="247">
        <f>Q185*H185</f>
        <v>0</v>
      </c>
      <c r="S185" s="247">
        <v>0</v>
      </c>
      <c r="T185" s="248">
        <f>S185*H185</f>
        <v>0</v>
      </c>
      <c r="AR185" s="25" t="s">
        <v>190</v>
      </c>
      <c r="AT185" s="25" t="s">
        <v>185</v>
      </c>
      <c r="AU185" s="25" t="s">
        <v>25</v>
      </c>
      <c r="AY185" s="25" t="s">
        <v>183</v>
      </c>
      <c r="BE185" s="249">
        <f>IF(N185="základní",J185,0)</f>
        <v>0</v>
      </c>
      <c r="BF185" s="249">
        <f>IF(N185="snížená",J185,0)</f>
        <v>0</v>
      </c>
      <c r="BG185" s="249">
        <f>IF(N185="zákl. přenesená",J185,0)</f>
        <v>0</v>
      </c>
      <c r="BH185" s="249">
        <f>IF(N185="sníž. přenesená",J185,0)</f>
        <v>0</v>
      </c>
      <c r="BI185" s="249">
        <f>IF(N185="nulová",J185,0)</f>
        <v>0</v>
      </c>
      <c r="BJ185" s="25" t="s">
        <v>25</v>
      </c>
      <c r="BK185" s="249">
        <f>ROUND(I185*H185,2)</f>
        <v>0</v>
      </c>
      <c r="BL185" s="25" t="s">
        <v>190</v>
      </c>
      <c r="BM185" s="25" t="s">
        <v>985</v>
      </c>
    </row>
    <row r="186" s="1" customFormat="1" ht="16.5" customHeight="1">
      <c r="B186" s="48"/>
      <c r="C186" s="238" t="s">
        <v>599</v>
      </c>
      <c r="D186" s="238" t="s">
        <v>185</v>
      </c>
      <c r="E186" s="239" t="s">
        <v>2803</v>
      </c>
      <c r="F186" s="240" t="s">
        <v>2804</v>
      </c>
      <c r="G186" s="241" t="s">
        <v>313</v>
      </c>
      <c r="H186" s="242">
        <v>75</v>
      </c>
      <c r="I186" s="243"/>
      <c r="J186" s="244">
        <f>ROUND(I186*H186,2)</f>
        <v>0</v>
      </c>
      <c r="K186" s="240" t="s">
        <v>38</v>
      </c>
      <c r="L186" s="74"/>
      <c r="M186" s="245" t="s">
        <v>38</v>
      </c>
      <c r="N186" s="246" t="s">
        <v>53</v>
      </c>
      <c r="O186" s="49"/>
      <c r="P186" s="247">
        <f>O186*H186</f>
        <v>0</v>
      </c>
      <c r="Q186" s="247">
        <v>0</v>
      </c>
      <c r="R186" s="247">
        <f>Q186*H186</f>
        <v>0</v>
      </c>
      <c r="S186" s="247">
        <v>0</v>
      </c>
      <c r="T186" s="248">
        <f>S186*H186</f>
        <v>0</v>
      </c>
      <c r="AR186" s="25" t="s">
        <v>190</v>
      </c>
      <c r="AT186" s="25" t="s">
        <v>185</v>
      </c>
      <c r="AU186" s="25" t="s">
        <v>25</v>
      </c>
      <c r="AY186" s="25" t="s">
        <v>183</v>
      </c>
      <c r="BE186" s="249">
        <f>IF(N186="základní",J186,0)</f>
        <v>0</v>
      </c>
      <c r="BF186" s="249">
        <f>IF(N186="snížená",J186,0)</f>
        <v>0</v>
      </c>
      <c r="BG186" s="249">
        <f>IF(N186="zákl. přenesená",J186,0)</f>
        <v>0</v>
      </c>
      <c r="BH186" s="249">
        <f>IF(N186="sníž. přenesená",J186,0)</f>
        <v>0</v>
      </c>
      <c r="BI186" s="249">
        <f>IF(N186="nulová",J186,0)</f>
        <v>0</v>
      </c>
      <c r="BJ186" s="25" t="s">
        <v>25</v>
      </c>
      <c r="BK186" s="249">
        <f>ROUND(I186*H186,2)</f>
        <v>0</v>
      </c>
      <c r="BL186" s="25" t="s">
        <v>190</v>
      </c>
      <c r="BM186" s="25" t="s">
        <v>997</v>
      </c>
    </row>
    <row r="187" s="11" customFormat="1" ht="37.44" customHeight="1">
      <c r="B187" s="222"/>
      <c r="C187" s="223"/>
      <c r="D187" s="224" t="s">
        <v>81</v>
      </c>
      <c r="E187" s="225" t="s">
        <v>2108</v>
      </c>
      <c r="F187" s="225" t="s">
        <v>2717</v>
      </c>
      <c r="G187" s="223"/>
      <c r="H187" s="223"/>
      <c r="I187" s="226"/>
      <c r="J187" s="227">
        <f>BK187</f>
        <v>0</v>
      </c>
      <c r="K187" s="223"/>
      <c r="L187" s="228"/>
      <c r="M187" s="229"/>
      <c r="N187" s="230"/>
      <c r="O187" s="230"/>
      <c r="P187" s="231">
        <f>SUM(P188:P190)</f>
        <v>0</v>
      </c>
      <c r="Q187" s="230"/>
      <c r="R187" s="231">
        <f>SUM(R188:R190)</f>
        <v>0</v>
      </c>
      <c r="S187" s="230"/>
      <c r="T187" s="232">
        <f>SUM(T188:T190)</f>
        <v>0</v>
      </c>
      <c r="AR187" s="233" t="s">
        <v>25</v>
      </c>
      <c r="AT187" s="234" t="s">
        <v>81</v>
      </c>
      <c r="AU187" s="234" t="s">
        <v>82</v>
      </c>
      <c r="AY187" s="233" t="s">
        <v>183</v>
      </c>
      <c r="BK187" s="235">
        <f>SUM(BK188:BK190)</f>
        <v>0</v>
      </c>
    </row>
    <row r="188" s="1" customFormat="1" ht="16.5" customHeight="1">
      <c r="B188" s="48"/>
      <c r="C188" s="285" t="s">
        <v>605</v>
      </c>
      <c r="D188" s="285" t="s">
        <v>272</v>
      </c>
      <c r="E188" s="286" t="s">
        <v>2805</v>
      </c>
      <c r="F188" s="287" t="s">
        <v>2806</v>
      </c>
      <c r="G188" s="288" t="s">
        <v>313</v>
      </c>
      <c r="H188" s="289">
        <v>135</v>
      </c>
      <c r="I188" s="290"/>
      <c r="J188" s="291">
        <f>ROUND(I188*H188,2)</f>
        <v>0</v>
      </c>
      <c r="K188" s="287" t="s">
        <v>38</v>
      </c>
      <c r="L188" s="292"/>
      <c r="M188" s="293" t="s">
        <v>38</v>
      </c>
      <c r="N188" s="294" t="s">
        <v>53</v>
      </c>
      <c r="O188" s="49"/>
      <c r="P188" s="247">
        <f>O188*H188</f>
        <v>0</v>
      </c>
      <c r="Q188" s="247">
        <v>0</v>
      </c>
      <c r="R188" s="247">
        <f>Q188*H188</f>
        <v>0</v>
      </c>
      <c r="S188" s="247">
        <v>0</v>
      </c>
      <c r="T188" s="248">
        <f>S188*H188</f>
        <v>0</v>
      </c>
      <c r="AR188" s="25" t="s">
        <v>231</v>
      </c>
      <c r="AT188" s="25" t="s">
        <v>272</v>
      </c>
      <c r="AU188" s="25" t="s">
        <v>25</v>
      </c>
      <c r="AY188" s="25" t="s">
        <v>183</v>
      </c>
      <c r="BE188" s="249">
        <f>IF(N188="základní",J188,0)</f>
        <v>0</v>
      </c>
      <c r="BF188" s="249">
        <f>IF(N188="snížená",J188,0)</f>
        <v>0</v>
      </c>
      <c r="BG188" s="249">
        <f>IF(N188="zákl. přenesená",J188,0)</f>
        <v>0</v>
      </c>
      <c r="BH188" s="249">
        <f>IF(N188="sníž. přenesená",J188,0)</f>
        <v>0</v>
      </c>
      <c r="BI188" s="249">
        <f>IF(N188="nulová",J188,0)</f>
        <v>0</v>
      </c>
      <c r="BJ188" s="25" t="s">
        <v>25</v>
      </c>
      <c r="BK188" s="249">
        <f>ROUND(I188*H188,2)</f>
        <v>0</v>
      </c>
      <c r="BL188" s="25" t="s">
        <v>190</v>
      </c>
      <c r="BM188" s="25" t="s">
        <v>1009</v>
      </c>
    </row>
    <row r="189" s="1" customFormat="1" ht="16.5" customHeight="1">
      <c r="B189" s="48"/>
      <c r="C189" s="285" t="s">
        <v>610</v>
      </c>
      <c r="D189" s="285" t="s">
        <v>272</v>
      </c>
      <c r="E189" s="286" t="s">
        <v>2807</v>
      </c>
      <c r="F189" s="287" t="s">
        <v>2808</v>
      </c>
      <c r="G189" s="288" t="s">
        <v>490</v>
      </c>
      <c r="H189" s="289">
        <v>165</v>
      </c>
      <c r="I189" s="290"/>
      <c r="J189" s="291">
        <f>ROUND(I189*H189,2)</f>
        <v>0</v>
      </c>
      <c r="K189" s="287" t="s">
        <v>38</v>
      </c>
      <c r="L189" s="292"/>
      <c r="M189" s="293" t="s">
        <v>38</v>
      </c>
      <c r="N189" s="294" t="s">
        <v>53</v>
      </c>
      <c r="O189" s="49"/>
      <c r="P189" s="247">
        <f>O189*H189</f>
        <v>0</v>
      </c>
      <c r="Q189" s="247">
        <v>0</v>
      </c>
      <c r="R189" s="247">
        <f>Q189*H189</f>
        <v>0</v>
      </c>
      <c r="S189" s="247">
        <v>0</v>
      </c>
      <c r="T189" s="248">
        <f>S189*H189</f>
        <v>0</v>
      </c>
      <c r="AR189" s="25" t="s">
        <v>231</v>
      </c>
      <c r="AT189" s="25" t="s">
        <v>272</v>
      </c>
      <c r="AU189" s="25" t="s">
        <v>25</v>
      </c>
      <c r="AY189" s="25" t="s">
        <v>183</v>
      </c>
      <c r="BE189" s="249">
        <f>IF(N189="základní",J189,0)</f>
        <v>0</v>
      </c>
      <c r="BF189" s="249">
        <f>IF(N189="snížená",J189,0)</f>
        <v>0</v>
      </c>
      <c r="BG189" s="249">
        <f>IF(N189="zákl. přenesená",J189,0)</f>
        <v>0</v>
      </c>
      <c r="BH189" s="249">
        <f>IF(N189="sníž. přenesená",J189,0)</f>
        <v>0</v>
      </c>
      <c r="BI189" s="249">
        <f>IF(N189="nulová",J189,0)</f>
        <v>0</v>
      </c>
      <c r="BJ189" s="25" t="s">
        <v>25</v>
      </c>
      <c r="BK189" s="249">
        <f>ROUND(I189*H189,2)</f>
        <v>0</v>
      </c>
      <c r="BL189" s="25" t="s">
        <v>190</v>
      </c>
      <c r="BM189" s="25" t="s">
        <v>1020</v>
      </c>
    </row>
    <row r="190" s="1" customFormat="1" ht="16.5" customHeight="1">
      <c r="B190" s="48"/>
      <c r="C190" s="285" t="s">
        <v>629</v>
      </c>
      <c r="D190" s="285" t="s">
        <v>272</v>
      </c>
      <c r="E190" s="286" t="s">
        <v>2809</v>
      </c>
      <c r="F190" s="287" t="s">
        <v>2810</v>
      </c>
      <c r="G190" s="288" t="s">
        <v>490</v>
      </c>
      <c r="H190" s="289">
        <v>110</v>
      </c>
      <c r="I190" s="290"/>
      <c r="J190" s="291">
        <f>ROUND(I190*H190,2)</f>
        <v>0</v>
      </c>
      <c r="K190" s="287" t="s">
        <v>38</v>
      </c>
      <c r="L190" s="292"/>
      <c r="M190" s="293" t="s">
        <v>38</v>
      </c>
      <c r="N190" s="294" t="s">
        <v>53</v>
      </c>
      <c r="O190" s="49"/>
      <c r="P190" s="247">
        <f>O190*H190</f>
        <v>0</v>
      </c>
      <c r="Q190" s="247">
        <v>0</v>
      </c>
      <c r="R190" s="247">
        <f>Q190*H190</f>
        <v>0</v>
      </c>
      <c r="S190" s="247">
        <v>0</v>
      </c>
      <c r="T190" s="248">
        <f>S190*H190</f>
        <v>0</v>
      </c>
      <c r="AR190" s="25" t="s">
        <v>231</v>
      </c>
      <c r="AT190" s="25" t="s">
        <v>272</v>
      </c>
      <c r="AU190" s="25" t="s">
        <v>25</v>
      </c>
      <c r="AY190" s="25" t="s">
        <v>183</v>
      </c>
      <c r="BE190" s="249">
        <f>IF(N190="základní",J190,0)</f>
        <v>0</v>
      </c>
      <c r="BF190" s="249">
        <f>IF(N190="snížená",J190,0)</f>
        <v>0</v>
      </c>
      <c r="BG190" s="249">
        <f>IF(N190="zákl. přenesená",J190,0)</f>
        <v>0</v>
      </c>
      <c r="BH190" s="249">
        <f>IF(N190="sníž. přenesená",J190,0)</f>
        <v>0</v>
      </c>
      <c r="BI190" s="249">
        <f>IF(N190="nulová",J190,0)</f>
        <v>0</v>
      </c>
      <c r="BJ190" s="25" t="s">
        <v>25</v>
      </c>
      <c r="BK190" s="249">
        <f>ROUND(I190*H190,2)</f>
        <v>0</v>
      </c>
      <c r="BL190" s="25" t="s">
        <v>190</v>
      </c>
      <c r="BM190" s="25" t="s">
        <v>1033</v>
      </c>
    </row>
    <row r="191" s="11" customFormat="1" ht="37.44" customHeight="1">
      <c r="B191" s="222"/>
      <c r="C191" s="223"/>
      <c r="D191" s="224" t="s">
        <v>81</v>
      </c>
      <c r="E191" s="225" t="s">
        <v>2110</v>
      </c>
      <c r="F191" s="225" t="s">
        <v>2724</v>
      </c>
      <c r="G191" s="223"/>
      <c r="H191" s="223"/>
      <c r="I191" s="226"/>
      <c r="J191" s="227">
        <f>BK191</f>
        <v>0</v>
      </c>
      <c r="K191" s="223"/>
      <c r="L191" s="228"/>
      <c r="M191" s="229"/>
      <c r="N191" s="230"/>
      <c r="O191" s="230"/>
      <c r="P191" s="231">
        <f>SUM(P192:P201)</f>
        <v>0</v>
      </c>
      <c r="Q191" s="230"/>
      <c r="R191" s="231">
        <f>SUM(R192:R201)</f>
        <v>0</v>
      </c>
      <c r="S191" s="230"/>
      <c r="T191" s="232">
        <f>SUM(T192:T201)</f>
        <v>0</v>
      </c>
      <c r="AR191" s="233" t="s">
        <v>25</v>
      </c>
      <c r="AT191" s="234" t="s">
        <v>81</v>
      </c>
      <c r="AU191" s="234" t="s">
        <v>82</v>
      </c>
      <c r="AY191" s="233" t="s">
        <v>183</v>
      </c>
      <c r="BK191" s="235">
        <f>SUM(BK192:BK201)</f>
        <v>0</v>
      </c>
    </row>
    <row r="192" s="1" customFormat="1" ht="16.5" customHeight="1">
      <c r="B192" s="48"/>
      <c r="C192" s="285" t="s">
        <v>635</v>
      </c>
      <c r="D192" s="285" t="s">
        <v>272</v>
      </c>
      <c r="E192" s="286" t="s">
        <v>2811</v>
      </c>
      <c r="F192" s="287" t="s">
        <v>2812</v>
      </c>
      <c r="G192" s="288" t="s">
        <v>490</v>
      </c>
      <c r="H192" s="289">
        <v>2</v>
      </c>
      <c r="I192" s="290"/>
      <c r="J192" s="291">
        <f>ROUND(I192*H192,2)</f>
        <v>0</v>
      </c>
      <c r="K192" s="287" t="s">
        <v>38</v>
      </c>
      <c r="L192" s="292"/>
      <c r="M192" s="293" t="s">
        <v>38</v>
      </c>
      <c r="N192" s="294" t="s">
        <v>53</v>
      </c>
      <c r="O192" s="49"/>
      <c r="P192" s="247">
        <f>O192*H192</f>
        <v>0</v>
      </c>
      <c r="Q192" s="247">
        <v>0</v>
      </c>
      <c r="R192" s="247">
        <f>Q192*H192</f>
        <v>0</v>
      </c>
      <c r="S192" s="247">
        <v>0</v>
      </c>
      <c r="T192" s="248">
        <f>S192*H192</f>
        <v>0</v>
      </c>
      <c r="AR192" s="25" t="s">
        <v>231</v>
      </c>
      <c r="AT192" s="25" t="s">
        <v>272</v>
      </c>
      <c r="AU192" s="25" t="s">
        <v>25</v>
      </c>
      <c r="AY192" s="25" t="s">
        <v>183</v>
      </c>
      <c r="BE192" s="249">
        <f>IF(N192="základní",J192,0)</f>
        <v>0</v>
      </c>
      <c r="BF192" s="249">
        <f>IF(N192="snížená",J192,0)</f>
        <v>0</v>
      </c>
      <c r="BG192" s="249">
        <f>IF(N192="zákl. přenesená",J192,0)</f>
        <v>0</v>
      </c>
      <c r="BH192" s="249">
        <f>IF(N192="sníž. přenesená",J192,0)</f>
        <v>0</v>
      </c>
      <c r="BI192" s="249">
        <f>IF(N192="nulová",J192,0)</f>
        <v>0</v>
      </c>
      <c r="BJ192" s="25" t="s">
        <v>25</v>
      </c>
      <c r="BK192" s="249">
        <f>ROUND(I192*H192,2)</f>
        <v>0</v>
      </c>
      <c r="BL192" s="25" t="s">
        <v>190</v>
      </c>
      <c r="BM192" s="25" t="s">
        <v>1042</v>
      </c>
    </row>
    <row r="193" s="1" customFormat="1" ht="16.5" customHeight="1">
      <c r="B193" s="48"/>
      <c r="C193" s="285" t="s">
        <v>639</v>
      </c>
      <c r="D193" s="285" t="s">
        <v>272</v>
      </c>
      <c r="E193" s="286" t="s">
        <v>2813</v>
      </c>
      <c r="F193" s="287" t="s">
        <v>2814</v>
      </c>
      <c r="G193" s="288" t="s">
        <v>490</v>
      </c>
      <c r="H193" s="289">
        <v>6</v>
      </c>
      <c r="I193" s="290"/>
      <c r="J193" s="291">
        <f>ROUND(I193*H193,2)</f>
        <v>0</v>
      </c>
      <c r="K193" s="287" t="s">
        <v>38</v>
      </c>
      <c r="L193" s="292"/>
      <c r="M193" s="293" t="s">
        <v>38</v>
      </c>
      <c r="N193" s="294" t="s">
        <v>53</v>
      </c>
      <c r="O193" s="49"/>
      <c r="P193" s="247">
        <f>O193*H193</f>
        <v>0</v>
      </c>
      <c r="Q193" s="247">
        <v>0</v>
      </c>
      <c r="R193" s="247">
        <f>Q193*H193</f>
        <v>0</v>
      </c>
      <c r="S193" s="247">
        <v>0</v>
      </c>
      <c r="T193" s="248">
        <f>S193*H193</f>
        <v>0</v>
      </c>
      <c r="AR193" s="25" t="s">
        <v>231</v>
      </c>
      <c r="AT193" s="25" t="s">
        <v>272</v>
      </c>
      <c r="AU193" s="25" t="s">
        <v>25</v>
      </c>
      <c r="AY193" s="25" t="s">
        <v>183</v>
      </c>
      <c r="BE193" s="249">
        <f>IF(N193="základní",J193,0)</f>
        <v>0</v>
      </c>
      <c r="BF193" s="249">
        <f>IF(N193="snížená",J193,0)</f>
        <v>0</v>
      </c>
      <c r="BG193" s="249">
        <f>IF(N193="zákl. přenesená",J193,0)</f>
        <v>0</v>
      </c>
      <c r="BH193" s="249">
        <f>IF(N193="sníž. přenesená",J193,0)</f>
        <v>0</v>
      </c>
      <c r="BI193" s="249">
        <f>IF(N193="nulová",J193,0)</f>
        <v>0</v>
      </c>
      <c r="BJ193" s="25" t="s">
        <v>25</v>
      </c>
      <c r="BK193" s="249">
        <f>ROUND(I193*H193,2)</f>
        <v>0</v>
      </c>
      <c r="BL193" s="25" t="s">
        <v>190</v>
      </c>
      <c r="BM193" s="25" t="s">
        <v>1053</v>
      </c>
    </row>
    <row r="194" s="1" customFormat="1" ht="16.5" customHeight="1">
      <c r="B194" s="48"/>
      <c r="C194" s="285" t="s">
        <v>650</v>
      </c>
      <c r="D194" s="285" t="s">
        <v>272</v>
      </c>
      <c r="E194" s="286" t="s">
        <v>2815</v>
      </c>
      <c r="F194" s="287" t="s">
        <v>2816</v>
      </c>
      <c r="G194" s="288" t="s">
        <v>490</v>
      </c>
      <c r="H194" s="289">
        <v>12</v>
      </c>
      <c r="I194" s="290"/>
      <c r="J194" s="291">
        <f>ROUND(I194*H194,2)</f>
        <v>0</v>
      </c>
      <c r="K194" s="287" t="s">
        <v>38</v>
      </c>
      <c r="L194" s="292"/>
      <c r="M194" s="293" t="s">
        <v>38</v>
      </c>
      <c r="N194" s="294" t="s">
        <v>53</v>
      </c>
      <c r="O194" s="49"/>
      <c r="P194" s="247">
        <f>O194*H194</f>
        <v>0</v>
      </c>
      <c r="Q194" s="247">
        <v>0</v>
      </c>
      <c r="R194" s="247">
        <f>Q194*H194</f>
        <v>0</v>
      </c>
      <c r="S194" s="247">
        <v>0</v>
      </c>
      <c r="T194" s="248">
        <f>S194*H194</f>
        <v>0</v>
      </c>
      <c r="AR194" s="25" t="s">
        <v>231</v>
      </c>
      <c r="AT194" s="25" t="s">
        <v>272</v>
      </c>
      <c r="AU194" s="25" t="s">
        <v>25</v>
      </c>
      <c r="AY194" s="25" t="s">
        <v>183</v>
      </c>
      <c r="BE194" s="249">
        <f>IF(N194="základní",J194,0)</f>
        <v>0</v>
      </c>
      <c r="BF194" s="249">
        <f>IF(N194="snížená",J194,0)</f>
        <v>0</v>
      </c>
      <c r="BG194" s="249">
        <f>IF(N194="zákl. přenesená",J194,0)</f>
        <v>0</v>
      </c>
      <c r="BH194" s="249">
        <f>IF(N194="sníž. přenesená",J194,0)</f>
        <v>0</v>
      </c>
      <c r="BI194" s="249">
        <f>IF(N194="nulová",J194,0)</f>
        <v>0</v>
      </c>
      <c r="BJ194" s="25" t="s">
        <v>25</v>
      </c>
      <c r="BK194" s="249">
        <f>ROUND(I194*H194,2)</f>
        <v>0</v>
      </c>
      <c r="BL194" s="25" t="s">
        <v>190</v>
      </c>
      <c r="BM194" s="25" t="s">
        <v>1061</v>
      </c>
    </row>
    <row r="195" s="1" customFormat="1" ht="16.5" customHeight="1">
      <c r="B195" s="48"/>
      <c r="C195" s="285" t="s">
        <v>656</v>
      </c>
      <c r="D195" s="285" t="s">
        <v>272</v>
      </c>
      <c r="E195" s="286" t="s">
        <v>2817</v>
      </c>
      <c r="F195" s="287" t="s">
        <v>2818</v>
      </c>
      <c r="G195" s="288" t="s">
        <v>490</v>
      </c>
      <c r="H195" s="289">
        <v>15</v>
      </c>
      <c r="I195" s="290"/>
      <c r="J195" s="291">
        <f>ROUND(I195*H195,2)</f>
        <v>0</v>
      </c>
      <c r="K195" s="287" t="s">
        <v>38</v>
      </c>
      <c r="L195" s="292"/>
      <c r="M195" s="293" t="s">
        <v>38</v>
      </c>
      <c r="N195" s="294" t="s">
        <v>53</v>
      </c>
      <c r="O195" s="49"/>
      <c r="P195" s="247">
        <f>O195*H195</f>
        <v>0</v>
      </c>
      <c r="Q195" s="247">
        <v>0</v>
      </c>
      <c r="R195" s="247">
        <f>Q195*H195</f>
        <v>0</v>
      </c>
      <c r="S195" s="247">
        <v>0</v>
      </c>
      <c r="T195" s="248">
        <f>S195*H195</f>
        <v>0</v>
      </c>
      <c r="AR195" s="25" t="s">
        <v>231</v>
      </c>
      <c r="AT195" s="25" t="s">
        <v>272</v>
      </c>
      <c r="AU195" s="25" t="s">
        <v>25</v>
      </c>
      <c r="AY195" s="25" t="s">
        <v>183</v>
      </c>
      <c r="BE195" s="249">
        <f>IF(N195="základní",J195,0)</f>
        <v>0</v>
      </c>
      <c r="BF195" s="249">
        <f>IF(N195="snížená",J195,0)</f>
        <v>0</v>
      </c>
      <c r="BG195" s="249">
        <f>IF(N195="zákl. přenesená",J195,0)</f>
        <v>0</v>
      </c>
      <c r="BH195" s="249">
        <f>IF(N195="sníž. přenesená",J195,0)</f>
        <v>0</v>
      </c>
      <c r="BI195" s="249">
        <f>IF(N195="nulová",J195,0)</f>
        <v>0</v>
      </c>
      <c r="BJ195" s="25" t="s">
        <v>25</v>
      </c>
      <c r="BK195" s="249">
        <f>ROUND(I195*H195,2)</f>
        <v>0</v>
      </c>
      <c r="BL195" s="25" t="s">
        <v>190</v>
      </c>
      <c r="BM195" s="25" t="s">
        <v>1072</v>
      </c>
    </row>
    <row r="196" s="1" customFormat="1" ht="16.5" customHeight="1">
      <c r="B196" s="48"/>
      <c r="C196" s="285" t="s">
        <v>660</v>
      </c>
      <c r="D196" s="285" t="s">
        <v>272</v>
      </c>
      <c r="E196" s="286" t="s">
        <v>2819</v>
      </c>
      <c r="F196" s="287" t="s">
        <v>2820</v>
      </c>
      <c r="G196" s="288" t="s">
        <v>490</v>
      </c>
      <c r="H196" s="289">
        <v>2</v>
      </c>
      <c r="I196" s="290"/>
      <c r="J196" s="291">
        <f>ROUND(I196*H196,2)</f>
        <v>0</v>
      </c>
      <c r="K196" s="287" t="s">
        <v>38</v>
      </c>
      <c r="L196" s="292"/>
      <c r="M196" s="293" t="s">
        <v>38</v>
      </c>
      <c r="N196" s="294" t="s">
        <v>53</v>
      </c>
      <c r="O196" s="49"/>
      <c r="P196" s="247">
        <f>O196*H196</f>
        <v>0</v>
      </c>
      <c r="Q196" s="247">
        <v>0</v>
      </c>
      <c r="R196" s="247">
        <f>Q196*H196</f>
        <v>0</v>
      </c>
      <c r="S196" s="247">
        <v>0</v>
      </c>
      <c r="T196" s="248">
        <f>S196*H196</f>
        <v>0</v>
      </c>
      <c r="AR196" s="25" t="s">
        <v>231</v>
      </c>
      <c r="AT196" s="25" t="s">
        <v>272</v>
      </c>
      <c r="AU196" s="25" t="s">
        <v>25</v>
      </c>
      <c r="AY196" s="25" t="s">
        <v>183</v>
      </c>
      <c r="BE196" s="249">
        <f>IF(N196="základní",J196,0)</f>
        <v>0</v>
      </c>
      <c r="BF196" s="249">
        <f>IF(N196="snížená",J196,0)</f>
        <v>0</v>
      </c>
      <c r="BG196" s="249">
        <f>IF(N196="zákl. přenesená",J196,0)</f>
        <v>0</v>
      </c>
      <c r="BH196" s="249">
        <f>IF(N196="sníž. přenesená",J196,0)</f>
        <v>0</v>
      </c>
      <c r="BI196" s="249">
        <f>IF(N196="nulová",J196,0)</f>
        <v>0</v>
      </c>
      <c r="BJ196" s="25" t="s">
        <v>25</v>
      </c>
      <c r="BK196" s="249">
        <f>ROUND(I196*H196,2)</f>
        <v>0</v>
      </c>
      <c r="BL196" s="25" t="s">
        <v>190</v>
      </c>
      <c r="BM196" s="25" t="s">
        <v>1080</v>
      </c>
    </row>
    <row r="197" s="1" customFormat="1" ht="16.5" customHeight="1">
      <c r="B197" s="48"/>
      <c r="C197" s="285" t="s">
        <v>664</v>
      </c>
      <c r="D197" s="285" t="s">
        <v>272</v>
      </c>
      <c r="E197" s="286" t="s">
        <v>2821</v>
      </c>
      <c r="F197" s="287" t="s">
        <v>2822</v>
      </c>
      <c r="G197" s="288" t="s">
        <v>490</v>
      </c>
      <c r="H197" s="289">
        <v>96</v>
      </c>
      <c r="I197" s="290"/>
      <c r="J197" s="291">
        <f>ROUND(I197*H197,2)</f>
        <v>0</v>
      </c>
      <c r="K197" s="287" t="s">
        <v>38</v>
      </c>
      <c r="L197" s="292"/>
      <c r="M197" s="293" t="s">
        <v>38</v>
      </c>
      <c r="N197" s="294" t="s">
        <v>53</v>
      </c>
      <c r="O197" s="49"/>
      <c r="P197" s="247">
        <f>O197*H197</f>
        <v>0</v>
      </c>
      <c r="Q197" s="247">
        <v>0</v>
      </c>
      <c r="R197" s="247">
        <f>Q197*H197</f>
        <v>0</v>
      </c>
      <c r="S197" s="247">
        <v>0</v>
      </c>
      <c r="T197" s="248">
        <f>S197*H197</f>
        <v>0</v>
      </c>
      <c r="AR197" s="25" t="s">
        <v>231</v>
      </c>
      <c r="AT197" s="25" t="s">
        <v>272</v>
      </c>
      <c r="AU197" s="25" t="s">
        <v>25</v>
      </c>
      <c r="AY197" s="25" t="s">
        <v>183</v>
      </c>
      <c r="BE197" s="249">
        <f>IF(N197="základní",J197,0)</f>
        <v>0</v>
      </c>
      <c r="BF197" s="249">
        <f>IF(N197="snížená",J197,0)</f>
        <v>0</v>
      </c>
      <c r="BG197" s="249">
        <f>IF(N197="zákl. přenesená",J197,0)</f>
        <v>0</v>
      </c>
      <c r="BH197" s="249">
        <f>IF(N197="sníž. přenesená",J197,0)</f>
        <v>0</v>
      </c>
      <c r="BI197" s="249">
        <f>IF(N197="nulová",J197,0)</f>
        <v>0</v>
      </c>
      <c r="BJ197" s="25" t="s">
        <v>25</v>
      </c>
      <c r="BK197" s="249">
        <f>ROUND(I197*H197,2)</f>
        <v>0</v>
      </c>
      <c r="BL197" s="25" t="s">
        <v>190</v>
      </c>
      <c r="BM197" s="25" t="s">
        <v>1090</v>
      </c>
    </row>
    <row r="198" s="1" customFormat="1" ht="16.5" customHeight="1">
      <c r="B198" s="48"/>
      <c r="C198" s="285" t="s">
        <v>668</v>
      </c>
      <c r="D198" s="285" t="s">
        <v>272</v>
      </c>
      <c r="E198" s="286" t="s">
        <v>2823</v>
      </c>
      <c r="F198" s="287" t="s">
        <v>2824</v>
      </c>
      <c r="G198" s="288" t="s">
        <v>490</v>
      </c>
      <c r="H198" s="289">
        <v>1</v>
      </c>
      <c r="I198" s="290"/>
      <c r="J198" s="291">
        <f>ROUND(I198*H198,2)</f>
        <v>0</v>
      </c>
      <c r="K198" s="287" t="s">
        <v>38</v>
      </c>
      <c r="L198" s="292"/>
      <c r="M198" s="293" t="s">
        <v>38</v>
      </c>
      <c r="N198" s="294" t="s">
        <v>53</v>
      </c>
      <c r="O198" s="49"/>
      <c r="P198" s="247">
        <f>O198*H198</f>
        <v>0</v>
      </c>
      <c r="Q198" s="247">
        <v>0</v>
      </c>
      <c r="R198" s="247">
        <f>Q198*H198</f>
        <v>0</v>
      </c>
      <c r="S198" s="247">
        <v>0</v>
      </c>
      <c r="T198" s="248">
        <f>S198*H198</f>
        <v>0</v>
      </c>
      <c r="AR198" s="25" t="s">
        <v>231</v>
      </c>
      <c r="AT198" s="25" t="s">
        <v>272</v>
      </c>
      <c r="AU198" s="25" t="s">
        <v>25</v>
      </c>
      <c r="AY198" s="25" t="s">
        <v>183</v>
      </c>
      <c r="BE198" s="249">
        <f>IF(N198="základní",J198,0)</f>
        <v>0</v>
      </c>
      <c r="BF198" s="249">
        <f>IF(N198="snížená",J198,0)</f>
        <v>0</v>
      </c>
      <c r="BG198" s="249">
        <f>IF(N198="zákl. přenesená",J198,0)</f>
        <v>0</v>
      </c>
      <c r="BH198" s="249">
        <f>IF(N198="sníž. přenesená",J198,0)</f>
        <v>0</v>
      </c>
      <c r="BI198" s="249">
        <f>IF(N198="nulová",J198,0)</f>
        <v>0</v>
      </c>
      <c r="BJ198" s="25" t="s">
        <v>25</v>
      </c>
      <c r="BK198" s="249">
        <f>ROUND(I198*H198,2)</f>
        <v>0</v>
      </c>
      <c r="BL198" s="25" t="s">
        <v>190</v>
      </c>
      <c r="BM198" s="25" t="s">
        <v>1099</v>
      </c>
    </row>
    <row r="199" s="1" customFormat="1" ht="16.5" customHeight="1">
      <c r="B199" s="48"/>
      <c r="C199" s="238" t="s">
        <v>672</v>
      </c>
      <c r="D199" s="238" t="s">
        <v>185</v>
      </c>
      <c r="E199" s="239" t="s">
        <v>2825</v>
      </c>
      <c r="F199" s="240" t="s">
        <v>2826</v>
      </c>
      <c r="G199" s="241" t="s">
        <v>490</v>
      </c>
      <c r="H199" s="242">
        <v>1</v>
      </c>
      <c r="I199" s="243"/>
      <c r="J199" s="244">
        <f>ROUND(I199*H199,2)</f>
        <v>0</v>
      </c>
      <c r="K199" s="240" t="s">
        <v>38</v>
      </c>
      <c r="L199" s="74"/>
      <c r="M199" s="245" t="s">
        <v>38</v>
      </c>
      <c r="N199" s="246" t="s">
        <v>53</v>
      </c>
      <c r="O199" s="49"/>
      <c r="P199" s="247">
        <f>O199*H199</f>
        <v>0</v>
      </c>
      <c r="Q199" s="247">
        <v>0</v>
      </c>
      <c r="R199" s="247">
        <f>Q199*H199</f>
        <v>0</v>
      </c>
      <c r="S199" s="247">
        <v>0</v>
      </c>
      <c r="T199" s="248">
        <f>S199*H199</f>
        <v>0</v>
      </c>
      <c r="AR199" s="25" t="s">
        <v>190</v>
      </c>
      <c r="AT199" s="25" t="s">
        <v>185</v>
      </c>
      <c r="AU199" s="25" t="s">
        <v>25</v>
      </c>
      <c r="AY199" s="25" t="s">
        <v>183</v>
      </c>
      <c r="BE199" s="249">
        <f>IF(N199="základní",J199,0)</f>
        <v>0</v>
      </c>
      <c r="BF199" s="249">
        <f>IF(N199="snížená",J199,0)</f>
        <v>0</v>
      </c>
      <c r="BG199" s="249">
        <f>IF(N199="zákl. přenesená",J199,0)</f>
        <v>0</v>
      </c>
      <c r="BH199" s="249">
        <f>IF(N199="sníž. přenesená",J199,0)</f>
        <v>0</v>
      </c>
      <c r="BI199" s="249">
        <f>IF(N199="nulová",J199,0)</f>
        <v>0</v>
      </c>
      <c r="BJ199" s="25" t="s">
        <v>25</v>
      </c>
      <c r="BK199" s="249">
        <f>ROUND(I199*H199,2)</f>
        <v>0</v>
      </c>
      <c r="BL199" s="25" t="s">
        <v>190</v>
      </c>
      <c r="BM199" s="25" t="s">
        <v>1108</v>
      </c>
    </row>
    <row r="200" s="1" customFormat="1" ht="16.5" customHeight="1">
      <c r="B200" s="48"/>
      <c r="C200" s="285" t="s">
        <v>679</v>
      </c>
      <c r="D200" s="285" t="s">
        <v>272</v>
      </c>
      <c r="E200" s="286" t="s">
        <v>2827</v>
      </c>
      <c r="F200" s="287" t="s">
        <v>2828</v>
      </c>
      <c r="G200" s="288" t="s">
        <v>490</v>
      </c>
      <c r="H200" s="289">
        <v>2</v>
      </c>
      <c r="I200" s="290"/>
      <c r="J200" s="291">
        <f>ROUND(I200*H200,2)</f>
        <v>0</v>
      </c>
      <c r="K200" s="287" t="s">
        <v>38</v>
      </c>
      <c r="L200" s="292"/>
      <c r="M200" s="293" t="s">
        <v>38</v>
      </c>
      <c r="N200" s="294" t="s">
        <v>53</v>
      </c>
      <c r="O200" s="49"/>
      <c r="P200" s="247">
        <f>O200*H200</f>
        <v>0</v>
      </c>
      <c r="Q200" s="247">
        <v>0</v>
      </c>
      <c r="R200" s="247">
        <f>Q200*H200</f>
        <v>0</v>
      </c>
      <c r="S200" s="247">
        <v>0</v>
      </c>
      <c r="T200" s="248">
        <f>S200*H200</f>
        <v>0</v>
      </c>
      <c r="AR200" s="25" t="s">
        <v>231</v>
      </c>
      <c r="AT200" s="25" t="s">
        <v>272</v>
      </c>
      <c r="AU200" s="25" t="s">
        <v>25</v>
      </c>
      <c r="AY200" s="25" t="s">
        <v>183</v>
      </c>
      <c r="BE200" s="249">
        <f>IF(N200="základní",J200,0)</f>
        <v>0</v>
      </c>
      <c r="BF200" s="249">
        <f>IF(N200="snížená",J200,0)</f>
        <v>0</v>
      </c>
      <c r="BG200" s="249">
        <f>IF(N200="zákl. přenesená",J200,0)</f>
        <v>0</v>
      </c>
      <c r="BH200" s="249">
        <f>IF(N200="sníž. přenesená",J200,0)</f>
        <v>0</v>
      </c>
      <c r="BI200" s="249">
        <f>IF(N200="nulová",J200,0)</f>
        <v>0</v>
      </c>
      <c r="BJ200" s="25" t="s">
        <v>25</v>
      </c>
      <c r="BK200" s="249">
        <f>ROUND(I200*H200,2)</f>
        <v>0</v>
      </c>
      <c r="BL200" s="25" t="s">
        <v>190</v>
      </c>
      <c r="BM200" s="25" t="s">
        <v>1117</v>
      </c>
    </row>
    <row r="201" s="1" customFormat="1" ht="16.5" customHeight="1">
      <c r="B201" s="48"/>
      <c r="C201" s="238" t="s">
        <v>683</v>
      </c>
      <c r="D201" s="238" t="s">
        <v>185</v>
      </c>
      <c r="E201" s="239" t="s">
        <v>2829</v>
      </c>
      <c r="F201" s="240" t="s">
        <v>2830</v>
      </c>
      <c r="G201" s="241" t="s">
        <v>490</v>
      </c>
      <c r="H201" s="242">
        <v>1</v>
      </c>
      <c r="I201" s="243"/>
      <c r="J201" s="244">
        <f>ROUND(I201*H201,2)</f>
        <v>0</v>
      </c>
      <c r="K201" s="240" t="s">
        <v>38</v>
      </c>
      <c r="L201" s="74"/>
      <c r="M201" s="245" t="s">
        <v>38</v>
      </c>
      <c r="N201" s="246" t="s">
        <v>53</v>
      </c>
      <c r="O201" s="49"/>
      <c r="P201" s="247">
        <f>O201*H201</f>
        <v>0</v>
      </c>
      <c r="Q201" s="247">
        <v>0</v>
      </c>
      <c r="R201" s="247">
        <f>Q201*H201</f>
        <v>0</v>
      </c>
      <c r="S201" s="247">
        <v>0</v>
      </c>
      <c r="T201" s="248">
        <f>S201*H201</f>
        <v>0</v>
      </c>
      <c r="AR201" s="25" t="s">
        <v>190</v>
      </c>
      <c r="AT201" s="25" t="s">
        <v>185</v>
      </c>
      <c r="AU201" s="25" t="s">
        <v>25</v>
      </c>
      <c r="AY201" s="25" t="s">
        <v>183</v>
      </c>
      <c r="BE201" s="249">
        <f>IF(N201="základní",J201,0)</f>
        <v>0</v>
      </c>
      <c r="BF201" s="249">
        <f>IF(N201="snížená",J201,0)</f>
        <v>0</v>
      </c>
      <c r="BG201" s="249">
        <f>IF(N201="zákl. přenesená",J201,0)</f>
        <v>0</v>
      </c>
      <c r="BH201" s="249">
        <f>IF(N201="sníž. přenesená",J201,0)</f>
        <v>0</v>
      </c>
      <c r="BI201" s="249">
        <f>IF(N201="nulová",J201,0)</f>
        <v>0</v>
      </c>
      <c r="BJ201" s="25" t="s">
        <v>25</v>
      </c>
      <c r="BK201" s="249">
        <f>ROUND(I201*H201,2)</f>
        <v>0</v>
      </c>
      <c r="BL201" s="25" t="s">
        <v>190</v>
      </c>
      <c r="BM201" s="25" t="s">
        <v>1125</v>
      </c>
    </row>
    <row r="202" s="11" customFormat="1" ht="37.44" customHeight="1">
      <c r="B202" s="222"/>
      <c r="C202" s="223"/>
      <c r="D202" s="224" t="s">
        <v>81</v>
      </c>
      <c r="E202" s="225" t="s">
        <v>2100</v>
      </c>
      <c r="F202" s="225" t="s">
        <v>2660</v>
      </c>
      <c r="G202" s="223"/>
      <c r="H202" s="223"/>
      <c r="I202" s="226"/>
      <c r="J202" s="227">
        <f>BK202</f>
        <v>0</v>
      </c>
      <c r="K202" s="223"/>
      <c r="L202" s="228"/>
      <c r="M202" s="229"/>
      <c r="N202" s="230"/>
      <c r="O202" s="230"/>
      <c r="P202" s="231">
        <f>SUM(P203:P208)</f>
        <v>0</v>
      </c>
      <c r="Q202" s="230"/>
      <c r="R202" s="231">
        <f>SUM(R203:R208)</f>
        <v>0</v>
      </c>
      <c r="S202" s="230"/>
      <c r="T202" s="232">
        <f>SUM(T203:T208)</f>
        <v>0</v>
      </c>
      <c r="AR202" s="233" t="s">
        <v>25</v>
      </c>
      <c r="AT202" s="234" t="s">
        <v>81</v>
      </c>
      <c r="AU202" s="234" t="s">
        <v>82</v>
      </c>
      <c r="AY202" s="233" t="s">
        <v>183</v>
      </c>
      <c r="BK202" s="235">
        <f>SUM(BK203:BK208)</f>
        <v>0</v>
      </c>
    </row>
    <row r="203" s="1" customFormat="1" ht="16.5" customHeight="1">
      <c r="B203" s="48"/>
      <c r="C203" s="285" t="s">
        <v>687</v>
      </c>
      <c r="D203" s="285" t="s">
        <v>272</v>
      </c>
      <c r="E203" s="286" t="s">
        <v>2831</v>
      </c>
      <c r="F203" s="287" t="s">
        <v>2832</v>
      </c>
      <c r="G203" s="288" t="s">
        <v>490</v>
      </c>
      <c r="H203" s="289">
        <v>21</v>
      </c>
      <c r="I203" s="290"/>
      <c r="J203" s="291">
        <f>ROUND(I203*H203,2)</f>
        <v>0</v>
      </c>
      <c r="K203" s="287" t="s">
        <v>38</v>
      </c>
      <c r="L203" s="292"/>
      <c r="M203" s="293" t="s">
        <v>38</v>
      </c>
      <c r="N203" s="294" t="s">
        <v>53</v>
      </c>
      <c r="O203" s="49"/>
      <c r="P203" s="247">
        <f>O203*H203</f>
        <v>0</v>
      </c>
      <c r="Q203" s="247">
        <v>0</v>
      </c>
      <c r="R203" s="247">
        <f>Q203*H203</f>
        <v>0</v>
      </c>
      <c r="S203" s="247">
        <v>0</v>
      </c>
      <c r="T203" s="248">
        <f>S203*H203</f>
        <v>0</v>
      </c>
      <c r="AR203" s="25" t="s">
        <v>231</v>
      </c>
      <c r="AT203" s="25" t="s">
        <v>272</v>
      </c>
      <c r="AU203" s="25" t="s">
        <v>25</v>
      </c>
      <c r="AY203" s="25" t="s">
        <v>183</v>
      </c>
      <c r="BE203" s="249">
        <f>IF(N203="základní",J203,0)</f>
        <v>0</v>
      </c>
      <c r="BF203" s="249">
        <f>IF(N203="snížená",J203,0)</f>
        <v>0</v>
      </c>
      <c r="BG203" s="249">
        <f>IF(N203="zákl. přenesená",J203,0)</f>
        <v>0</v>
      </c>
      <c r="BH203" s="249">
        <f>IF(N203="sníž. přenesená",J203,0)</f>
        <v>0</v>
      </c>
      <c r="BI203" s="249">
        <f>IF(N203="nulová",J203,0)</f>
        <v>0</v>
      </c>
      <c r="BJ203" s="25" t="s">
        <v>25</v>
      </c>
      <c r="BK203" s="249">
        <f>ROUND(I203*H203,2)</f>
        <v>0</v>
      </c>
      <c r="BL203" s="25" t="s">
        <v>190</v>
      </c>
      <c r="BM203" s="25" t="s">
        <v>1133</v>
      </c>
    </row>
    <row r="204" s="1" customFormat="1" ht="16.5" customHeight="1">
      <c r="B204" s="48"/>
      <c r="C204" s="285" t="s">
        <v>691</v>
      </c>
      <c r="D204" s="285" t="s">
        <v>272</v>
      </c>
      <c r="E204" s="286" t="s">
        <v>2833</v>
      </c>
      <c r="F204" s="287" t="s">
        <v>2834</v>
      </c>
      <c r="G204" s="288" t="s">
        <v>490</v>
      </c>
      <c r="H204" s="289">
        <v>4</v>
      </c>
      <c r="I204" s="290"/>
      <c r="J204" s="291">
        <f>ROUND(I204*H204,2)</f>
        <v>0</v>
      </c>
      <c r="K204" s="287" t="s">
        <v>38</v>
      </c>
      <c r="L204" s="292"/>
      <c r="M204" s="293" t="s">
        <v>38</v>
      </c>
      <c r="N204" s="294" t="s">
        <v>53</v>
      </c>
      <c r="O204" s="49"/>
      <c r="P204" s="247">
        <f>O204*H204</f>
        <v>0</v>
      </c>
      <c r="Q204" s="247">
        <v>0</v>
      </c>
      <c r="R204" s="247">
        <f>Q204*H204</f>
        <v>0</v>
      </c>
      <c r="S204" s="247">
        <v>0</v>
      </c>
      <c r="T204" s="248">
        <f>S204*H204</f>
        <v>0</v>
      </c>
      <c r="AR204" s="25" t="s">
        <v>231</v>
      </c>
      <c r="AT204" s="25" t="s">
        <v>272</v>
      </c>
      <c r="AU204" s="25" t="s">
        <v>25</v>
      </c>
      <c r="AY204" s="25" t="s">
        <v>183</v>
      </c>
      <c r="BE204" s="249">
        <f>IF(N204="základní",J204,0)</f>
        <v>0</v>
      </c>
      <c r="BF204" s="249">
        <f>IF(N204="snížená",J204,0)</f>
        <v>0</v>
      </c>
      <c r="BG204" s="249">
        <f>IF(N204="zákl. přenesená",J204,0)</f>
        <v>0</v>
      </c>
      <c r="BH204" s="249">
        <f>IF(N204="sníž. přenesená",J204,0)</f>
        <v>0</v>
      </c>
      <c r="BI204" s="249">
        <f>IF(N204="nulová",J204,0)</f>
        <v>0</v>
      </c>
      <c r="BJ204" s="25" t="s">
        <v>25</v>
      </c>
      <c r="BK204" s="249">
        <f>ROUND(I204*H204,2)</f>
        <v>0</v>
      </c>
      <c r="BL204" s="25" t="s">
        <v>190</v>
      </c>
      <c r="BM204" s="25" t="s">
        <v>1141</v>
      </c>
    </row>
    <row r="205" s="1" customFormat="1" ht="16.5" customHeight="1">
      <c r="B205" s="48"/>
      <c r="C205" s="285" t="s">
        <v>697</v>
      </c>
      <c r="D205" s="285" t="s">
        <v>272</v>
      </c>
      <c r="E205" s="286" t="s">
        <v>2835</v>
      </c>
      <c r="F205" s="287" t="s">
        <v>2836</v>
      </c>
      <c r="G205" s="288" t="s">
        <v>490</v>
      </c>
      <c r="H205" s="289">
        <v>30</v>
      </c>
      <c r="I205" s="290"/>
      <c r="J205" s="291">
        <f>ROUND(I205*H205,2)</f>
        <v>0</v>
      </c>
      <c r="K205" s="287" t="s">
        <v>38</v>
      </c>
      <c r="L205" s="292"/>
      <c r="M205" s="293" t="s">
        <v>38</v>
      </c>
      <c r="N205" s="294" t="s">
        <v>53</v>
      </c>
      <c r="O205" s="49"/>
      <c r="P205" s="247">
        <f>O205*H205</f>
        <v>0</v>
      </c>
      <c r="Q205" s="247">
        <v>0</v>
      </c>
      <c r="R205" s="247">
        <f>Q205*H205</f>
        <v>0</v>
      </c>
      <c r="S205" s="247">
        <v>0</v>
      </c>
      <c r="T205" s="248">
        <f>S205*H205</f>
        <v>0</v>
      </c>
      <c r="AR205" s="25" t="s">
        <v>231</v>
      </c>
      <c r="AT205" s="25" t="s">
        <v>272</v>
      </c>
      <c r="AU205" s="25" t="s">
        <v>25</v>
      </c>
      <c r="AY205" s="25" t="s">
        <v>183</v>
      </c>
      <c r="BE205" s="249">
        <f>IF(N205="základní",J205,0)</f>
        <v>0</v>
      </c>
      <c r="BF205" s="249">
        <f>IF(N205="snížená",J205,0)</f>
        <v>0</v>
      </c>
      <c r="BG205" s="249">
        <f>IF(N205="zákl. přenesená",J205,0)</f>
        <v>0</v>
      </c>
      <c r="BH205" s="249">
        <f>IF(N205="sníž. přenesená",J205,0)</f>
        <v>0</v>
      </c>
      <c r="BI205" s="249">
        <f>IF(N205="nulová",J205,0)</f>
        <v>0</v>
      </c>
      <c r="BJ205" s="25" t="s">
        <v>25</v>
      </c>
      <c r="BK205" s="249">
        <f>ROUND(I205*H205,2)</f>
        <v>0</v>
      </c>
      <c r="BL205" s="25" t="s">
        <v>190</v>
      </c>
      <c r="BM205" s="25" t="s">
        <v>1149</v>
      </c>
    </row>
    <row r="206" s="1" customFormat="1" ht="16.5" customHeight="1">
      <c r="B206" s="48"/>
      <c r="C206" s="285" t="s">
        <v>702</v>
      </c>
      <c r="D206" s="285" t="s">
        <v>272</v>
      </c>
      <c r="E206" s="286" t="s">
        <v>2837</v>
      </c>
      <c r="F206" s="287" t="s">
        <v>2838</v>
      </c>
      <c r="G206" s="288" t="s">
        <v>490</v>
      </c>
      <c r="H206" s="289">
        <v>3</v>
      </c>
      <c r="I206" s="290"/>
      <c r="J206" s="291">
        <f>ROUND(I206*H206,2)</f>
        <v>0</v>
      </c>
      <c r="K206" s="287" t="s">
        <v>38</v>
      </c>
      <c r="L206" s="292"/>
      <c r="M206" s="293" t="s">
        <v>38</v>
      </c>
      <c r="N206" s="294" t="s">
        <v>53</v>
      </c>
      <c r="O206" s="49"/>
      <c r="P206" s="247">
        <f>O206*H206</f>
        <v>0</v>
      </c>
      <c r="Q206" s="247">
        <v>0</v>
      </c>
      <c r="R206" s="247">
        <f>Q206*H206</f>
        <v>0</v>
      </c>
      <c r="S206" s="247">
        <v>0</v>
      </c>
      <c r="T206" s="248">
        <f>S206*H206</f>
        <v>0</v>
      </c>
      <c r="AR206" s="25" t="s">
        <v>231</v>
      </c>
      <c r="AT206" s="25" t="s">
        <v>272</v>
      </c>
      <c r="AU206" s="25" t="s">
        <v>25</v>
      </c>
      <c r="AY206" s="25" t="s">
        <v>183</v>
      </c>
      <c r="BE206" s="249">
        <f>IF(N206="základní",J206,0)</f>
        <v>0</v>
      </c>
      <c r="BF206" s="249">
        <f>IF(N206="snížená",J206,0)</f>
        <v>0</v>
      </c>
      <c r="BG206" s="249">
        <f>IF(N206="zákl. přenesená",J206,0)</f>
        <v>0</v>
      </c>
      <c r="BH206" s="249">
        <f>IF(N206="sníž. přenesená",J206,0)</f>
        <v>0</v>
      </c>
      <c r="BI206" s="249">
        <f>IF(N206="nulová",J206,0)</f>
        <v>0</v>
      </c>
      <c r="BJ206" s="25" t="s">
        <v>25</v>
      </c>
      <c r="BK206" s="249">
        <f>ROUND(I206*H206,2)</f>
        <v>0</v>
      </c>
      <c r="BL206" s="25" t="s">
        <v>190</v>
      </c>
      <c r="BM206" s="25" t="s">
        <v>1157</v>
      </c>
    </row>
    <row r="207" s="1" customFormat="1" ht="16.5" customHeight="1">
      <c r="B207" s="48"/>
      <c r="C207" s="285" t="s">
        <v>707</v>
      </c>
      <c r="D207" s="285" t="s">
        <v>272</v>
      </c>
      <c r="E207" s="286" t="s">
        <v>2839</v>
      </c>
      <c r="F207" s="287" t="s">
        <v>2840</v>
      </c>
      <c r="G207" s="288" t="s">
        <v>490</v>
      </c>
      <c r="H207" s="289">
        <v>3</v>
      </c>
      <c r="I207" s="290"/>
      <c r="J207" s="291">
        <f>ROUND(I207*H207,2)</f>
        <v>0</v>
      </c>
      <c r="K207" s="287" t="s">
        <v>38</v>
      </c>
      <c r="L207" s="292"/>
      <c r="M207" s="293" t="s">
        <v>38</v>
      </c>
      <c r="N207" s="294" t="s">
        <v>53</v>
      </c>
      <c r="O207" s="49"/>
      <c r="P207" s="247">
        <f>O207*H207</f>
        <v>0</v>
      </c>
      <c r="Q207" s="247">
        <v>0</v>
      </c>
      <c r="R207" s="247">
        <f>Q207*H207</f>
        <v>0</v>
      </c>
      <c r="S207" s="247">
        <v>0</v>
      </c>
      <c r="T207" s="248">
        <f>S207*H207</f>
        <v>0</v>
      </c>
      <c r="AR207" s="25" t="s">
        <v>231</v>
      </c>
      <c r="AT207" s="25" t="s">
        <v>272</v>
      </c>
      <c r="AU207" s="25" t="s">
        <v>25</v>
      </c>
      <c r="AY207" s="25" t="s">
        <v>183</v>
      </c>
      <c r="BE207" s="249">
        <f>IF(N207="základní",J207,0)</f>
        <v>0</v>
      </c>
      <c r="BF207" s="249">
        <f>IF(N207="snížená",J207,0)</f>
        <v>0</v>
      </c>
      <c r="BG207" s="249">
        <f>IF(N207="zákl. přenesená",J207,0)</f>
        <v>0</v>
      </c>
      <c r="BH207" s="249">
        <f>IF(N207="sníž. přenesená",J207,0)</f>
        <v>0</v>
      </c>
      <c r="BI207" s="249">
        <f>IF(N207="nulová",J207,0)</f>
        <v>0</v>
      </c>
      <c r="BJ207" s="25" t="s">
        <v>25</v>
      </c>
      <c r="BK207" s="249">
        <f>ROUND(I207*H207,2)</f>
        <v>0</v>
      </c>
      <c r="BL207" s="25" t="s">
        <v>190</v>
      </c>
      <c r="BM207" s="25" t="s">
        <v>1166</v>
      </c>
    </row>
    <row r="208" s="1" customFormat="1" ht="16.5" customHeight="1">
      <c r="B208" s="48"/>
      <c r="C208" s="285" t="s">
        <v>712</v>
      </c>
      <c r="D208" s="285" t="s">
        <v>272</v>
      </c>
      <c r="E208" s="286" t="s">
        <v>2841</v>
      </c>
      <c r="F208" s="287" t="s">
        <v>2842</v>
      </c>
      <c r="G208" s="288" t="s">
        <v>490</v>
      </c>
      <c r="H208" s="289">
        <v>18</v>
      </c>
      <c r="I208" s="290"/>
      <c r="J208" s="291">
        <f>ROUND(I208*H208,2)</f>
        <v>0</v>
      </c>
      <c r="K208" s="287" t="s">
        <v>38</v>
      </c>
      <c r="L208" s="292"/>
      <c r="M208" s="293" t="s">
        <v>38</v>
      </c>
      <c r="N208" s="294" t="s">
        <v>53</v>
      </c>
      <c r="O208" s="49"/>
      <c r="P208" s="247">
        <f>O208*H208</f>
        <v>0</v>
      </c>
      <c r="Q208" s="247">
        <v>0</v>
      </c>
      <c r="R208" s="247">
        <f>Q208*H208</f>
        <v>0</v>
      </c>
      <c r="S208" s="247">
        <v>0</v>
      </c>
      <c r="T208" s="248">
        <f>S208*H208</f>
        <v>0</v>
      </c>
      <c r="AR208" s="25" t="s">
        <v>231</v>
      </c>
      <c r="AT208" s="25" t="s">
        <v>272</v>
      </c>
      <c r="AU208" s="25" t="s">
        <v>25</v>
      </c>
      <c r="AY208" s="25" t="s">
        <v>183</v>
      </c>
      <c r="BE208" s="249">
        <f>IF(N208="základní",J208,0)</f>
        <v>0</v>
      </c>
      <c r="BF208" s="249">
        <f>IF(N208="snížená",J208,0)</f>
        <v>0</v>
      </c>
      <c r="BG208" s="249">
        <f>IF(N208="zákl. přenesená",J208,0)</f>
        <v>0</v>
      </c>
      <c r="BH208" s="249">
        <f>IF(N208="sníž. přenesená",J208,0)</f>
        <v>0</v>
      </c>
      <c r="BI208" s="249">
        <f>IF(N208="nulová",J208,0)</f>
        <v>0</v>
      </c>
      <c r="BJ208" s="25" t="s">
        <v>25</v>
      </c>
      <c r="BK208" s="249">
        <f>ROUND(I208*H208,2)</f>
        <v>0</v>
      </c>
      <c r="BL208" s="25" t="s">
        <v>190</v>
      </c>
      <c r="BM208" s="25" t="s">
        <v>1175</v>
      </c>
    </row>
    <row r="209" s="11" customFormat="1" ht="37.44" customHeight="1">
      <c r="B209" s="222"/>
      <c r="C209" s="223"/>
      <c r="D209" s="224" t="s">
        <v>81</v>
      </c>
      <c r="E209" s="225" t="s">
        <v>2102</v>
      </c>
      <c r="F209" s="225" t="s">
        <v>2685</v>
      </c>
      <c r="G209" s="223"/>
      <c r="H209" s="223"/>
      <c r="I209" s="226"/>
      <c r="J209" s="227">
        <f>BK209</f>
        <v>0</v>
      </c>
      <c r="K209" s="223"/>
      <c r="L209" s="228"/>
      <c r="M209" s="229"/>
      <c r="N209" s="230"/>
      <c r="O209" s="230"/>
      <c r="P209" s="231">
        <f>SUM(P210:P214)</f>
        <v>0</v>
      </c>
      <c r="Q209" s="230"/>
      <c r="R209" s="231">
        <f>SUM(R210:R214)</f>
        <v>0</v>
      </c>
      <c r="S209" s="230"/>
      <c r="T209" s="232">
        <f>SUM(T210:T214)</f>
        <v>0</v>
      </c>
      <c r="AR209" s="233" t="s">
        <v>25</v>
      </c>
      <c r="AT209" s="234" t="s">
        <v>81</v>
      </c>
      <c r="AU209" s="234" t="s">
        <v>82</v>
      </c>
      <c r="AY209" s="233" t="s">
        <v>183</v>
      </c>
      <c r="BK209" s="235">
        <f>SUM(BK210:BK214)</f>
        <v>0</v>
      </c>
    </row>
    <row r="210" s="1" customFormat="1" ht="16.5" customHeight="1">
      <c r="B210" s="48"/>
      <c r="C210" s="238" t="s">
        <v>718</v>
      </c>
      <c r="D210" s="238" t="s">
        <v>185</v>
      </c>
      <c r="E210" s="239" t="s">
        <v>2843</v>
      </c>
      <c r="F210" s="240" t="s">
        <v>2844</v>
      </c>
      <c r="G210" s="241" t="s">
        <v>490</v>
      </c>
      <c r="H210" s="242">
        <v>1</v>
      </c>
      <c r="I210" s="243"/>
      <c r="J210" s="244">
        <f>ROUND(I210*H210,2)</f>
        <v>0</v>
      </c>
      <c r="K210" s="240" t="s">
        <v>38</v>
      </c>
      <c r="L210" s="74"/>
      <c r="M210" s="245" t="s">
        <v>38</v>
      </c>
      <c r="N210" s="246" t="s">
        <v>53</v>
      </c>
      <c r="O210" s="49"/>
      <c r="P210" s="247">
        <f>O210*H210</f>
        <v>0</v>
      </c>
      <c r="Q210" s="247">
        <v>0</v>
      </c>
      <c r="R210" s="247">
        <f>Q210*H210</f>
        <v>0</v>
      </c>
      <c r="S210" s="247">
        <v>0</v>
      </c>
      <c r="T210" s="248">
        <f>S210*H210</f>
        <v>0</v>
      </c>
      <c r="AR210" s="25" t="s">
        <v>190</v>
      </c>
      <c r="AT210" s="25" t="s">
        <v>185</v>
      </c>
      <c r="AU210" s="25" t="s">
        <v>25</v>
      </c>
      <c r="AY210" s="25" t="s">
        <v>183</v>
      </c>
      <c r="BE210" s="249">
        <f>IF(N210="základní",J210,0)</f>
        <v>0</v>
      </c>
      <c r="BF210" s="249">
        <f>IF(N210="snížená",J210,0)</f>
        <v>0</v>
      </c>
      <c r="BG210" s="249">
        <f>IF(N210="zákl. přenesená",J210,0)</f>
        <v>0</v>
      </c>
      <c r="BH210" s="249">
        <f>IF(N210="sníž. přenesená",J210,0)</f>
        <v>0</v>
      </c>
      <c r="BI210" s="249">
        <f>IF(N210="nulová",J210,0)</f>
        <v>0</v>
      </c>
      <c r="BJ210" s="25" t="s">
        <v>25</v>
      </c>
      <c r="BK210" s="249">
        <f>ROUND(I210*H210,2)</f>
        <v>0</v>
      </c>
      <c r="BL210" s="25" t="s">
        <v>190</v>
      </c>
      <c r="BM210" s="25" t="s">
        <v>1185</v>
      </c>
    </row>
    <row r="211" s="1" customFormat="1" ht="16.5" customHeight="1">
      <c r="B211" s="48"/>
      <c r="C211" s="238" t="s">
        <v>724</v>
      </c>
      <c r="D211" s="238" t="s">
        <v>185</v>
      </c>
      <c r="E211" s="239" t="s">
        <v>2845</v>
      </c>
      <c r="F211" s="240" t="s">
        <v>2846</v>
      </c>
      <c r="G211" s="241" t="s">
        <v>490</v>
      </c>
      <c r="H211" s="242">
        <v>1</v>
      </c>
      <c r="I211" s="243"/>
      <c r="J211" s="244">
        <f>ROUND(I211*H211,2)</f>
        <v>0</v>
      </c>
      <c r="K211" s="240" t="s">
        <v>38</v>
      </c>
      <c r="L211" s="74"/>
      <c r="M211" s="245" t="s">
        <v>38</v>
      </c>
      <c r="N211" s="246" t="s">
        <v>53</v>
      </c>
      <c r="O211" s="49"/>
      <c r="P211" s="247">
        <f>O211*H211</f>
        <v>0</v>
      </c>
      <c r="Q211" s="247">
        <v>0</v>
      </c>
      <c r="R211" s="247">
        <f>Q211*H211</f>
        <v>0</v>
      </c>
      <c r="S211" s="247">
        <v>0</v>
      </c>
      <c r="T211" s="248">
        <f>S211*H211</f>
        <v>0</v>
      </c>
      <c r="AR211" s="25" t="s">
        <v>190</v>
      </c>
      <c r="AT211" s="25" t="s">
        <v>185</v>
      </c>
      <c r="AU211" s="25" t="s">
        <v>25</v>
      </c>
      <c r="AY211" s="25" t="s">
        <v>183</v>
      </c>
      <c r="BE211" s="249">
        <f>IF(N211="základní",J211,0)</f>
        <v>0</v>
      </c>
      <c r="BF211" s="249">
        <f>IF(N211="snížená",J211,0)</f>
        <v>0</v>
      </c>
      <c r="BG211" s="249">
        <f>IF(N211="zákl. přenesená",J211,0)</f>
        <v>0</v>
      </c>
      <c r="BH211" s="249">
        <f>IF(N211="sníž. přenesená",J211,0)</f>
        <v>0</v>
      </c>
      <c r="BI211" s="249">
        <f>IF(N211="nulová",J211,0)</f>
        <v>0</v>
      </c>
      <c r="BJ211" s="25" t="s">
        <v>25</v>
      </c>
      <c r="BK211" s="249">
        <f>ROUND(I211*H211,2)</f>
        <v>0</v>
      </c>
      <c r="BL211" s="25" t="s">
        <v>190</v>
      </c>
      <c r="BM211" s="25" t="s">
        <v>1193</v>
      </c>
    </row>
    <row r="212" s="1" customFormat="1" ht="16.5" customHeight="1">
      <c r="B212" s="48"/>
      <c r="C212" s="238" t="s">
        <v>729</v>
      </c>
      <c r="D212" s="238" t="s">
        <v>185</v>
      </c>
      <c r="E212" s="239" t="s">
        <v>2847</v>
      </c>
      <c r="F212" s="240" t="s">
        <v>2848</v>
      </c>
      <c r="G212" s="241" t="s">
        <v>490</v>
      </c>
      <c r="H212" s="242">
        <v>1</v>
      </c>
      <c r="I212" s="243"/>
      <c r="J212" s="244">
        <f>ROUND(I212*H212,2)</f>
        <v>0</v>
      </c>
      <c r="K212" s="240" t="s">
        <v>38</v>
      </c>
      <c r="L212" s="74"/>
      <c r="M212" s="245" t="s">
        <v>38</v>
      </c>
      <c r="N212" s="246" t="s">
        <v>53</v>
      </c>
      <c r="O212" s="49"/>
      <c r="P212" s="247">
        <f>O212*H212</f>
        <v>0</v>
      </c>
      <c r="Q212" s="247">
        <v>0</v>
      </c>
      <c r="R212" s="247">
        <f>Q212*H212</f>
        <v>0</v>
      </c>
      <c r="S212" s="247">
        <v>0</v>
      </c>
      <c r="T212" s="248">
        <f>S212*H212</f>
        <v>0</v>
      </c>
      <c r="AR212" s="25" t="s">
        <v>190</v>
      </c>
      <c r="AT212" s="25" t="s">
        <v>185</v>
      </c>
      <c r="AU212" s="25" t="s">
        <v>25</v>
      </c>
      <c r="AY212" s="25" t="s">
        <v>183</v>
      </c>
      <c r="BE212" s="249">
        <f>IF(N212="základní",J212,0)</f>
        <v>0</v>
      </c>
      <c r="BF212" s="249">
        <f>IF(N212="snížená",J212,0)</f>
        <v>0</v>
      </c>
      <c r="BG212" s="249">
        <f>IF(N212="zákl. přenesená",J212,0)</f>
        <v>0</v>
      </c>
      <c r="BH212" s="249">
        <f>IF(N212="sníž. přenesená",J212,0)</f>
        <v>0</v>
      </c>
      <c r="BI212" s="249">
        <f>IF(N212="nulová",J212,0)</f>
        <v>0</v>
      </c>
      <c r="BJ212" s="25" t="s">
        <v>25</v>
      </c>
      <c r="BK212" s="249">
        <f>ROUND(I212*H212,2)</f>
        <v>0</v>
      </c>
      <c r="BL212" s="25" t="s">
        <v>190</v>
      </c>
      <c r="BM212" s="25" t="s">
        <v>1202</v>
      </c>
    </row>
    <row r="213" s="1" customFormat="1" ht="16.5" customHeight="1">
      <c r="B213" s="48"/>
      <c r="C213" s="238" t="s">
        <v>735</v>
      </c>
      <c r="D213" s="238" t="s">
        <v>185</v>
      </c>
      <c r="E213" s="239" t="s">
        <v>2849</v>
      </c>
      <c r="F213" s="240" t="s">
        <v>2850</v>
      </c>
      <c r="G213" s="241" t="s">
        <v>490</v>
      </c>
      <c r="H213" s="242">
        <v>1</v>
      </c>
      <c r="I213" s="243"/>
      <c r="J213" s="244">
        <f>ROUND(I213*H213,2)</f>
        <v>0</v>
      </c>
      <c r="K213" s="240" t="s">
        <v>38</v>
      </c>
      <c r="L213" s="74"/>
      <c r="M213" s="245" t="s">
        <v>38</v>
      </c>
      <c r="N213" s="246" t="s">
        <v>53</v>
      </c>
      <c r="O213" s="49"/>
      <c r="P213" s="247">
        <f>O213*H213</f>
        <v>0</v>
      </c>
      <c r="Q213" s="247">
        <v>0</v>
      </c>
      <c r="R213" s="247">
        <f>Q213*H213</f>
        <v>0</v>
      </c>
      <c r="S213" s="247">
        <v>0</v>
      </c>
      <c r="T213" s="248">
        <f>S213*H213</f>
        <v>0</v>
      </c>
      <c r="AR213" s="25" t="s">
        <v>190</v>
      </c>
      <c r="AT213" s="25" t="s">
        <v>185</v>
      </c>
      <c r="AU213" s="25" t="s">
        <v>25</v>
      </c>
      <c r="AY213" s="25" t="s">
        <v>183</v>
      </c>
      <c r="BE213" s="249">
        <f>IF(N213="základní",J213,0)</f>
        <v>0</v>
      </c>
      <c r="BF213" s="249">
        <f>IF(N213="snížená",J213,0)</f>
        <v>0</v>
      </c>
      <c r="BG213" s="249">
        <f>IF(N213="zákl. přenesená",J213,0)</f>
        <v>0</v>
      </c>
      <c r="BH213" s="249">
        <f>IF(N213="sníž. přenesená",J213,0)</f>
        <v>0</v>
      </c>
      <c r="BI213" s="249">
        <f>IF(N213="nulová",J213,0)</f>
        <v>0</v>
      </c>
      <c r="BJ213" s="25" t="s">
        <v>25</v>
      </c>
      <c r="BK213" s="249">
        <f>ROUND(I213*H213,2)</f>
        <v>0</v>
      </c>
      <c r="BL213" s="25" t="s">
        <v>190</v>
      </c>
      <c r="BM213" s="25" t="s">
        <v>1210</v>
      </c>
    </row>
    <row r="214" s="1" customFormat="1" ht="16.5" customHeight="1">
      <c r="B214" s="48"/>
      <c r="C214" s="238" t="s">
        <v>741</v>
      </c>
      <c r="D214" s="238" t="s">
        <v>185</v>
      </c>
      <c r="E214" s="239" t="s">
        <v>2851</v>
      </c>
      <c r="F214" s="240" t="s">
        <v>2852</v>
      </c>
      <c r="G214" s="241" t="s">
        <v>490</v>
      </c>
      <c r="H214" s="242">
        <v>1</v>
      </c>
      <c r="I214" s="243"/>
      <c r="J214" s="244">
        <f>ROUND(I214*H214,2)</f>
        <v>0</v>
      </c>
      <c r="K214" s="240" t="s">
        <v>38</v>
      </c>
      <c r="L214" s="74"/>
      <c r="M214" s="245" t="s">
        <v>38</v>
      </c>
      <c r="N214" s="246" t="s">
        <v>53</v>
      </c>
      <c r="O214" s="49"/>
      <c r="P214" s="247">
        <f>O214*H214</f>
        <v>0</v>
      </c>
      <c r="Q214" s="247">
        <v>0</v>
      </c>
      <c r="R214" s="247">
        <f>Q214*H214</f>
        <v>0</v>
      </c>
      <c r="S214" s="247">
        <v>0</v>
      </c>
      <c r="T214" s="248">
        <f>S214*H214</f>
        <v>0</v>
      </c>
      <c r="AR214" s="25" t="s">
        <v>190</v>
      </c>
      <c r="AT214" s="25" t="s">
        <v>185</v>
      </c>
      <c r="AU214" s="25" t="s">
        <v>25</v>
      </c>
      <c r="AY214" s="25" t="s">
        <v>183</v>
      </c>
      <c r="BE214" s="249">
        <f>IF(N214="základní",J214,0)</f>
        <v>0</v>
      </c>
      <c r="BF214" s="249">
        <f>IF(N214="snížená",J214,0)</f>
        <v>0</v>
      </c>
      <c r="BG214" s="249">
        <f>IF(N214="zákl. přenesená",J214,0)</f>
        <v>0</v>
      </c>
      <c r="BH214" s="249">
        <f>IF(N214="sníž. přenesená",J214,0)</f>
        <v>0</v>
      </c>
      <c r="BI214" s="249">
        <f>IF(N214="nulová",J214,0)</f>
        <v>0</v>
      </c>
      <c r="BJ214" s="25" t="s">
        <v>25</v>
      </c>
      <c r="BK214" s="249">
        <f>ROUND(I214*H214,2)</f>
        <v>0</v>
      </c>
      <c r="BL214" s="25" t="s">
        <v>190</v>
      </c>
      <c r="BM214" s="25" t="s">
        <v>1218</v>
      </c>
    </row>
    <row r="215" s="11" customFormat="1" ht="37.44" customHeight="1">
      <c r="B215" s="222"/>
      <c r="C215" s="223"/>
      <c r="D215" s="224" t="s">
        <v>81</v>
      </c>
      <c r="E215" s="225" t="s">
        <v>2112</v>
      </c>
      <c r="F215" s="225" t="s">
        <v>2772</v>
      </c>
      <c r="G215" s="223"/>
      <c r="H215" s="223"/>
      <c r="I215" s="226"/>
      <c r="J215" s="227">
        <f>BK215</f>
        <v>0</v>
      </c>
      <c r="K215" s="223"/>
      <c r="L215" s="228"/>
      <c r="M215" s="229"/>
      <c r="N215" s="230"/>
      <c r="O215" s="230"/>
      <c r="P215" s="231">
        <f>SUM(P216:P219)</f>
        <v>0</v>
      </c>
      <c r="Q215" s="230"/>
      <c r="R215" s="231">
        <f>SUM(R216:R219)</f>
        <v>0</v>
      </c>
      <c r="S215" s="230"/>
      <c r="T215" s="232">
        <f>SUM(T216:T219)</f>
        <v>0</v>
      </c>
      <c r="AR215" s="233" t="s">
        <v>25</v>
      </c>
      <c r="AT215" s="234" t="s">
        <v>81</v>
      </c>
      <c r="AU215" s="234" t="s">
        <v>82</v>
      </c>
      <c r="AY215" s="233" t="s">
        <v>183</v>
      </c>
      <c r="BK215" s="235">
        <f>SUM(BK216:BK219)</f>
        <v>0</v>
      </c>
    </row>
    <row r="216" s="1" customFormat="1" ht="16.5" customHeight="1">
      <c r="B216" s="48"/>
      <c r="C216" s="285" t="s">
        <v>746</v>
      </c>
      <c r="D216" s="285" t="s">
        <v>272</v>
      </c>
      <c r="E216" s="286" t="s">
        <v>2853</v>
      </c>
      <c r="F216" s="287" t="s">
        <v>2854</v>
      </c>
      <c r="G216" s="288" t="s">
        <v>215</v>
      </c>
      <c r="H216" s="289">
        <v>1</v>
      </c>
      <c r="I216" s="290"/>
      <c r="J216" s="291">
        <f>ROUND(I216*H216,2)</f>
        <v>0</v>
      </c>
      <c r="K216" s="287" t="s">
        <v>38</v>
      </c>
      <c r="L216" s="292"/>
      <c r="M216" s="293" t="s">
        <v>38</v>
      </c>
      <c r="N216" s="294" t="s">
        <v>53</v>
      </c>
      <c r="O216" s="49"/>
      <c r="P216" s="247">
        <f>O216*H216</f>
        <v>0</v>
      </c>
      <c r="Q216" s="247">
        <v>0</v>
      </c>
      <c r="R216" s="247">
        <f>Q216*H216</f>
        <v>0</v>
      </c>
      <c r="S216" s="247">
        <v>0</v>
      </c>
      <c r="T216" s="248">
        <f>S216*H216</f>
        <v>0</v>
      </c>
      <c r="AR216" s="25" t="s">
        <v>231</v>
      </c>
      <c r="AT216" s="25" t="s">
        <v>272</v>
      </c>
      <c r="AU216" s="25" t="s">
        <v>25</v>
      </c>
      <c r="AY216" s="25" t="s">
        <v>183</v>
      </c>
      <c r="BE216" s="249">
        <f>IF(N216="základní",J216,0)</f>
        <v>0</v>
      </c>
      <c r="BF216" s="249">
        <f>IF(N216="snížená",J216,0)</f>
        <v>0</v>
      </c>
      <c r="BG216" s="249">
        <f>IF(N216="zákl. přenesená",J216,0)</f>
        <v>0</v>
      </c>
      <c r="BH216" s="249">
        <f>IF(N216="sníž. přenesená",J216,0)</f>
        <v>0</v>
      </c>
      <c r="BI216" s="249">
        <f>IF(N216="nulová",J216,0)</f>
        <v>0</v>
      </c>
      <c r="BJ216" s="25" t="s">
        <v>25</v>
      </c>
      <c r="BK216" s="249">
        <f>ROUND(I216*H216,2)</f>
        <v>0</v>
      </c>
      <c r="BL216" s="25" t="s">
        <v>190</v>
      </c>
      <c r="BM216" s="25" t="s">
        <v>1226</v>
      </c>
    </row>
    <row r="217" s="1" customFormat="1" ht="16.5" customHeight="1">
      <c r="B217" s="48"/>
      <c r="C217" s="285" t="s">
        <v>752</v>
      </c>
      <c r="D217" s="285" t="s">
        <v>272</v>
      </c>
      <c r="E217" s="286" t="s">
        <v>2855</v>
      </c>
      <c r="F217" s="287" t="s">
        <v>2856</v>
      </c>
      <c r="G217" s="288" t="s">
        <v>215</v>
      </c>
      <c r="H217" s="289">
        <v>2</v>
      </c>
      <c r="I217" s="290"/>
      <c r="J217" s="291">
        <f>ROUND(I217*H217,2)</f>
        <v>0</v>
      </c>
      <c r="K217" s="287" t="s">
        <v>38</v>
      </c>
      <c r="L217" s="292"/>
      <c r="M217" s="293" t="s">
        <v>38</v>
      </c>
      <c r="N217" s="294" t="s">
        <v>53</v>
      </c>
      <c r="O217" s="49"/>
      <c r="P217" s="247">
        <f>O217*H217</f>
        <v>0</v>
      </c>
      <c r="Q217" s="247">
        <v>0</v>
      </c>
      <c r="R217" s="247">
        <f>Q217*H217</f>
        <v>0</v>
      </c>
      <c r="S217" s="247">
        <v>0</v>
      </c>
      <c r="T217" s="248">
        <f>S217*H217</f>
        <v>0</v>
      </c>
      <c r="AR217" s="25" t="s">
        <v>231</v>
      </c>
      <c r="AT217" s="25" t="s">
        <v>272</v>
      </c>
      <c r="AU217" s="25" t="s">
        <v>25</v>
      </c>
      <c r="AY217" s="25" t="s">
        <v>183</v>
      </c>
      <c r="BE217" s="249">
        <f>IF(N217="základní",J217,0)</f>
        <v>0</v>
      </c>
      <c r="BF217" s="249">
        <f>IF(N217="snížená",J217,0)</f>
        <v>0</v>
      </c>
      <c r="BG217" s="249">
        <f>IF(N217="zákl. přenesená",J217,0)</f>
        <v>0</v>
      </c>
      <c r="BH217" s="249">
        <f>IF(N217="sníž. přenesená",J217,0)</f>
        <v>0</v>
      </c>
      <c r="BI217" s="249">
        <f>IF(N217="nulová",J217,0)</f>
        <v>0</v>
      </c>
      <c r="BJ217" s="25" t="s">
        <v>25</v>
      </c>
      <c r="BK217" s="249">
        <f>ROUND(I217*H217,2)</f>
        <v>0</v>
      </c>
      <c r="BL217" s="25" t="s">
        <v>190</v>
      </c>
      <c r="BM217" s="25" t="s">
        <v>1234</v>
      </c>
    </row>
    <row r="218" s="1" customFormat="1" ht="16.5" customHeight="1">
      <c r="B218" s="48"/>
      <c r="C218" s="285" t="s">
        <v>758</v>
      </c>
      <c r="D218" s="285" t="s">
        <v>272</v>
      </c>
      <c r="E218" s="286" t="s">
        <v>2857</v>
      </c>
      <c r="F218" s="287" t="s">
        <v>2858</v>
      </c>
      <c r="G218" s="288" t="s">
        <v>215</v>
      </c>
      <c r="H218" s="289">
        <v>0.5</v>
      </c>
      <c r="I218" s="290"/>
      <c r="J218" s="291">
        <f>ROUND(I218*H218,2)</f>
        <v>0</v>
      </c>
      <c r="K218" s="287" t="s">
        <v>38</v>
      </c>
      <c r="L218" s="292"/>
      <c r="M218" s="293" t="s">
        <v>38</v>
      </c>
      <c r="N218" s="294" t="s">
        <v>53</v>
      </c>
      <c r="O218" s="49"/>
      <c r="P218" s="247">
        <f>O218*H218</f>
        <v>0</v>
      </c>
      <c r="Q218" s="247">
        <v>0</v>
      </c>
      <c r="R218" s="247">
        <f>Q218*H218</f>
        <v>0</v>
      </c>
      <c r="S218" s="247">
        <v>0</v>
      </c>
      <c r="T218" s="248">
        <f>S218*H218</f>
        <v>0</v>
      </c>
      <c r="AR218" s="25" t="s">
        <v>231</v>
      </c>
      <c r="AT218" s="25" t="s">
        <v>272</v>
      </c>
      <c r="AU218" s="25" t="s">
        <v>25</v>
      </c>
      <c r="AY218" s="25" t="s">
        <v>183</v>
      </c>
      <c r="BE218" s="249">
        <f>IF(N218="základní",J218,0)</f>
        <v>0</v>
      </c>
      <c r="BF218" s="249">
        <f>IF(N218="snížená",J218,0)</f>
        <v>0</v>
      </c>
      <c r="BG218" s="249">
        <f>IF(N218="zákl. přenesená",J218,0)</f>
        <v>0</v>
      </c>
      <c r="BH218" s="249">
        <f>IF(N218="sníž. přenesená",J218,0)</f>
        <v>0</v>
      </c>
      <c r="BI218" s="249">
        <f>IF(N218="nulová",J218,0)</f>
        <v>0</v>
      </c>
      <c r="BJ218" s="25" t="s">
        <v>25</v>
      </c>
      <c r="BK218" s="249">
        <f>ROUND(I218*H218,2)</f>
        <v>0</v>
      </c>
      <c r="BL218" s="25" t="s">
        <v>190</v>
      </c>
      <c r="BM218" s="25" t="s">
        <v>1242</v>
      </c>
    </row>
    <row r="219" s="1" customFormat="1" ht="16.5" customHeight="1">
      <c r="B219" s="48"/>
      <c r="C219" s="238" t="s">
        <v>763</v>
      </c>
      <c r="D219" s="238" t="s">
        <v>185</v>
      </c>
      <c r="E219" s="239" t="s">
        <v>2859</v>
      </c>
      <c r="F219" s="240" t="s">
        <v>2860</v>
      </c>
      <c r="G219" s="241" t="s">
        <v>2283</v>
      </c>
      <c r="H219" s="242">
        <v>40</v>
      </c>
      <c r="I219" s="243"/>
      <c r="J219" s="244">
        <f>ROUND(I219*H219,2)</f>
        <v>0</v>
      </c>
      <c r="K219" s="240" t="s">
        <v>38</v>
      </c>
      <c r="L219" s="74"/>
      <c r="M219" s="245" t="s">
        <v>38</v>
      </c>
      <c r="N219" s="246" t="s">
        <v>53</v>
      </c>
      <c r="O219" s="49"/>
      <c r="P219" s="247">
        <f>O219*H219</f>
        <v>0</v>
      </c>
      <c r="Q219" s="247">
        <v>0</v>
      </c>
      <c r="R219" s="247">
        <f>Q219*H219</f>
        <v>0</v>
      </c>
      <c r="S219" s="247">
        <v>0</v>
      </c>
      <c r="T219" s="248">
        <f>S219*H219</f>
        <v>0</v>
      </c>
      <c r="AR219" s="25" t="s">
        <v>190</v>
      </c>
      <c r="AT219" s="25" t="s">
        <v>185</v>
      </c>
      <c r="AU219" s="25" t="s">
        <v>25</v>
      </c>
      <c r="AY219" s="25" t="s">
        <v>183</v>
      </c>
      <c r="BE219" s="249">
        <f>IF(N219="základní",J219,0)</f>
        <v>0</v>
      </c>
      <c r="BF219" s="249">
        <f>IF(N219="snížená",J219,0)</f>
        <v>0</v>
      </c>
      <c r="BG219" s="249">
        <f>IF(N219="zákl. přenesená",J219,0)</f>
        <v>0</v>
      </c>
      <c r="BH219" s="249">
        <f>IF(N219="sníž. přenesená",J219,0)</f>
        <v>0</v>
      </c>
      <c r="BI219" s="249">
        <f>IF(N219="nulová",J219,0)</f>
        <v>0</v>
      </c>
      <c r="BJ219" s="25" t="s">
        <v>25</v>
      </c>
      <c r="BK219" s="249">
        <f>ROUND(I219*H219,2)</f>
        <v>0</v>
      </c>
      <c r="BL219" s="25" t="s">
        <v>190</v>
      </c>
      <c r="BM219" s="25" t="s">
        <v>1250</v>
      </c>
    </row>
    <row r="220" s="11" customFormat="1" ht="37.44" customHeight="1">
      <c r="B220" s="222"/>
      <c r="C220" s="223"/>
      <c r="D220" s="224" t="s">
        <v>81</v>
      </c>
      <c r="E220" s="225" t="s">
        <v>2112</v>
      </c>
      <c r="F220" s="225" t="s">
        <v>2772</v>
      </c>
      <c r="G220" s="223"/>
      <c r="H220" s="223"/>
      <c r="I220" s="226"/>
      <c r="J220" s="227">
        <f>BK220</f>
        <v>0</v>
      </c>
      <c r="K220" s="223"/>
      <c r="L220" s="228"/>
      <c r="M220" s="229"/>
      <c r="N220" s="230"/>
      <c r="O220" s="230"/>
      <c r="P220" s="231">
        <f>P221</f>
        <v>0</v>
      </c>
      <c r="Q220" s="230"/>
      <c r="R220" s="231">
        <f>R221</f>
        <v>0</v>
      </c>
      <c r="S220" s="230"/>
      <c r="T220" s="232">
        <f>T221</f>
        <v>0</v>
      </c>
      <c r="AR220" s="233" t="s">
        <v>25</v>
      </c>
      <c r="AT220" s="234" t="s">
        <v>81</v>
      </c>
      <c r="AU220" s="234" t="s">
        <v>82</v>
      </c>
      <c r="AY220" s="233" t="s">
        <v>183</v>
      </c>
      <c r="BK220" s="235">
        <f>BK221</f>
        <v>0</v>
      </c>
    </row>
    <row r="221" s="1" customFormat="1" ht="16.5" customHeight="1">
      <c r="B221" s="48"/>
      <c r="C221" s="238" t="s">
        <v>768</v>
      </c>
      <c r="D221" s="238" t="s">
        <v>185</v>
      </c>
      <c r="E221" s="239" t="s">
        <v>2861</v>
      </c>
      <c r="F221" s="240" t="s">
        <v>2862</v>
      </c>
      <c r="G221" s="241" t="s">
        <v>2283</v>
      </c>
      <c r="H221" s="242">
        <v>60</v>
      </c>
      <c r="I221" s="243"/>
      <c r="J221" s="244">
        <f>ROUND(I221*H221,2)</f>
        <v>0</v>
      </c>
      <c r="K221" s="240" t="s">
        <v>38</v>
      </c>
      <c r="L221" s="74"/>
      <c r="M221" s="245" t="s">
        <v>38</v>
      </c>
      <c r="N221" s="246" t="s">
        <v>53</v>
      </c>
      <c r="O221" s="49"/>
      <c r="P221" s="247">
        <f>O221*H221</f>
        <v>0</v>
      </c>
      <c r="Q221" s="247">
        <v>0</v>
      </c>
      <c r="R221" s="247">
        <f>Q221*H221</f>
        <v>0</v>
      </c>
      <c r="S221" s="247">
        <v>0</v>
      </c>
      <c r="T221" s="248">
        <f>S221*H221</f>
        <v>0</v>
      </c>
      <c r="AR221" s="25" t="s">
        <v>190</v>
      </c>
      <c r="AT221" s="25" t="s">
        <v>185</v>
      </c>
      <c r="AU221" s="25" t="s">
        <v>25</v>
      </c>
      <c r="AY221" s="25" t="s">
        <v>183</v>
      </c>
      <c r="BE221" s="249">
        <f>IF(N221="základní",J221,0)</f>
        <v>0</v>
      </c>
      <c r="BF221" s="249">
        <f>IF(N221="snížená",J221,0)</f>
        <v>0</v>
      </c>
      <c r="BG221" s="249">
        <f>IF(N221="zákl. přenesená",J221,0)</f>
        <v>0</v>
      </c>
      <c r="BH221" s="249">
        <f>IF(N221="sníž. přenesená",J221,0)</f>
        <v>0</v>
      </c>
      <c r="BI221" s="249">
        <f>IF(N221="nulová",J221,0)</f>
        <v>0</v>
      </c>
      <c r="BJ221" s="25" t="s">
        <v>25</v>
      </c>
      <c r="BK221" s="249">
        <f>ROUND(I221*H221,2)</f>
        <v>0</v>
      </c>
      <c r="BL221" s="25" t="s">
        <v>190</v>
      </c>
      <c r="BM221" s="25" t="s">
        <v>1258</v>
      </c>
    </row>
    <row r="222" s="11" customFormat="1" ht="37.44" customHeight="1">
      <c r="B222" s="222"/>
      <c r="C222" s="223"/>
      <c r="D222" s="224" t="s">
        <v>81</v>
      </c>
      <c r="E222" s="225" t="s">
        <v>2100</v>
      </c>
      <c r="F222" s="225" t="s">
        <v>2660</v>
      </c>
      <c r="G222" s="223"/>
      <c r="H222" s="223"/>
      <c r="I222" s="226"/>
      <c r="J222" s="227">
        <f>BK222</f>
        <v>0</v>
      </c>
      <c r="K222" s="223"/>
      <c r="L222" s="228"/>
      <c r="M222" s="229"/>
      <c r="N222" s="230"/>
      <c r="O222" s="230"/>
      <c r="P222" s="231">
        <f>SUM(P223:P224)</f>
        <v>0</v>
      </c>
      <c r="Q222" s="230"/>
      <c r="R222" s="231">
        <f>SUM(R223:R224)</f>
        <v>0</v>
      </c>
      <c r="S222" s="230"/>
      <c r="T222" s="232">
        <f>SUM(T223:T224)</f>
        <v>0</v>
      </c>
      <c r="AR222" s="233" t="s">
        <v>25</v>
      </c>
      <c r="AT222" s="234" t="s">
        <v>81</v>
      </c>
      <c r="AU222" s="234" t="s">
        <v>82</v>
      </c>
      <c r="AY222" s="233" t="s">
        <v>183</v>
      </c>
      <c r="BK222" s="235">
        <f>SUM(BK223:BK224)</f>
        <v>0</v>
      </c>
    </row>
    <row r="223" s="1" customFormat="1" ht="16.5" customHeight="1">
      <c r="B223" s="48"/>
      <c r="C223" s="238" t="s">
        <v>35</v>
      </c>
      <c r="D223" s="238" t="s">
        <v>185</v>
      </c>
      <c r="E223" s="239" t="s">
        <v>2863</v>
      </c>
      <c r="F223" s="240" t="s">
        <v>2864</v>
      </c>
      <c r="G223" s="241" t="s">
        <v>490</v>
      </c>
      <c r="H223" s="242">
        <v>79</v>
      </c>
      <c r="I223" s="243"/>
      <c r="J223" s="244">
        <f>ROUND(I223*H223,2)</f>
        <v>0</v>
      </c>
      <c r="K223" s="240" t="s">
        <v>38</v>
      </c>
      <c r="L223" s="74"/>
      <c r="M223" s="245" t="s">
        <v>38</v>
      </c>
      <c r="N223" s="246" t="s">
        <v>53</v>
      </c>
      <c r="O223" s="49"/>
      <c r="P223" s="247">
        <f>O223*H223</f>
        <v>0</v>
      </c>
      <c r="Q223" s="247">
        <v>0</v>
      </c>
      <c r="R223" s="247">
        <f>Q223*H223</f>
        <v>0</v>
      </c>
      <c r="S223" s="247">
        <v>0</v>
      </c>
      <c r="T223" s="248">
        <f>S223*H223</f>
        <v>0</v>
      </c>
      <c r="AR223" s="25" t="s">
        <v>190</v>
      </c>
      <c r="AT223" s="25" t="s">
        <v>185</v>
      </c>
      <c r="AU223" s="25" t="s">
        <v>25</v>
      </c>
      <c r="AY223" s="25" t="s">
        <v>183</v>
      </c>
      <c r="BE223" s="249">
        <f>IF(N223="základní",J223,0)</f>
        <v>0</v>
      </c>
      <c r="BF223" s="249">
        <f>IF(N223="snížená",J223,0)</f>
        <v>0</v>
      </c>
      <c r="BG223" s="249">
        <f>IF(N223="zákl. přenesená",J223,0)</f>
        <v>0</v>
      </c>
      <c r="BH223" s="249">
        <f>IF(N223="sníž. přenesená",J223,0)</f>
        <v>0</v>
      </c>
      <c r="BI223" s="249">
        <f>IF(N223="nulová",J223,0)</f>
        <v>0</v>
      </c>
      <c r="BJ223" s="25" t="s">
        <v>25</v>
      </c>
      <c r="BK223" s="249">
        <f>ROUND(I223*H223,2)</f>
        <v>0</v>
      </c>
      <c r="BL223" s="25" t="s">
        <v>190</v>
      </c>
      <c r="BM223" s="25" t="s">
        <v>1267</v>
      </c>
    </row>
    <row r="224" s="1" customFormat="1" ht="16.5" customHeight="1">
      <c r="B224" s="48"/>
      <c r="C224" s="238" t="s">
        <v>777</v>
      </c>
      <c r="D224" s="238" t="s">
        <v>185</v>
      </c>
      <c r="E224" s="239" t="s">
        <v>2865</v>
      </c>
      <c r="F224" s="240" t="s">
        <v>2866</v>
      </c>
      <c r="G224" s="241" t="s">
        <v>490</v>
      </c>
      <c r="H224" s="242">
        <v>18</v>
      </c>
      <c r="I224" s="243"/>
      <c r="J224" s="244">
        <f>ROUND(I224*H224,2)</f>
        <v>0</v>
      </c>
      <c r="K224" s="240" t="s">
        <v>38</v>
      </c>
      <c r="L224" s="74"/>
      <c r="M224" s="245" t="s">
        <v>38</v>
      </c>
      <c r="N224" s="246" t="s">
        <v>53</v>
      </c>
      <c r="O224" s="49"/>
      <c r="P224" s="247">
        <f>O224*H224</f>
        <v>0</v>
      </c>
      <c r="Q224" s="247">
        <v>0</v>
      </c>
      <c r="R224" s="247">
        <f>Q224*H224</f>
        <v>0</v>
      </c>
      <c r="S224" s="247">
        <v>0</v>
      </c>
      <c r="T224" s="248">
        <f>S224*H224</f>
        <v>0</v>
      </c>
      <c r="AR224" s="25" t="s">
        <v>190</v>
      </c>
      <c r="AT224" s="25" t="s">
        <v>185</v>
      </c>
      <c r="AU224" s="25" t="s">
        <v>25</v>
      </c>
      <c r="AY224" s="25" t="s">
        <v>183</v>
      </c>
      <c r="BE224" s="249">
        <f>IF(N224="základní",J224,0)</f>
        <v>0</v>
      </c>
      <c r="BF224" s="249">
        <f>IF(N224="snížená",J224,0)</f>
        <v>0</v>
      </c>
      <c r="BG224" s="249">
        <f>IF(N224="zákl. přenesená",J224,0)</f>
        <v>0</v>
      </c>
      <c r="BH224" s="249">
        <f>IF(N224="sníž. přenesená",J224,0)</f>
        <v>0</v>
      </c>
      <c r="BI224" s="249">
        <f>IF(N224="nulová",J224,0)</f>
        <v>0</v>
      </c>
      <c r="BJ224" s="25" t="s">
        <v>25</v>
      </c>
      <c r="BK224" s="249">
        <f>ROUND(I224*H224,2)</f>
        <v>0</v>
      </c>
      <c r="BL224" s="25" t="s">
        <v>190</v>
      </c>
      <c r="BM224" s="25" t="s">
        <v>1279</v>
      </c>
    </row>
    <row r="225" s="11" customFormat="1" ht="37.44" customHeight="1">
      <c r="B225" s="222"/>
      <c r="C225" s="223"/>
      <c r="D225" s="224" t="s">
        <v>81</v>
      </c>
      <c r="E225" s="225" t="s">
        <v>2102</v>
      </c>
      <c r="F225" s="225" t="s">
        <v>2685</v>
      </c>
      <c r="G225" s="223"/>
      <c r="H225" s="223"/>
      <c r="I225" s="226"/>
      <c r="J225" s="227">
        <f>BK225</f>
        <v>0</v>
      </c>
      <c r="K225" s="223"/>
      <c r="L225" s="228"/>
      <c r="M225" s="229"/>
      <c r="N225" s="230"/>
      <c r="O225" s="230"/>
      <c r="P225" s="231">
        <f>P226</f>
        <v>0</v>
      </c>
      <c r="Q225" s="230"/>
      <c r="R225" s="231">
        <f>R226</f>
        <v>0</v>
      </c>
      <c r="S225" s="230"/>
      <c r="T225" s="232">
        <f>T226</f>
        <v>0</v>
      </c>
      <c r="AR225" s="233" t="s">
        <v>25</v>
      </c>
      <c r="AT225" s="234" t="s">
        <v>81</v>
      </c>
      <c r="AU225" s="234" t="s">
        <v>82</v>
      </c>
      <c r="AY225" s="233" t="s">
        <v>183</v>
      </c>
      <c r="BK225" s="235">
        <f>BK226</f>
        <v>0</v>
      </c>
    </row>
    <row r="226" s="1" customFormat="1" ht="16.5" customHeight="1">
      <c r="B226" s="48"/>
      <c r="C226" s="238" t="s">
        <v>783</v>
      </c>
      <c r="D226" s="238" t="s">
        <v>185</v>
      </c>
      <c r="E226" s="239" t="s">
        <v>2867</v>
      </c>
      <c r="F226" s="240" t="s">
        <v>2868</v>
      </c>
      <c r="G226" s="241" t="s">
        <v>2283</v>
      </c>
      <c r="H226" s="242">
        <v>80</v>
      </c>
      <c r="I226" s="243"/>
      <c r="J226" s="244">
        <f>ROUND(I226*H226,2)</f>
        <v>0</v>
      </c>
      <c r="K226" s="240" t="s">
        <v>38</v>
      </c>
      <c r="L226" s="74"/>
      <c r="M226" s="245" t="s">
        <v>38</v>
      </c>
      <c r="N226" s="246" t="s">
        <v>53</v>
      </c>
      <c r="O226" s="49"/>
      <c r="P226" s="247">
        <f>O226*H226</f>
        <v>0</v>
      </c>
      <c r="Q226" s="247">
        <v>0</v>
      </c>
      <c r="R226" s="247">
        <f>Q226*H226</f>
        <v>0</v>
      </c>
      <c r="S226" s="247">
        <v>0</v>
      </c>
      <c r="T226" s="248">
        <f>S226*H226</f>
        <v>0</v>
      </c>
      <c r="AR226" s="25" t="s">
        <v>190</v>
      </c>
      <c r="AT226" s="25" t="s">
        <v>185</v>
      </c>
      <c r="AU226" s="25" t="s">
        <v>25</v>
      </c>
      <c r="AY226" s="25" t="s">
        <v>183</v>
      </c>
      <c r="BE226" s="249">
        <f>IF(N226="základní",J226,0)</f>
        <v>0</v>
      </c>
      <c r="BF226" s="249">
        <f>IF(N226="snížená",J226,0)</f>
        <v>0</v>
      </c>
      <c r="BG226" s="249">
        <f>IF(N226="zákl. přenesená",J226,0)</f>
        <v>0</v>
      </c>
      <c r="BH226" s="249">
        <f>IF(N226="sníž. přenesená",J226,0)</f>
        <v>0</v>
      </c>
      <c r="BI226" s="249">
        <f>IF(N226="nulová",J226,0)</f>
        <v>0</v>
      </c>
      <c r="BJ226" s="25" t="s">
        <v>25</v>
      </c>
      <c r="BK226" s="249">
        <f>ROUND(I226*H226,2)</f>
        <v>0</v>
      </c>
      <c r="BL226" s="25" t="s">
        <v>190</v>
      </c>
      <c r="BM226" s="25" t="s">
        <v>1287</v>
      </c>
    </row>
    <row r="227" s="11" customFormat="1" ht="37.44" customHeight="1">
      <c r="B227" s="222"/>
      <c r="C227" s="223"/>
      <c r="D227" s="224" t="s">
        <v>81</v>
      </c>
      <c r="E227" s="225" t="s">
        <v>2112</v>
      </c>
      <c r="F227" s="225" t="s">
        <v>2772</v>
      </c>
      <c r="G227" s="223"/>
      <c r="H227" s="223"/>
      <c r="I227" s="226"/>
      <c r="J227" s="227">
        <f>BK227</f>
        <v>0</v>
      </c>
      <c r="K227" s="223"/>
      <c r="L227" s="228"/>
      <c r="M227" s="229"/>
      <c r="N227" s="230"/>
      <c r="O227" s="230"/>
      <c r="P227" s="231">
        <f>SUM(P228:P240)</f>
        <v>0</v>
      </c>
      <c r="Q227" s="230"/>
      <c r="R227" s="231">
        <f>SUM(R228:R240)</f>
        <v>0</v>
      </c>
      <c r="S227" s="230"/>
      <c r="T227" s="232">
        <f>SUM(T228:T240)</f>
        <v>0</v>
      </c>
      <c r="AR227" s="233" t="s">
        <v>25</v>
      </c>
      <c r="AT227" s="234" t="s">
        <v>81</v>
      </c>
      <c r="AU227" s="234" t="s">
        <v>82</v>
      </c>
      <c r="AY227" s="233" t="s">
        <v>183</v>
      </c>
      <c r="BK227" s="235">
        <f>SUM(BK228:BK240)</f>
        <v>0</v>
      </c>
    </row>
    <row r="228" s="1" customFormat="1" ht="16.5" customHeight="1">
      <c r="B228" s="48"/>
      <c r="C228" s="238" t="s">
        <v>788</v>
      </c>
      <c r="D228" s="238" t="s">
        <v>185</v>
      </c>
      <c r="E228" s="239" t="s">
        <v>2869</v>
      </c>
      <c r="F228" s="240" t="s">
        <v>2870</v>
      </c>
      <c r="G228" s="241" t="s">
        <v>490</v>
      </c>
      <c r="H228" s="242">
        <v>130</v>
      </c>
      <c r="I228" s="243"/>
      <c r="J228" s="244">
        <f>ROUND(I228*H228,2)</f>
        <v>0</v>
      </c>
      <c r="K228" s="240" t="s">
        <v>38</v>
      </c>
      <c r="L228" s="74"/>
      <c r="M228" s="245" t="s">
        <v>38</v>
      </c>
      <c r="N228" s="246" t="s">
        <v>53</v>
      </c>
      <c r="O228" s="49"/>
      <c r="P228" s="247">
        <f>O228*H228</f>
        <v>0</v>
      </c>
      <c r="Q228" s="247">
        <v>0</v>
      </c>
      <c r="R228" s="247">
        <f>Q228*H228</f>
        <v>0</v>
      </c>
      <c r="S228" s="247">
        <v>0</v>
      </c>
      <c r="T228" s="248">
        <f>S228*H228</f>
        <v>0</v>
      </c>
      <c r="AR228" s="25" t="s">
        <v>190</v>
      </c>
      <c r="AT228" s="25" t="s">
        <v>185</v>
      </c>
      <c r="AU228" s="25" t="s">
        <v>25</v>
      </c>
      <c r="AY228" s="25" t="s">
        <v>183</v>
      </c>
      <c r="BE228" s="249">
        <f>IF(N228="základní",J228,0)</f>
        <v>0</v>
      </c>
      <c r="BF228" s="249">
        <f>IF(N228="snížená",J228,0)</f>
        <v>0</v>
      </c>
      <c r="BG228" s="249">
        <f>IF(N228="zákl. přenesená",J228,0)</f>
        <v>0</v>
      </c>
      <c r="BH228" s="249">
        <f>IF(N228="sníž. přenesená",J228,0)</f>
        <v>0</v>
      </c>
      <c r="BI228" s="249">
        <f>IF(N228="nulová",J228,0)</f>
        <v>0</v>
      </c>
      <c r="BJ228" s="25" t="s">
        <v>25</v>
      </c>
      <c r="BK228" s="249">
        <f>ROUND(I228*H228,2)</f>
        <v>0</v>
      </c>
      <c r="BL228" s="25" t="s">
        <v>190</v>
      </c>
      <c r="BM228" s="25" t="s">
        <v>1295</v>
      </c>
    </row>
    <row r="229" s="1" customFormat="1" ht="16.5" customHeight="1">
      <c r="B229" s="48"/>
      <c r="C229" s="238" t="s">
        <v>792</v>
      </c>
      <c r="D229" s="238" t="s">
        <v>185</v>
      </c>
      <c r="E229" s="239" t="s">
        <v>2871</v>
      </c>
      <c r="F229" s="240" t="s">
        <v>2872</v>
      </c>
      <c r="G229" s="241" t="s">
        <v>490</v>
      </c>
      <c r="H229" s="242">
        <v>20</v>
      </c>
      <c r="I229" s="243"/>
      <c r="J229" s="244">
        <f>ROUND(I229*H229,2)</f>
        <v>0</v>
      </c>
      <c r="K229" s="240" t="s">
        <v>38</v>
      </c>
      <c r="L229" s="74"/>
      <c r="M229" s="245" t="s">
        <v>38</v>
      </c>
      <c r="N229" s="246" t="s">
        <v>53</v>
      </c>
      <c r="O229" s="49"/>
      <c r="P229" s="247">
        <f>O229*H229</f>
        <v>0</v>
      </c>
      <c r="Q229" s="247">
        <v>0</v>
      </c>
      <c r="R229" s="247">
        <f>Q229*H229</f>
        <v>0</v>
      </c>
      <c r="S229" s="247">
        <v>0</v>
      </c>
      <c r="T229" s="248">
        <f>S229*H229</f>
        <v>0</v>
      </c>
      <c r="AR229" s="25" t="s">
        <v>190</v>
      </c>
      <c r="AT229" s="25" t="s">
        <v>185</v>
      </c>
      <c r="AU229" s="25" t="s">
        <v>25</v>
      </c>
      <c r="AY229" s="25" t="s">
        <v>183</v>
      </c>
      <c r="BE229" s="249">
        <f>IF(N229="základní",J229,0)</f>
        <v>0</v>
      </c>
      <c r="BF229" s="249">
        <f>IF(N229="snížená",J229,0)</f>
        <v>0</v>
      </c>
      <c r="BG229" s="249">
        <f>IF(N229="zákl. přenesená",J229,0)</f>
        <v>0</v>
      </c>
      <c r="BH229" s="249">
        <f>IF(N229="sníž. přenesená",J229,0)</f>
        <v>0</v>
      </c>
      <c r="BI229" s="249">
        <f>IF(N229="nulová",J229,0)</f>
        <v>0</v>
      </c>
      <c r="BJ229" s="25" t="s">
        <v>25</v>
      </c>
      <c r="BK229" s="249">
        <f>ROUND(I229*H229,2)</f>
        <v>0</v>
      </c>
      <c r="BL229" s="25" t="s">
        <v>190</v>
      </c>
      <c r="BM229" s="25" t="s">
        <v>1305</v>
      </c>
    </row>
    <row r="230" s="1" customFormat="1" ht="16.5" customHeight="1">
      <c r="B230" s="48"/>
      <c r="C230" s="238" t="s">
        <v>797</v>
      </c>
      <c r="D230" s="238" t="s">
        <v>185</v>
      </c>
      <c r="E230" s="239" t="s">
        <v>2873</v>
      </c>
      <c r="F230" s="240" t="s">
        <v>2874</v>
      </c>
      <c r="G230" s="241" t="s">
        <v>490</v>
      </c>
      <c r="H230" s="242">
        <v>4</v>
      </c>
      <c r="I230" s="243"/>
      <c r="J230" s="244">
        <f>ROUND(I230*H230,2)</f>
        <v>0</v>
      </c>
      <c r="K230" s="240" t="s">
        <v>38</v>
      </c>
      <c r="L230" s="74"/>
      <c r="M230" s="245" t="s">
        <v>38</v>
      </c>
      <c r="N230" s="246" t="s">
        <v>53</v>
      </c>
      <c r="O230" s="49"/>
      <c r="P230" s="247">
        <f>O230*H230</f>
        <v>0</v>
      </c>
      <c r="Q230" s="247">
        <v>0</v>
      </c>
      <c r="R230" s="247">
        <f>Q230*H230</f>
        <v>0</v>
      </c>
      <c r="S230" s="247">
        <v>0</v>
      </c>
      <c r="T230" s="248">
        <f>S230*H230</f>
        <v>0</v>
      </c>
      <c r="AR230" s="25" t="s">
        <v>190</v>
      </c>
      <c r="AT230" s="25" t="s">
        <v>185</v>
      </c>
      <c r="AU230" s="25" t="s">
        <v>25</v>
      </c>
      <c r="AY230" s="25" t="s">
        <v>183</v>
      </c>
      <c r="BE230" s="249">
        <f>IF(N230="základní",J230,0)</f>
        <v>0</v>
      </c>
      <c r="BF230" s="249">
        <f>IF(N230="snížená",J230,0)</f>
        <v>0</v>
      </c>
      <c r="BG230" s="249">
        <f>IF(N230="zákl. přenesená",J230,0)</f>
        <v>0</v>
      </c>
      <c r="BH230" s="249">
        <f>IF(N230="sníž. přenesená",J230,0)</f>
        <v>0</v>
      </c>
      <c r="BI230" s="249">
        <f>IF(N230="nulová",J230,0)</f>
        <v>0</v>
      </c>
      <c r="BJ230" s="25" t="s">
        <v>25</v>
      </c>
      <c r="BK230" s="249">
        <f>ROUND(I230*H230,2)</f>
        <v>0</v>
      </c>
      <c r="BL230" s="25" t="s">
        <v>190</v>
      </c>
      <c r="BM230" s="25" t="s">
        <v>1319</v>
      </c>
    </row>
    <row r="231" s="1" customFormat="1" ht="16.5" customHeight="1">
      <c r="B231" s="48"/>
      <c r="C231" s="238" t="s">
        <v>811</v>
      </c>
      <c r="D231" s="238" t="s">
        <v>185</v>
      </c>
      <c r="E231" s="239" t="s">
        <v>2875</v>
      </c>
      <c r="F231" s="240" t="s">
        <v>2876</v>
      </c>
      <c r="G231" s="241" t="s">
        <v>490</v>
      </c>
      <c r="H231" s="242">
        <v>12</v>
      </c>
      <c r="I231" s="243"/>
      <c r="J231" s="244">
        <f>ROUND(I231*H231,2)</f>
        <v>0</v>
      </c>
      <c r="K231" s="240" t="s">
        <v>38</v>
      </c>
      <c r="L231" s="74"/>
      <c r="M231" s="245" t="s">
        <v>38</v>
      </c>
      <c r="N231" s="246" t="s">
        <v>53</v>
      </c>
      <c r="O231" s="49"/>
      <c r="P231" s="247">
        <f>O231*H231</f>
        <v>0</v>
      </c>
      <c r="Q231" s="247">
        <v>0</v>
      </c>
      <c r="R231" s="247">
        <f>Q231*H231</f>
        <v>0</v>
      </c>
      <c r="S231" s="247">
        <v>0</v>
      </c>
      <c r="T231" s="248">
        <f>S231*H231</f>
        <v>0</v>
      </c>
      <c r="AR231" s="25" t="s">
        <v>190</v>
      </c>
      <c r="AT231" s="25" t="s">
        <v>185</v>
      </c>
      <c r="AU231" s="25" t="s">
        <v>25</v>
      </c>
      <c r="AY231" s="25" t="s">
        <v>183</v>
      </c>
      <c r="BE231" s="249">
        <f>IF(N231="základní",J231,0)</f>
        <v>0</v>
      </c>
      <c r="BF231" s="249">
        <f>IF(N231="snížená",J231,0)</f>
        <v>0</v>
      </c>
      <c r="BG231" s="249">
        <f>IF(N231="zákl. přenesená",J231,0)</f>
        <v>0</v>
      </c>
      <c r="BH231" s="249">
        <f>IF(N231="sníž. přenesená",J231,0)</f>
        <v>0</v>
      </c>
      <c r="BI231" s="249">
        <f>IF(N231="nulová",J231,0)</f>
        <v>0</v>
      </c>
      <c r="BJ231" s="25" t="s">
        <v>25</v>
      </c>
      <c r="BK231" s="249">
        <f>ROUND(I231*H231,2)</f>
        <v>0</v>
      </c>
      <c r="BL231" s="25" t="s">
        <v>190</v>
      </c>
      <c r="BM231" s="25" t="s">
        <v>1335</v>
      </c>
    </row>
    <row r="232" s="1" customFormat="1" ht="16.5" customHeight="1">
      <c r="B232" s="48"/>
      <c r="C232" s="238" t="s">
        <v>817</v>
      </c>
      <c r="D232" s="238" t="s">
        <v>185</v>
      </c>
      <c r="E232" s="239" t="s">
        <v>2877</v>
      </c>
      <c r="F232" s="240" t="s">
        <v>2878</v>
      </c>
      <c r="G232" s="241" t="s">
        <v>313</v>
      </c>
      <c r="H232" s="242">
        <v>600</v>
      </c>
      <c r="I232" s="243"/>
      <c r="J232" s="244">
        <f>ROUND(I232*H232,2)</f>
        <v>0</v>
      </c>
      <c r="K232" s="240" t="s">
        <v>38</v>
      </c>
      <c r="L232" s="74"/>
      <c r="M232" s="245" t="s">
        <v>38</v>
      </c>
      <c r="N232" s="246" t="s">
        <v>53</v>
      </c>
      <c r="O232" s="49"/>
      <c r="P232" s="247">
        <f>O232*H232</f>
        <v>0</v>
      </c>
      <c r="Q232" s="247">
        <v>0</v>
      </c>
      <c r="R232" s="247">
        <f>Q232*H232</f>
        <v>0</v>
      </c>
      <c r="S232" s="247">
        <v>0</v>
      </c>
      <c r="T232" s="248">
        <f>S232*H232</f>
        <v>0</v>
      </c>
      <c r="AR232" s="25" t="s">
        <v>190</v>
      </c>
      <c r="AT232" s="25" t="s">
        <v>185</v>
      </c>
      <c r="AU232" s="25" t="s">
        <v>25</v>
      </c>
      <c r="AY232" s="25" t="s">
        <v>183</v>
      </c>
      <c r="BE232" s="249">
        <f>IF(N232="základní",J232,0)</f>
        <v>0</v>
      </c>
      <c r="BF232" s="249">
        <f>IF(N232="snížená",J232,0)</f>
        <v>0</v>
      </c>
      <c r="BG232" s="249">
        <f>IF(N232="zákl. přenesená",J232,0)</f>
        <v>0</v>
      </c>
      <c r="BH232" s="249">
        <f>IF(N232="sníž. přenesená",J232,0)</f>
        <v>0</v>
      </c>
      <c r="BI232" s="249">
        <f>IF(N232="nulová",J232,0)</f>
        <v>0</v>
      </c>
      <c r="BJ232" s="25" t="s">
        <v>25</v>
      </c>
      <c r="BK232" s="249">
        <f>ROUND(I232*H232,2)</f>
        <v>0</v>
      </c>
      <c r="BL232" s="25" t="s">
        <v>190</v>
      </c>
      <c r="BM232" s="25" t="s">
        <v>1345</v>
      </c>
    </row>
    <row r="233" s="1" customFormat="1" ht="16.5" customHeight="1">
      <c r="B233" s="48"/>
      <c r="C233" s="238" t="s">
        <v>822</v>
      </c>
      <c r="D233" s="238" t="s">
        <v>185</v>
      </c>
      <c r="E233" s="239" t="s">
        <v>2879</v>
      </c>
      <c r="F233" s="240" t="s">
        <v>2880</v>
      </c>
      <c r="G233" s="241" t="s">
        <v>313</v>
      </c>
      <c r="H233" s="242">
        <v>300</v>
      </c>
      <c r="I233" s="243"/>
      <c r="J233" s="244">
        <f>ROUND(I233*H233,2)</f>
        <v>0</v>
      </c>
      <c r="K233" s="240" t="s">
        <v>38</v>
      </c>
      <c r="L233" s="74"/>
      <c r="M233" s="245" t="s">
        <v>38</v>
      </c>
      <c r="N233" s="246" t="s">
        <v>53</v>
      </c>
      <c r="O233" s="49"/>
      <c r="P233" s="247">
        <f>O233*H233</f>
        <v>0</v>
      </c>
      <c r="Q233" s="247">
        <v>0</v>
      </c>
      <c r="R233" s="247">
        <f>Q233*H233</f>
        <v>0</v>
      </c>
      <c r="S233" s="247">
        <v>0</v>
      </c>
      <c r="T233" s="248">
        <f>S233*H233</f>
        <v>0</v>
      </c>
      <c r="AR233" s="25" t="s">
        <v>190</v>
      </c>
      <c r="AT233" s="25" t="s">
        <v>185</v>
      </c>
      <c r="AU233" s="25" t="s">
        <v>25</v>
      </c>
      <c r="AY233" s="25" t="s">
        <v>183</v>
      </c>
      <c r="BE233" s="249">
        <f>IF(N233="základní",J233,0)</f>
        <v>0</v>
      </c>
      <c r="BF233" s="249">
        <f>IF(N233="snížená",J233,0)</f>
        <v>0</v>
      </c>
      <c r="BG233" s="249">
        <f>IF(N233="zákl. přenesená",J233,0)</f>
        <v>0</v>
      </c>
      <c r="BH233" s="249">
        <f>IF(N233="sníž. přenesená",J233,0)</f>
        <v>0</v>
      </c>
      <c r="BI233" s="249">
        <f>IF(N233="nulová",J233,0)</f>
        <v>0</v>
      </c>
      <c r="BJ233" s="25" t="s">
        <v>25</v>
      </c>
      <c r="BK233" s="249">
        <f>ROUND(I233*H233,2)</f>
        <v>0</v>
      </c>
      <c r="BL233" s="25" t="s">
        <v>190</v>
      </c>
      <c r="BM233" s="25" t="s">
        <v>1358</v>
      </c>
    </row>
    <row r="234" s="1" customFormat="1" ht="16.5" customHeight="1">
      <c r="B234" s="48"/>
      <c r="C234" s="238" t="s">
        <v>829</v>
      </c>
      <c r="D234" s="238" t="s">
        <v>185</v>
      </c>
      <c r="E234" s="239" t="s">
        <v>2881</v>
      </c>
      <c r="F234" s="240" t="s">
        <v>2882</v>
      </c>
      <c r="G234" s="241" t="s">
        <v>313</v>
      </c>
      <c r="H234" s="242">
        <v>200</v>
      </c>
      <c r="I234" s="243"/>
      <c r="J234" s="244">
        <f>ROUND(I234*H234,2)</f>
        <v>0</v>
      </c>
      <c r="K234" s="240" t="s">
        <v>38</v>
      </c>
      <c r="L234" s="74"/>
      <c r="M234" s="245" t="s">
        <v>38</v>
      </c>
      <c r="N234" s="246" t="s">
        <v>53</v>
      </c>
      <c r="O234" s="49"/>
      <c r="P234" s="247">
        <f>O234*H234</f>
        <v>0</v>
      </c>
      <c r="Q234" s="247">
        <v>0</v>
      </c>
      <c r="R234" s="247">
        <f>Q234*H234</f>
        <v>0</v>
      </c>
      <c r="S234" s="247">
        <v>0</v>
      </c>
      <c r="T234" s="248">
        <f>S234*H234</f>
        <v>0</v>
      </c>
      <c r="AR234" s="25" t="s">
        <v>190</v>
      </c>
      <c r="AT234" s="25" t="s">
        <v>185</v>
      </c>
      <c r="AU234" s="25" t="s">
        <v>25</v>
      </c>
      <c r="AY234" s="25" t="s">
        <v>183</v>
      </c>
      <c r="BE234" s="249">
        <f>IF(N234="základní",J234,0)</f>
        <v>0</v>
      </c>
      <c r="BF234" s="249">
        <f>IF(N234="snížená",J234,0)</f>
        <v>0</v>
      </c>
      <c r="BG234" s="249">
        <f>IF(N234="zákl. přenesená",J234,0)</f>
        <v>0</v>
      </c>
      <c r="BH234" s="249">
        <f>IF(N234="sníž. přenesená",J234,0)</f>
        <v>0</v>
      </c>
      <c r="BI234" s="249">
        <f>IF(N234="nulová",J234,0)</f>
        <v>0</v>
      </c>
      <c r="BJ234" s="25" t="s">
        <v>25</v>
      </c>
      <c r="BK234" s="249">
        <f>ROUND(I234*H234,2)</f>
        <v>0</v>
      </c>
      <c r="BL234" s="25" t="s">
        <v>190</v>
      </c>
      <c r="BM234" s="25" t="s">
        <v>1373</v>
      </c>
    </row>
    <row r="235" s="1" customFormat="1" ht="16.5" customHeight="1">
      <c r="B235" s="48"/>
      <c r="C235" s="238" t="s">
        <v>834</v>
      </c>
      <c r="D235" s="238" t="s">
        <v>185</v>
      </c>
      <c r="E235" s="239" t="s">
        <v>2883</v>
      </c>
      <c r="F235" s="240" t="s">
        <v>2884</v>
      </c>
      <c r="G235" s="241" t="s">
        <v>313</v>
      </c>
      <c r="H235" s="242">
        <v>230</v>
      </c>
      <c r="I235" s="243"/>
      <c r="J235" s="244">
        <f>ROUND(I235*H235,2)</f>
        <v>0</v>
      </c>
      <c r="K235" s="240" t="s">
        <v>38</v>
      </c>
      <c r="L235" s="74"/>
      <c r="M235" s="245" t="s">
        <v>38</v>
      </c>
      <c r="N235" s="246" t="s">
        <v>53</v>
      </c>
      <c r="O235" s="49"/>
      <c r="P235" s="247">
        <f>O235*H235</f>
        <v>0</v>
      </c>
      <c r="Q235" s="247">
        <v>0</v>
      </c>
      <c r="R235" s="247">
        <f>Q235*H235</f>
        <v>0</v>
      </c>
      <c r="S235" s="247">
        <v>0</v>
      </c>
      <c r="T235" s="248">
        <f>S235*H235</f>
        <v>0</v>
      </c>
      <c r="AR235" s="25" t="s">
        <v>190</v>
      </c>
      <c r="AT235" s="25" t="s">
        <v>185</v>
      </c>
      <c r="AU235" s="25" t="s">
        <v>25</v>
      </c>
      <c r="AY235" s="25" t="s">
        <v>183</v>
      </c>
      <c r="BE235" s="249">
        <f>IF(N235="základní",J235,0)</f>
        <v>0</v>
      </c>
      <c r="BF235" s="249">
        <f>IF(N235="snížená",J235,0)</f>
        <v>0</v>
      </c>
      <c r="BG235" s="249">
        <f>IF(N235="zákl. přenesená",J235,0)</f>
        <v>0</v>
      </c>
      <c r="BH235" s="249">
        <f>IF(N235="sníž. přenesená",J235,0)</f>
        <v>0</v>
      </c>
      <c r="BI235" s="249">
        <f>IF(N235="nulová",J235,0)</f>
        <v>0</v>
      </c>
      <c r="BJ235" s="25" t="s">
        <v>25</v>
      </c>
      <c r="BK235" s="249">
        <f>ROUND(I235*H235,2)</f>
        <v>0</v>
      </c>
      <c r="BL235" s="25" t="s">
        <v>190</v>
      </c>
      <c r="BM235" s="25" t="s">
        <v>1383</v>
      </c>
    </row>
    <row r="236" s="1" customFormat="1" ht="16.5" customHeight="1">
      <c r="B236" s="48"/>
      <c r="C236" s="238" t="s">
        <v>839</v>
      </c>
      <c r="D236" s="238" t="s">
        <v>185</v>
      </c>
      <c r="E236" s="239" t="s">
        <v>2885</v>
      </c>
      <c r="F236" s="240" t="s">
        <v>2886</v>
      </c>
      <c r="G236" s="241" t="s">
        <v>313</v>
      </c>
      <c r="H236" s="242">
        <v>600</v>
      </c>
      <c r="I236" s="243"/>
      <c r="J236" s="244">
        <f>ROUND(I236*H236,2)</f>
        <v>0</v>
      </c>
      <c r="K236" s="240" t="s">
        <v>38</v>
      </c>
      <c r="L236" s="74"/>
      <c r="M236" s="245" t="s">
        <v>38</v>
      </c>
      <c r="N236" s="246" t="s">
        <v>53</v>
      </c>
      <c r="O236" s="49"/>
      <c r="P236" s="247">
        <f>O236*H236</f>
        <v>0</v>
      </c>
      <c r="Q236" s="247">
        <v>0</v>
      </c>
      <c r="R236" s="247">
        <f>Q236*H236</f>
        <v>0</v>
      </c>
      <c r="S236" s="247">
        <v>0</v>
      </c>
      <c r="T236" s="248">
        <f>S236*H236</f>
        <v>0</v>
      </c>
      <c r="AR236" s="25" t="s">
        <v>190</v>
      </c>
      <c r="AT236" s="25" t="s">
        <v>185</v>
      </c>
      <c r="AU236" s="25" t="s">
        <v>25</v>
      </c>
      <c r="AY236" s="25" t="s">
        <v>183</v>
      </c>
      <c r="BE236" s="249">
        <f>IF(N236="základní",J236,0)</f>
        <v>0</v>
      </c>
      <c r="BF236" s="249">
        <f>IF(N236="snížená",J236,0)</f>
        <v>0</v>
      </c>
      <c r="BG236" s="249">
        <f>IF(N236="zákl. přenesená",J236,0)</f>
        <v>0</v>
      </c>
      <c r="BH236" s="249">
        <f>IF(N236="sníž. přenesená",J236,0)</f>
        <v>0</v>
      </c>
      <c r="BI236" s="249">
        <f>IF(N236="nulová",J236,0)</f>
        <v>0</v>
      </c>
      <c r="BJ236" s="25" t="s">
        <v>25</v>
      </c>
      <c r="BK236" s="249">
        <f>ROUND(I236*H236,2)</f>
        <v>0</v>
      </c>
      <c r="BL236" s="25" t="s">
        <v>190</v>
      </c>
      <c r="BM236" s="25" t="s">
        <v>1394</v>
      </c>
    </row>
    <row r="237" s="1" customFormat="1" ht="16.5" customHeight="1">
      <c r="B237" s="48"/>
      <c r="C237" s="238" t="s">
        <v>844</v>
      </c>
      <c r="D237" s="238" t="s">
        <v>185</v>
      </c>
      <c r="E237" s="239" t="s">
        <v>2887</v>
      </c>
      <c r="F237" s="240" t="s">
        <v>2888</v>
      </c>
      <c r="G237" s="241" t="s">
        <v>313</v>
      </c>
      <c r="H237" s="242">
        <v>300</v>
      </c>
      <c r="I237" s="243"/>
      <c r="J237" s="244">
        <f>ROUND(I237*H237,2)</f>
        <v>0</v>
      </c>
      <c r="K237" s="240" t="s">
        <v>38</v>
      </c>
      <c r="L237" s="74"/>
      <c r="M237" s="245" t="s">
        <v>38</v>
      </c>
      <c r="N237" s="246" t="s">
        <v>53</v>
      </c>
      <c r="O237" s="49"/>
      <c r="P237" s="247">
        <f>O237*H237</f>
        <v>0</v>
      </c>
      <c r="Q237" s="247">
        <v>0</v>
      </c>
      <c r="R237" s="247">
        <f>Q237*H237</f>
        <v>0</v>
      </c>
      <c r="S237" s="247">
        <v>0</v>
      </c>
      <c r="T237" s="248">
        <f>S237*H237</f>
        <v>0</v>
      </c>
      <c r="AR237" s="25" t="s">
        <v>190</v>
      </c>
      <c r="AT237" s="25" t="s">
        <v>185</v>
      </c>
      <c r="AU237" s="25" t="s">
        <v>25</v>
      </c>
      <c r="AY237" s="25" t="s">
        <v>183</v>
      </c>
      <c r="BE237" s="249">
        <f>IF(N237="základní",J237,0)</f>
        <v>0</v>
      </c>
      <c r="BF237" s="249">
        <f>IF(N237="snížená",J237,0)</f>
        <v>0</v>
      </c>
      <c r="BG237" s="249">
        <f>IF(N237="zákl. přenesená",J237,0)</f>
        <v>0</v>
      </c>
      <c r="BH237" s="249">
        <f>IF(N237="sníž. přenesená",J237,0)</f>
        <v>0</v>
      </c>
      <c r="BI237" s="249">
        <f>IF(N237="nulová",J237,0)</f>
        <v>0</v>
      </c>
      <c r="BJ237" s="25" t="s">
        <v>25</v>
      </c>
      <c r="BK237" s="249">
        <f>ROUND(I237*H237,2)</f>
        <v>0</v>
      </c>
      <c r="BL237" s="25" t="s">
        <v>190</v>
      </c>
      <c r="BM237" s="25" t="s">
        <v>1405</v>
      </c>
    </row>
    <row r="238" s="1" customFormat="1" ht="16.5" customHeight="1">
      <c r="B238" s="48"/>
      <c r="C238" s="238" t="s">
        <v>850</v>
      </c>
      <c r="D238" s="238" t="s">
        <v>185</v>
      </c>
      <c r="E238" s="239" t="s">
        <v>2889</v>
      </c>
      <c r="F238" s="240" t="s">
        <v>2890</v>
      </c>
      <c r="G238" s="241" t="s">
        <v>313</v>
      </c>
      <c r="H238" s="242">
        <v>200</v>
      </c>
      <c r="I238" s="243"/>
      <c r="J238" s="244">
        <f>ROUND(I238*H238,2)</f>
        <v>0</v>
      </c>
      <c r="K238" s="240" t="s">
        <v>38</v>
      </c>
      <c r="L238" s="74"/>
      <c r="M238" s="245" t="s">
        <v>38</v>
      </c>
      <c r="N238" s="246" t="s">
        <v>53</v>
      </c>
      <c r="O238" s="49"/>
      <c r="P238" s="247">
        <f>O238*H238</f>
        <v>0</v>
      </c>
      <c r="Q238" s="247">
        <v>0</v>
      </c>
      <c r="R238" s="247">
        <f>Q238*H238</f>
        <v>0</v>
      </c>
      <c r="S238" s="247">
        <v>0</v>
      </c>
      <c r="T238" s="248">
        <f>S238*H238</f>
        <v>0</v>
      </c>
      <c r="AR238" s="25" t="s">
        <v>190</v>
      </c>
      <c r="AT238" s="25" t="s">
        <v>185</v>
      </c>
      <c r="AU238" s="25" t="s">
        <v>25</v>
      </c>
      <c r="AY238" s="25" t="s">
        <v>183</v>
      </c>
      <c r="BE238" s="249">
        <f>IF(N238="základní",J238,0)</f>
        <v>0</v>
      </c>
      <c r="BF238" s="249">
        <f>IF(N238="snížená",J238,0)</f>
        <v>0</v>
      </c>
      <c r="BG238" s="249">
        <f>IF(N238="zákl. přenesená",J238,0)</f>
        <v>0</v>
      </c>
      <c r="BH238" s="249">
        <f>IF(N238="sníž. přenesená",J238,0)</f>
        <v>0</v>
      </c>
      <c r="BI238" s="249">
        <f>IF(N238="nulová",J238,0)</f>
        <v>0</v>
      </c>
      <c r="BJ238" s="25" t="s">
        <v>25</v>
      </c>
      <c r="BK238" s="249">
        <f>ROUND(I238*H238,2)</f>
        <v>0</v>
      </c>
      <c r="BL238" s="25" t="s">
        <v>190</v>
      </c>
      <c r="BM238" s="25" t="s">
        <v>1415</v>
      </c>
    </row>
    <row r="239" s="1" customFormat="1" ht="16.5" customHeight="1">
      <c r="B239" s="48"/>
      <c r="C239" s="238" t="s">
        <v>855</v>
      </c>
      <c r="D239" s="238" t="s">
        <v>185</v>
      </c>
      <c r="E239" s="239" t="s">
        <v>2891</v>
      </c>
      <c r="F239" s="240" t="s">
        <v>2892</v>
      </c>
      <c r="G239" s="241" t="s">
        <v>313</v>
      </c>
      <c r="H239" s="242">
        <v>230</v>
      </c>
      <c r="I239" s="243"/>
      <c r="J239" s="244">
        <f>ROUND(I239*H239,2)</f>
        <v>0</v>
      </c>
      <c r="K239" s="240" t="s">
        <v>38</v>
      </c>
      <c r="L239" s="74"/>
      <c r="M239" s="245" t="s">
        <v>38</v>
      </c>
      <c r="N239" s="246" t="s">
        <v>53</v>
      </c>
      <c r="O239" s="49"/>
      <c r="P239" s="247">
        <f>O239*H239</f>
        <v>0</v>
      </c>
      <c r="Q239" s="247">
        <v>0</v>
      </c>
      <c r="R239" s="247">
        <f>Q239*H239</f>
        <v>0</v>
      </c>
      <c r="S239" s="247">
        <v>0</v>
      </c>
      <c r="T239" s="248">
        <f>S239*H239</f>
        <v>0</v>
      </c>
      <c r="AR239" s="25" t="s">
        <v>190</v>
      </c>
      <c r="AT239" s="25" t="s">
        <v>185</v>
      </c>
      <c r="AU239" s="25" t="s">
        <v>25</v>
      </c>
      <c r="AY239" s="25" t="s">
        <v>183</v>
      </c>
      <c r="BE239" s="249">
        <f>IF(N239="základní",J239,0)</f>
        <v>0</v>
      </c>
      <c r="BF239" s="249">
        <f>IF(N239="snížená",J239,0)</f>
        <v>0</v>
      </c>
      <c r="BG239" s="249">
        <f>IF(N239="zákl. přenesená",J239,0)</f>
        <v>0</v>
      </c>
      <c r="BH239" s="249">
        <f>IF(N239="sníž. přenesená",J239,0)</f>
        <v>0</v>
      </c>
      <c r="BI239" s="249">
        <f>IF(N239="nulová",J239,0)</f>
        <v>0</v>
      </c>
      <c r="BJ239" s="25" t="s">
        <v>25</v>
      </c>
      <c r="BK239" s="249">
        <f>ROUND(I239*H239,2)</f>
        <v>0</v>
      </c>
      <c r="BL239" s="25" t="s">
        <v>190</v>
      </c>
      <c r="BM239" s="25" t="s">
        <v>1428</v>
      </c>
    </row>
    <row r="240" s="1" customFormat="1" ht="16.5" customHeight="1">
      <c r="B240" s="48"/>
      <c r="C240" s="238" t="s">
        <v>861</v>
      </c>
      <c r="D240" s="238" t="s">
        <v>185</v>
      </c>
      <c r="E240" s="239" t="s">
        <v>2893</v>
      </c>
      <c r="F240" s="240" t="s">
        <v>2894</v>
      </c>
      <c r="G240" s="241" t="s">
        <v>2283</v>
      </c>
      <c r="H240" s="242">
        <v>50</v>
      </c>
      <c r="I240" s="243"/>
      <c r="J240" s="244">
        <f>ROUND(I240*H240,2)</f>
        <v>0</v>
      </c>
      <c r="K240" s="240" t="s">
        <v>38</v>
      </c>
      <c r="L240" s="74"/>
      <c r="M240" s="245" t="s">
        <v>38</v>
      </c>
      <c r="N240" s="246" t="s">
        <v>53</v>
      </c>
      <c r="O240" s="49"/>
      <c r="P240" s="247">
        <f>O240*H240</f>
        <v>0</v>
      </c>
      <c r="Q240" s="247">
        <v>0</v>
      </c>
      <c r="R240" s="247">
        <f>Q240*H240</f>
        <v>0</v>
      </c>
      <c r="S240" s="247">
        <v>0</v>
      </c>
      <c r="T240" s="248">
        <f>S240*H240</f>
        <v>0</v>
      </c>
      <c r="AR240" s="25" t="s">
        <v>190</v>
      </c>
      <c r="AT240" s="25" t="s">
        <v>185</v>
      </c>
      <c r="AU240" s="25" t="s">
        <v>25</v>
      </c>
      <c r="AY240" s="25" t="s">
        <v>183</v>
      </c>
      <c r="BE240" s="249">
        <f>IF(N240="základní",J240,0)</f>
        <v>0</v>
      </c>
      <c r="BF240" s="249">
        <f>IF(N240="snížená",J240,0)</f>
        <v>0</v>
      </c>
      <c r="BG240" s="249">
        <f>IF(N240="zákl. přenesená",J240,0)</f>
        <v>0</v>
      </c>
      <c r="BH240" s="249">
        <f>IF(N240="sníž. přenesená",J240,0)</f>
        <v>0</v>
      </c>
      <c r="BI240" s="249">
        <f>IF(N240="nulová",J240,0)</f>
        <v>0</v>
      </c>
      <c r="BJ240" s="25" t="s">
        <v>25</v>
      </c>
      <c r="BK240" s="249">
        <f>ROUND(I240*H240,2)</f>
        <v>0</v>
      </c>
      <c r="BL240" s="25" t="s">
        <v>190</v>
      </c>
      <c r="BM240" s="25" t="s">
        <v>1441</v>
      </c>
    </row>
    <row r="241" s="11" customFormat="1" ht="37.44" customHeight="1">
      <c r="B241" s="222"/>
      <c r="C241" s="223"/>
      <c r="D241" s="224" t="s">
        <v>81</v>
      </c>
      <c r="E241" s="225" t="s">
        <v>2112</v>
      </c>
      <c r="F241" s="225" t="s">
        <v>2772</v>
      </c>
      <c r="G241" s="223"/>
      <c r="H241" s="223"/>
      <c r="I241" s="226"/>
      <c r="J241" s="227">
        <f>BK241</f>
        <v>0</v>
      </c>
      <c r="K241" s="223"/>
      <c r="L241" s="228"/>
      <c r="M241" s="229"/>
      <c r="N241" s="230"/>
      <c r="O241" s="230"/>
      <c r="P241" s="231">
        <f>P242</f>
        <v>0</v>
      </c>
      <c r="Q241" s="230"/>
      <c r="R241" s="231">
        <f>R242</f>
        <v>0</v>
      </c>
      <c r="S241" s="230"/>
      <c r="T241" s="232">
        <f>T242</f>
        <v>0</v>
      </c>
      <c r="AR241" s="233" t="s">
        <v>25</v>
      </c>
      <c r="AT241" s="234" t="s">
        <v>81</v>
      </c>
      <c r="AU241" s="234" t="s">
        <v>82</v>
      </c>
      <c r="AY241" s="233" t="s">
        <v>183</v>
      </c>
      <c r="BK241" s="235">
        <f>BK242</f>
        <v>0</v>
      </c>
    </row>
    <row r="242" s="1" customFormat="1" ht="16.5" customHeight="1">
      <c r="B242" s="48"/>
      <c r="C242" s="238" t="s">
        <v>866</v>
      </c>
      <c r="D242" s="238" t="s">
        <v>185</v>
      </c>
      <c r="E242" s="239" t="s">
        <v>2895</v>
      </c>
      <c r="F242" s="240" t="s">
        <v>2896</v>
      </c>
      <c r="G242" s="241" t="s">
        <v>490</v>
      </c>
      <c r="H242" s="242">
        <v>1</v>
      </c>
      <c r="I242" s="243"/>
      <c r="J242" s="244">
        <f>ROUND(I242*H242,2)</f>
        <v>0</v>
      </c>
      <c r="K242" s="240" t="s">
        <v>38</v>
      </c>
      <c r="L242" s="74"/>
      <c r="M242" s="245" t="s">
        <v>38</v>
      </c>
      <c r="N242" s="317" t="s">
        <v>53</v>
      </c>
      <c r="O242" s="311"/>
      <c r="P242" s="312">
        <f>O242*H242</f>
        <v>0</v>
      </c>
      <c r="Q242" s="312">
        <v>0</v>
      </c>
      <c r="R242" s="312">
        <f>Q242*H242</f>
        <v>0</v>
      </c>
      <c r="S242" s="312">
        <v>0</v>
      </c>
      <c r="T242" s="313">
        <f>S242*H242</f>
        <v>0</v>
      </c>
      <c r="AR242" s="25" t="s">
        <v>190</v>
      </c>
      <c r="AT242" s="25" t="s">
        <v>185</v>
      </c>
      <c r="AU242" s="25" t="s">
        <v>25</v>
      </c>
      <c r="AY242" s="25" t="s">
        <v>183</v>
      </c>
      <c r="BE242" s="249">
        <f>IF(N242="základní",J242,0)</f>
        <v>0</v>
      </c>
      <c r="BF242" s="249">
        <f>IF(N242="snížená",J242,0)</f>
        <v>0</v>
      </c>
      <c r="BG242" s="249">
        <f>IF(N242="zákl. přenesená",J242,0)</f>
        <v>0</v>
      </c>
      <c r="BH242" s="249">
        <f>IF(N242="sníž. přenesená",J242,0)</f>
        <v>0</v>
      </c>
      <c r="BI242" s="249">
        <f>IF(N242="nulová",J242,0)</f>
        <v>0</v>
      </c>
      <c r="BJ242" s="25" t="s">
        <v>25</v>
      </c>
      <c r="BK242" s="249">
        <f>ROUND(I242*H242,2)</f>
        <v>0</v>
      </c>
      <c r="BL242" s="25" t="s">
        <v>190</v>
      </c>
      <c r="BM242" s="25" t="s">
        <v>1453</v>
      </c>
    </row>
    <row r="243" s="1" customFormat="1" ht="6.96" customHeight="1">
      <c r="B243" s="69"/>
      <c r="C243" s="70"/>
      <c r="D243" s="70"/>
      <c r="E243" s="70"/>
      <c r="F243" s="70"/>
      <c r="G243" s="70"/>
      <c r="H243" s="70"/>
      <c r="I243" s="181"/>
      <c r="J243" s="70"/>
      <c r="K243" s="70"/>
      <c r="L243" s="74"/>
    </row>
  </sheetData>
  <sheetProtection sheet="1" autoFilter="0" formatColumns="0" formatRows="0" objects="1" scenarios="1" spinCount="100000" saltValue="3rLgOPOf9XHXlGxqW7ZF4EUEWooZGcWLBiwMWbQLtPUDgb9yEwJsLsQvPzSATb1R0tYneimsFpHdCaUMtN4Mag==" hashValue="q4K2ja01T4rqVeQRg9scX9IHJlAkOpnUI3nFssk7hNpGLAvO5HSeXW5vf5ISaF2ox9PVWWN6VWtTet7Ju80fgg==" algorithmName="SHA-512" password="CC35"/>
  <autoFilter ref="C106:K242"/>
  <mergeCells count="16">
    <mergeCell ref="E7:H7"/>
    <mergeCell ref="E11:H11"/>
    <mergeCell ref="E9:H9"/>
    <mergeCell ref="E13:H13"/>
    <mergeCell ref="E28:H28"/>
    <mergeCell ref="E49:H49"/>
    <mergeCell ref="E53:H53"/>
    <mergeCell ref="E51:H51"/>
    <mergeCell ref="E55:H55"/>
    <mergeCell ref="J59:J60"/>
    <mergeCell ref="E93:H93"/>
    <mergeCell ref="E97:H97"/>
    <mergeCell ref="E95:H95"/>
    <mergeCell ref="E99:H99"/>
    <mergeCell ref="G1:H1"/>
    <mergeCell ref="L2:V2"/>
  </mergeCells>
  <hyperlinks>
    <hyperlink ref="F1:G1" location="C2" display="1) Krycí list soupisu"/>
    <hyperlink ref="G1:H1" location="C62" display="2) Rekapitulace"/>
    <hyperlink ref="J1" location="C106"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Milada-PC\Milada</dc:creator>
  <cp:lastModifiedBy>Milada-PC\Milada</cp:lastModifiedBy>
  <dcterms:created xsi:type="dcterms:W3CDTF">2018-02-21T08:13:45Z</dcterms:created>
  <dcterms:modified xsi:type="dcterms:W3CDTF">2018-02-21T08:14:05Z</dcterms:modified>
</cp:coreProperties>
</file>