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2 - Stavební prá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02 - Stavební práce'!$C$128:$L$205</definedName>
    <definedName name="_xlnm.Print_Area" localSheetId="1">'SO 02 - Stavební práce'!$C$4:$K$76,'SO 02 - Stavební práce'!$C$82:$K$110,'SO 02 - Stavební práce'!$C$116:$L$205</definedName>
    <definedName name="_xlnm.Print_Titles" localSheetId="1">'SO 02 - Stavební práce'!$128:$128</definedName>
  </definedNames>
  <calcPr/>
</workbook>
</file>

<file path=xl/calcChain.xml><?xml version="1.0" encoding="utf-8"?>
<calcChain xmlns="http://schemas.openxmlformats.org/spreadsheetml/2006/main">
  <c i="2" l="1" r="K195"/>
  <c r="K39"/>
  <c r="K38"/>
  <c i="1" r="BA95"/>
  <c i="2" r="K37"/>
  <c i="1" r="AZ95"/>
  <c i="2" r="BI204"/>
  <c r="BH204"/>
  <c r="BG204"/>
  <c r="BF204"/>
  <c r="X204"/>
  <c r="X203"/>
  <c r="V204"/>
  <c r="V203"/>
  <c r="T204"/>
  <c r="T203"/>
  <c r="P204"/>
  <c r="BI201"/>
  <c r="BH201"/>
  <c r="BG201"/>
  <c r="BF201"/>
  <c r="X201"/>
  <c r="X200"/>
  <c r="V201"/>
  <c r="V200"/>
  <c r="T201"/>
  <c r="T200"/>
  <c r="P201"/>
  <c r="BI198"/>
  <c r="BH198"/>
  <c r="BG198"/>
  <c r="BF198"/>
  <c r="X198"/>
  <c r="X197"/>
  <c r="X196"/>
  <c r="V198"/>
  <c r="V197"/>
  <c r="V196"/>
  <c r="T198"/>
  <c r="T197"/>
  <c r="T196"/>
  <c r="P198"/>
  <c r="K105"/>
  <c r="J105"/>
  <c r="I105"/>
  <c r="BI193"/>
  <c r="BH193"/>
  <c r="BG193"/>
  <c r="BF193"/>
  <c r="X193"/>
  <c r="X192"/>
  <c r="V193"/>
  <c r="V192"/>
  <c r="T193"/>
  <c r="T192"/>
  <c r="P193"/>
  <c r="BI190"/>
  <c r="BH190"/>
  <c r="BG190"/>
  <c r="BF190"/>
  <c r="X190"/>
  <c r="V190"/>
  <c r="T190"/>
  <c r="P190"/>
  <c r="BI187"/>
  <c r="BH187"/>
  <c r="BG187"/>
  <c r="BF187"/>
  <c r="X187"/>
  <c r="V187"/>
  <c r="T187"/>
  <c r="P187"/>
  <c r="BI185"/>
  <c r="BH185"/>
  <c r="BG185"/>
  <c r="BF185"/>
  <c r="X185"/>
  <c r="V185"/>
  <c r="T185"/>
  <c r="P185"/>
  <c r="BI183"/>
  <c r="BH183"/>
  <c r="BG183"/>
  <c r="BF183"/>
  <c r="X183"/>
  <c r="V183"/>
  <c r="T183"/>
  <c r="P183"/>
  <c r="BI179"/>
  <c r="BH179"/>
  <c r="BG179"/>
  <c r="BF179"/>
  <c r="X179"/>
  <c r="X178"/>
  <c r="V179"/>
  <c r="V178"/>
  <c r="T179"/>
  <c r="T178"/>
  <c r="P179"/>
  <c r="BI175"/>
  <c r="BH175"/>
  <c r="BG175"/>
  <c r="BF175"/>
  <c r="X175"/>
  <c r="X174"/>
  <c r="V175"/>
  <c r="V174"/>
  <c r="T175"/>
  <c r="T174"/>
  <c r="P175"/>
  <c r="BI171"/>
  <c r="BH171"/>
  <c r="BG171"/>
  <c r="BF171"/>
  <c r="X171"/>
  <c r="V171"/>
  <c r="T171"/>
  <c r="P171"/>
  <c r="BI168"/>
  <c r="BH168"/>
  <c r="BG168"/>
  <c r="BF168"/>
  <c r="X168"/>
  <c r="V168"/>
  <c r="T168"/>
  <c r="P168"/>
  <c r="BI164"/>
  <c r="BH164"/>
  <c r="BG164"/>
  <c r="BF164"/>
  <c r="X164"/>
  <c r="V164"/>
  <c r="T164"/>
  <c r="P164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4"/>
  <c r="BH154"/>
  <c r="BG154"/>
  <c r="BF154"/>
  <c r="X154"/>
  <c r="V154"/>
  <c r="T154"/>
  <c r="P154"/>
  <c r="BI151"/>
  <c r="BH151"/>
  <c r="BG151"/>
  <c r="BF151"/>
  <c r="X151"/>
  <c r="V151"/>
  <c r="T151"/>
  <c r="P151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4"/>
  <c r="BH144"/>
  <c r="BG144"/>
  <c r="BF144"/>
  <c r="X144"/>
  <c r="V144"/>
  <c r="T144"/>
  <c r="P144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2"/>
  <c r="BH132"/>
  <c r="BG132"/>
  <c r="BF132"/>
  <c r="X132"/>
  <c r="V132"/>
  <c r="T132"/>
  <c r="P132"/>
  <c r="J125"/>
  <c r="F125"/>
  <c r="F123"/>
  <c r="E121"/>
  <c r="J91"/>
  <c r="F91"/>
  <c r="F89"/>
  <c r="E87"/>
  <c r="J24"/>
  <c r="E24"/>
  <c r="J92"/>
  <c r="J23"/>
  <c r="J18"/>
  <c r="E18"/>
  <c r="F126"/>
  <c r="J17"/>
  <c r="J12"/>
  <c r="J89"/>
  <c r="E7"/>
  <c r="E119"/>
  <c i="1" r="L90"/>
  <c r="AM90"/>
  <c r="AM89"/>
  <c r="L89"/>
  <c r="AM87"/>
  <c r="L87"/>
  <c r="L85"/>
  <c r="L84"/>
  <c i="2" r="Q198"/>
  <c r="Q168"/>
  <c r="Q185"/>
  <c r="R175"/>
  <c r="Q179"/>
  <c r="K179"/>
  <c r="BE179"/>
  <c r="K193"/>
  <c r="BE193"/>
  <c r="R161"/>
  <c r="R168"/>
  <c r="Q187"/>
  <c r="Q161"/>
  <c r="R154"/>
  <c r="BK204"/>
  <c r="R158"/>
  <c r="R132"/>
  <c r="Q204"/>
  <c r="Q132"/>
  <c r="Q136"/>
  <c r="K161"/>
  <c r="BE161"/>
  <c r="BK136"/>
  <c r="BK149"/>
  <c r="Q201"/>
  <c r="Q142"/>
  <c r="R164"/>
  <c r="R187"/>
  <c r="Q154"/>
  <c r="Q151"/>
  <c r="K151"/>
  <c r="BE151"/>
  <c r="K139"/>
  <c r="BE139"/>
  <c r="BK144"/>
  <c r="K201"/>
  <c r="BE201"/>
  <c r="R185"/>
  <c r="Q183"/>
  <c r="R144"/>
  <c r="Q171"/>
  <c r="R171"/>
  <c i="1" r="AU94"/>
  <c i="2" r="BK171"/>
  <c r="BK132"/>
  <c r="BK187"/>
  <c r="R193"/>
  <c r="R151"/>
  <c r="Q164"/>
  <c r="R190"/>
  <c r="Q158"/>
  <c r="Q139"/>
  <c r="K183"/>
  <c r="BE183"/>
  <c r="BK147"/>
  <c r="BK154"/>
  <c r="R204"/>
  <c r="R183"/>
  <c r="R136"/>
  <c r="R142"/>
  <c r="R179"/>
  <c r="R134"/>
  <c r="Q134"/>
  <c r="Q149"/>
  <c r="K190"/>
  <c r="BE190"/>
  <c r="BK198"/>
  <c r="BK175"/>
  <c r="K142"/>
  <c r="BE142"/>
  <c r="R201"/>
  <c r="Q147"/>
  <c r="Q144"/>
  <c r="K204"/>
  <c r="R147"/>
  <c r="Q190"/>
  <c r="K158"/>
  <c r="BE158"/>
  <c r="BK134"/>
  <c r="R149"/>
  <c r="R198"/>
  <c r="Q193"/>
  <c r="R139"/>
  <c r="Q175"/>
  <c r="BK168"/>
  <c r="BK185"/>
  <c r="BK164"/>
  <c l="1" r="X131"/>
  <c r="Q131"/>
  <c r="I98"/>
  <c r="T157"/>
  <c r="V167"/>
  <c r="T182"/>
  <c r="V157"/>
  <c r="T167"/>
  <c r="V182"/>
  <c r="R131"/>
  <c r="R157"/>
  <c r="J99"/>
  <c r="X167"/>
  <c r="X182"/>
  <c r="R182"/>
  <c r="J103"/>
  <c r="V131"/>
  <c r="V130"/>
  <c r="V129"/>
  <c r="X157"/>
  <c r="R167"/>
  <c r="J100"/>
  <c r="BK167"/>
  <c r="K167"/>
  <c r="K100"/>
  <c r="Q182"/>
  <c r="I103"/>
  <c r="T131"/>
  <c r="T130"/>
  <c r="T129"/>
  <c i="1" r="AW95"/>
  <c i="2" r="Q157"/>
  <c r="I99"/>
  <c r="Q167"/>
  <c r="I100"/>
  <c r="BK174"/>
  <c r="K174"/>
  <c r="K101"/>
  <c r="R174"/>
  <c r="J101"/>
  <c r="Q192"/>
  <c r="I104"/>
  <c r="BK197"/>
  <c r="K197"/>
  <c r="K107"/>
  <c r="Q200"/>
  <c r="I108"/>
  <c r="Q174"/>
  <c r="I101"/>
  <c r="Q178"/>
  <c r="I102"/>
  <c r="R192"/>
  <c r="J104"/>
  <c r="R197"/>
  <c r="BK203"/>
  <c r="K203"/>
  <c r="K109"/>
  <c r="Q203"/>
  <c r="I109"/>
  <c r="R178"/>
  <c r="J102"/>
  <c r="Q197"/>
  <c r="Q196"/>
  <c r="I106"/>
  <c r="R200"/>
  <c r="J108"/>
  <c r="R203"/>
  <c r="J109"/>
  <c r="J123"/>
  <c r="F92"/>
  <c r="J126"/>
  <c r="E85"/>
  <c r="BE204"/>
  <c r="BK179"/>
  <c r="BK178"/>
  <c r="K178"/>
  <c r="K102"/>
  <c r="K175"/>
  <c r="BE175"/>
  <c r="BK139"/>
  <c r="K144"/>
  <c r="BE144"/>
  <c r="K154"/>
  <c r="BE154"/>
  <c r="K185"/>
  <c r="BE185"/>
  <c i="1" r="AW94"/>
  <c i="2" r="BK183"/>
  <c r="K132"/>
  <c r="BE132"/>
  <c r="K147"/>
  <c r="BE147"/>
  <c r="F36"/>
  <c i="1" r="BC95"/>
  <c r="BC94"/>
  <c r="W30"/>
  <c i="2" r="BK161"/>
  <c r="K36"/>
  <c i="1" r="AY95"/>
  <c i="2" r="BK201"/>
  <c r="BK200"/>
  <c r="K200"/>
  <c r="K108"/>
  <c r="BK190"/>
  <c r="BK151"/>
  <c r="K198"/>
  <c r="BE198"/>
  <c r="BK193"/>
  <c r="BK192"/>
  <c r="K192"/>
  <c r="K104"/>
  <c r="F39"/>
  <c i="1" r="BF95"/>
  <c r="BF94"/>
  <c r="W33"/>
  <c i="2" r="F37"/>
  <c i="1" r="BD95"/>
  <c r="BD94"/>
  <c r="AZ94"/>
  <c i="2" r="F38"/>
  <c i="1" r="BE95"/>
  <c r="BE94"/>
  <c r="W32"/>
  <c i="2" r="K136"/>
  <c r="BE136"/>
  <c r="BK158"/>
  <c r="K149"/>
  <c r="BE149"/>
  <c r="K187"/>
  <c r="BE187"/>
  <c r="K134"/>
  <c r="BE134"/>
  <c r="K164"/>
  <c r="BE164"/>
  <c r="K168"/>
  <c r="BE168"/>
  <c r="K171"/>
  <c r="BE171"/>
  <c r="BK142"/>
  <c l="1" r="R196"/>
  <c r="J106"/>
  <c r="R130"/>
  <c r="J97"/>
  <c r="X130"/>
  <c r="X129"/>
  <c r="Q130"/>
  <c r="Q129"/>
  <c r="I96"/>
  <c r="K30"/>
  <c i="1" r="AS95"/>
  <c i="2" r="J98"/>
  <c r="J107"/>
  <c r="BK196"/>
  <c r="K196"/>
  <c r="K106"/>
  <c r="I107"/>
  <c r="BK182"/>
  <c r="K182"/>
  <c r="K103"/>
  <c r="BK131"/>
  <c r="K131"/>
  <c r="K98"/>
  <c r="BK157"/>
  <c r="K157"/>
  <c r="K99"/>
  <c i="1" r="W31"/>
  <c r="BA94"/>
  <c i="2" r="F35"/>
  <c i="1" r="BB95"/>
  <c r="BB94"/>
  <c r="W29"/>
  <c r="AS94"/>
  <c i="2" r="K35"/>
  <c i="1" r="AX95"/>
  <c r="AV95"/>
  <c r="AY94"/>
  <c r="AK30"/>
  <c i="2" l="1" r="I97"/>
  <c r="R129"/>
  <c r="J96"/>
  <c r="K31"/>
  <c i="1" r="AT95"/>
  <c i="2" r="BK130"/>
  <c r="BK129"/>
  <c r="K129"/>
  <c i="1" r="AT94"/>
  <c i="2" r="K32"/>
  <c i="1" r="AG95"/>
  <c r="AG94"/>
  <c r="AK26"/>
  <c r="AX94"/>
  <c r="AK29"/>
  <c i="2" l="1" r="K41"/>
  <c r="K96"/>
  <c r="K130"/>
  <c r="K97"/>
  <c i="1" r="AK35"/>
  <c r="AN95"/>
  <c r="AV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<sst xmlns="http://schemas.openxmlformats.org/spreadsheetml/2006/main">
  <si>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</si>
  <si>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</si>
  <si>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</si>
  <si>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</si>
  <si>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</si>
  <si>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</si>
  <si>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{6ddc94a3-53ce-4a80-94ac-63240d011183}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</si>
  <si>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</si>
  <si>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</si>
  <si>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</si>
  <si>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</si>
  <si>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</si>
  <si>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</si>
  <si>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</si>
  <si>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</si>
  <si>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2024001_01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</si>
  <si>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</si>
  <si>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</si>
  <si>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PD centrální alej s mobiliářem a záhony na hřbitově Cheb</t>
  </si>
  <si>
    <t>KSO:</t>
  </si>
  <si>
    <t>CC-CZ:</t>
  </si>
  <si>
    <t>Místo:</t>
  </si>
  <si>
    <t>Cheb</t>
  </si>
  <si>
    <t>Datum:</t>
  </si>
  <si>
    <t>20. 8. 2024</t>
  </si>
  <si>
    <t>Zadavatel:</t>
  </si>
  <si>
    <t>IČ:</t>
  </si>
  <si>
    <t>00253979</t>
  </si>
  <si>
    <t>Město Cheb</t>
  </si>
  <si>
    <t>DIČ:</t>
  </si>
  <si>
    <t>CZ00253979</t>
  </si>
  <si>
    <t>Uchazeč:</t>
  </si>
  <si>
    <t>Vyplň údaj</t>
  </si>
  <si>
    <t>Projektant:</t>
  </si>
  <si>
    <t>86944266</t>
  </si>
  <si>
    <t>Ing. Tomáš Prinz, DiS.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</si>
  <si>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</si>
  <si>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</si>
  <si>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</si>
  <si>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</si>
  <si>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</si>
  <si>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</si>
  <si>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</si>
  <si>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</si>
  <si>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</si>
  <si>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</si>
  <si>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</si>
  <si>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</si>
  <si>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</si>
  <si>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</si>
  <si>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</si>
  <si>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</si>
  <si>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</si>
  <si>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</si>
  <si>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</si>
  <si>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</si>
  <si>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</si>
  <si>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</si>
  <si>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</si>
  <si>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</si>
  <si>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</si>
  <si>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</si>
  <si>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</si>
  <si>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</si>
  <si>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</si>
  <si>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</si>
  <si>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</si>
  <si>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</si>
  <si>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</si>
  <si>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</si>
  <si>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</si>
  <si>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</si>
  <si>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</si>
  <si>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</si>
  <si>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</si>
  <si>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</si>
  <si>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</si>
  <si>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</si>
  <si>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</si>
  <si>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</si>
  <si>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</si>
  <si>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</si>
  <si>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</si>
  <si>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</si>
  <si>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</si>
  <si>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</si>
  <si>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02</t>
  </si>
  <si>
    <t>Stavební práce</t>
  </si>
  <si>
    <t>STA</t>
  </si>
  <si>
    <t>1</t>
  </si>
  <si>
    <t>{292d63b5-cdf2-4ce0-91cf-8241a6979ae6}</t>
  </si>
  <si>
    <t>2</t>
  </si>
  <si>
    <t>KRYCÍ LIST SOUPISU PRACÍ</t>
  </si>
  <si>
    <t>Objekt:</t>
  </si>
  <si>
    <t>SO 02 - Stavební práce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</si>
  <si>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</si>
  <si>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</si>
  <si>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</si>
  <si>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</si>
  <si>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</si>
  <si>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</si>
  <si>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</si>
  <si>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</si>
  <si>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</si>
  <si>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</si>
  <si>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</si>
  <si>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</si>
  <si>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</si>
  <si>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</si>
  <si>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</si>
  <si>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</si>
  <si>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</si>
  <si>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</si>
  <si>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>VRN - Vedlejší rozpočtové náklady</t>
  </si>
  <si>
    <t xml:space="preserve">    VRN6 - Územní vlivy</t>
  </si>
  <si>
    <t xml:space="preserve">    VRN8 - Přesun stavebních kapacit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</si>
  <si>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</si>
  <si>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</si>
  <si>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</si>
  <si>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</si>
  <si>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</si>
  <si>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</si>
  <si>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</si>
  <si>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</si>
  <si>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</si>
  <si>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</si>
  <si>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</si>
  <si>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</si>
  <si>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</si>
  <si>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</si>
  <si>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</si>
  <si>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</si>
  <si>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</si>
  <si>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</si>
  <si>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</si>
  <si>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</si>
  <si>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</si>
  <si>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</si>
  <si>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</si>
  <si>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</si>
  <si>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s odřezáním kmene a s odvětvením listnatých, průměru kmene přes 100 do 300 mm</t>
  </si>
  <si>
    <t>kus</t>
  </si>
  <si>
    <t>CS ÚRS 2024 02</t>
  </si>
  <si>
    <t>4</t>
  </si>
  <si>
    <t>1105378225</t>
  </si>
  <si>
    <t>Online PSC</t>
  </si>
  <si>
    <t>https://podminky.urs.cz/item/CS_URS_2024_02/112101101</t>
  </si>
  <si>
    <t>112251101</t>
  </si>
  <si>
    <t>Odstranění pařezů strojně s jejich vykopáním nebo vytrháním průměru přes 100 do 300 mm</t>
  </si>
  <si>
    <t>-1356892960</t>
  </si>
  <si>
    <t>https://podminky.urs.cz/item/CS_URS_2024_02/112251101</t>
  </si>
  <si>
    <t>3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</si>
  <si>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</si>
  <si>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</si>
  <si>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</si>
  <si>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-1081251966</t>
  </si>
  <si>
    <t>https://podminky.urs.cz/item/CS_URS_2024_02/113106123</t>
  </si>
  <si>
    <t>VV</t>
  </si>
  <si>
    <t>(2,5*2)*24</t>
  </si>
  <si>
    <t>113107111</t>
  </si>
  <si>
    <t>Odstranění podkladů nebo krytů ručně s přemístěním hmot na skládku na vzdálenost do 3 m nebo s naložením na dopravní prostředek z kameniva těženého, o tl. vrstvy do 100 mm</t>
  </si>
  <si>
    <t>-1371793741</t>
  </si>
  <si>
    <t>https://podminky.urs.cz/item/CS_URS_2024_02/113107111</t>
  </si>
  <si>
    <t>5*24</t>
  </si>
  <si>
    <t>5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</si>
  <si>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</si>
  <si>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</si>
  <si>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1257987023</t>
  </si>
  <si>
    <t>https://podminky.urs.cz/item/CS_URS_2024_02/113107122</t>
  </si>
  <si>
    <t>6</t>
  </si>
  <si>
    <t>131251100</t>
  </si>
  <si>
    <t>Hloubení nezapažených jam a zářezů strojně s urovnáním dna do předepsaného profilu a spádu v hornině třídy těžitelnosti I skupiny 3 do 20 m3</t>
  </si>
  <si>
    <t>m3</t>
  </si>
  <si>
    <t>1287041527</t>
  </si>
  <si>
    <t>https://podminky.urs.cz/item/CS_URS_2024_02/131251100</t>
  </si>
  <si>
    <t>((2,5*2)*0,55)*24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</si>
  <si>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</si>
  <si>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</si>
  <si>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</si>
  <si>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-58294259</t>
  </si>
  <si>
    <t>https://podminky.urs.cz/item/CS_URS_2024_02/162751117</t>
  </si>
  <si>
    <t>8</t>
  </si>
  <si>
    <t>167151101</t>
  </si>
  <si>
    <t>Nakládání, skládání a překládání neulehlého výkopku nebo sypaniny strojně nakládání, množství do 100 m3, z horniny třídy těžitelnosti I, skupiny 1 až 3</t>
  </si>
  <si>
    <t>-408838709</t>
  </si>
  <si>
    <t>https://podminky.urs.cz/item/CS_URS_2024_02/167151101</t>
  </si>
  <si>
    <t>9</t>
  </si>
  <si>
    <t>174111101</t>
  </si>
  <si>
    <t>Zásyp sypaninou z jakékoliv horniny ručně s uložením výkopku ve vrstvách se zhutněním jam, šachet, rýh nebo kolem objektů v těchto vykopávkách</t>
  </si>
  <si>
    <t>746739062</t>
  </si>
  <si>
    <t>https://podminky.urs.cz/item/CS_URS_2024_02/174111101</t>
  </si>
  <si>
    <t>0,759*24</t>
  </si>
  <si>
    <t>10</t>
  </si>
  <si>
    <t>181912112</t>
  </si>
  <si>
    <t>Úprava pláně vyrovnáním výškových rozdílů ručně v hornině třídy těžitelnosti I skupiny 3 se zhutněním</t>
  </si>
  <si>
    <t>44908396</t>
  </si>
  <si>
    <t>https://podminky.urs.cz/item/CS_URS_2024_02/181912112</t>
  </si>
  <si>
    <t>Zakládání</t>
  </si>
  <si>
    <t>11</t>
  </si>
  <si>
    <t>271532212</t>
  </si>
  <si>
    <t>Podsyp pod základové konstrukce se zhutněním a urovnáním povrchu z kameniva hrubého, frakce 16 - 32 mm</t>
  </si>
  <si>
    <t>878171045</t>
  </si>
  <si>
    <t>https://podminky.urs.cz/item/CS_URS_2024_02/271532212</t>
  </si>
  <si>
    <t>(1,28*0,1)*24</t>
  </si>
  <si>
    <t>279113141</t>
  </si>
  <si>
    <t>Základové zdi z tvárnic ztraceného bednění včetně výplně z betonu bez zvláštních nároků na vliv prostředí třídy C 20/25, tloušťky zdiva přes 100 do 150 mm</t>
  </si>
  <si>
    <t>1274546481</t>
  </si>
  <si>
    <t>https://podminky.urs.cz/item/CS_URS_2024_02/279113141</t>
  </si>
  <si>
    <t>(((2+1,2)*2)*0,4)*24</t>
  </si>
  <si>
    <t>13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</si>
  <si>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</si>
  <si>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</si>
  <si>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t</t>
  </si>
  <si>
    <t>2054275892</t>
  </si>
  <si>
    <t>https://podminky.urs.cz/item/CS_URS_2024_02/279361821</t>
  </si>
  <si>
    <t>0,019*24</t>
  </si>
  <si>
    <t>Vodorovné konstrukce</t>
  </si>
  <si>
    <t>14</t>
  </si>
  <si>
    <t>451577777</t>
  </si>
  <si>
    <t>Podklad nebo lože pod dlažbu (přídlažbu) v ploše vodorovné nebo ve sklonu do 1:5, tloušťky od 30 do 100 mm z kameniva těženého</t>
  </si>
  <si>
    <t>1535992168</t>
  </si>
  <si>
    <t>https://podminky.urs.cz/item/CS_URS_2024_02/451577777</t>
  </si>
  <si>
    <t>3,25*24</t>
  </si>
  <si>
    <t>15</t>
  </si>
  <si>
    <t>451577877</t>
  </si>
  <si>
    <t>Podklad nebo lože pod dlažbu (přídlažbu) v ploše vodorovné nebo ve sklonu do 1:5, tloušťky od 30 do 100 mm ze štěrkopísku</t>
  </si>
  <si>
    <t>-290798013</t>
  </si>
  <si>
    <t>https://podminky.urs.cz/item/CS_URS_2024_02/451577877</t>
  </si>
  <si>
    <t>Komunikace pozemní</t>
  </si>
  <si>
    <t>16</t>
  </si>
  <si>
    <t>596211210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</si>
  <si>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</t>
  </si>
  <si>
    <t>1841907842</t>
  </si>
  <si>
    <t>https://podminky.urs.cz/item/CS_URS_2024_02/596211210</t>
  </si>
  <si>
    <t>Ostatní konstrukce a práce, bourání</t>
  </si>
  <si>
    <t>17</t>
  </si>
  <si>
    <t>953961112</t>
  </si>
  <si>
    <t>Kotva chemická s vyvrtáním otvoru do betonu, železobetonu nebo tvrdého kamene tmel, velikost M 10, hloubka 90 mm</t>
  </si>
  <si>
    <t>1969428036</t>
  </si>
  <si>
    <t>https://podminky.urs.cz/item/CS_URS_2024_02/953961112</t>
  </si>
  <si>
    <t>20*24</t>
  </si>
  <si>
    <t>997</t>
  </si>
  <si>
    <t>Přesun sutě</t>
  </si>
  <si>
    <t>18</t>
  </si>
  <si>
    <t>997221141</t>
  </si>
  <si>
    <t>Vodorovná doprava suti stavebním kolečkem s naložením a se složením ze sypkých materiálů, na vzdálenost do 50 m</t>
  </si>
  <si>
    <t>1709019888</t>
  </si>
  <si>
    <t>https://podminky.urs.cz/item/CS_URS_2024_02/997221141</t>
  </si>
  <si>
    <t>19</t>
  </si>
  <si>
    <t>997221551</t>
  </si>
  <si>
    <t>Vodorovná doprava suti bez naložení, ale se složením a s hrubým urovnáním ze sypkých materiálů, na vzdálenost do 1 km</t>
  </si>
  <si>
    <t>482910253</t>
  </si>
  <si>
    <t>https://podminky.urs.cz/item/CS_URS_2024_02/997221551</t>
  </si>
  <si>
    <t>20</t>
  </si>
  <si>
    <t>997221559</t>
  </si>
  <si>
    <t>Vodorovná doprava suti bez naložení, ale se složením a s hrubým urovnáním Příplatek k ceně za každý další započatý 1 km přes 1 km</t>
  </si>
  <si>
    <t>1327624708</t>
  </si>
  <si>
    <t>https://podminky.urs.cz/item/CS_URS_2024_02/997221559</t>
  </si>
  <si>
    <t>87,6*12</t>
  </si>
  <si>
    <t>997221873</t>
  </si>
  <si>
    <t>Poplatek za uložení stavebního odpadu na recyklační skládce (skládkovné) zeminy a kamení zatříděného do Katalogu odpadů pod kódem 17 05 04</t>
  </si>
  <si>
    <t>-1900993320</t>
  </si>
  <si>
    <t>https://podminky.urs.cz/item/CS_URS_2024_02/997221873</t>
  </si>
  <si>
    <t>998</t>
  </si>
  <si>
    <t>Přesun hmot</t>
  </si>
  <si>
    <t>22</t>
  </si>
  <si>
    <t>998011018</t>
  </si>
  <si>
    <t>Přesun hmot pro budovy občanské výstavby, bydlení, výrobu a služby s nosnou svislou konstrukcí zděnou z cihel, tvárnic nebo kamene Příplatek k cenám za zvětšený přesun přes vymezenou vodorovnou dopravní vzdálenost do 5000 m</t>
  </si>
  <si>
    <t>643602097</t>
  </si>
  <si>
    <t>https://podminky.urs.cz/item/CS_URS_2024_02/998011018</t>
  </si>
  <si>
    <t>M</t>
  </si>
  <si>
    <t>Práce a dodávky M</t>
  </si>
  <si>
    <t>VRN</t>
  </si>
  <si>
    <t>Vedlejší rozpočtové náklady</t>
  </si>
  <si>
    <t>VRN6</t>
  </si>
  <si>
    <t>Územní vlivy</t>
  </si>
  <si>
    <t>23</t>
  </si>
  <si>
    <t>065002000</t>
  </si>
  <si>
    <t>Mimostaveništní doprava materiálů, výrobků a strojů</t>
  </si>
  <si>
    <t>kpl</t>
  </si>
  <si>
    <t>1024</t>
  </si>
  <si>
    <t>1226277364</t>
  </si>
  <si>
    <t>https://podminky.urs.cz/item/CS_URS_2024_02/065002000</t>
  </si>
  <si>
    <t>VRN8</t>
  </si>
  <si>
    <t>Přesun stavebních kapacit</t>
  </si>
  <si>
    <t>24</t>
  </si>
  <si>
    <t>081103000</t>
  </si>
  <si>
    <t>Denní doprava pracovníků na pracoviště</t>
  </si>
  <si>
    <t>kpl…</t>
  </si>
  <si>
    <t>-1855387272</t>
  </si>
  <si>
    <t>https://podminky.urs.cz/item/CS_URS_2024_02/081103000</t>
  </si>
  <si>
    <t>VRN9</t>
  </si>
  <si>
    <t>Ostatní náklady</t>
  </si>
  <si>
    <t>25</t>
  </si>
  <si>
    <t>090001000</t>
  </si>
  <si>
    <t>644797724</t>
  </si>
  <si>
    <t>https://podminky.urs.cz/item/CS_URS_2024_02/090001000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</si>
</sst>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0" fillId="0" borderId="12" xfId="0" applyNumberFormat="1" applyFont="1" applyBorder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2101101" TargetMode="External" /><Relationship Id="rId2" Type="http://schemas.openxmlformats.org/officeDocument/2006/relationships/hyperlink" Target="https://podminky.urs.cz/item/CS_URS_2024_02/112251101" TargetMode="External" /><Relationship Id="rId3" Type="http://schemas.openxmlformats.org/officeDocument/2006/relationships/hyperlink" Target="https://podminky.urs.cz/item/CS_URS_2024_02/113106123" TargetMode="External" /><Relationship Id="rId4" Type="http://schemas.openxmlformats.org/officeDocument/2006/relationships/hyperlink" Target="https://podminky.urs.cz/item/CS_URS_2024_02/113107111" TargetMode="External" /><Relationship Id="rId5" Type="http://schemas.openxmlformats.org/officeDocument/2006/relationships/hyperlink" Target="https://podminky.urs.cz/item/CS_URS_2024_02/113107122" TargetMode="External" /><Relationship Id="rId6" Type="http://schemas.openxmlformats.org/officeDocument/2006/relationships/hyperlink" Target="https://podminky.urs.cz/item/CS_URS_2024_02/131251100" TargetMode="External" /><Relationship Id="rId7" Type="http://schemas.openxmlformats.org/officeDocument/2006/relationships/hyperlink" Target="https://podminky.urs.cz/item/CS_URS_2024_02/162751117" TargetMode="External" /><Relationship Id="rId8" Type="http://schemas.openxmlformats.org/officeDocument/2006/relationships/hyperlink" Target="https://podminky.urs.cz/item/CS_URS_2024_02/167151101" TargetMode="External" /><Relationship Id="rId9" Type="http://schemas.openxmlformats.org/officeDocument/2006/relationships/hyperlink" Target="https://podminky.urs.cz/item/CS_URS_2024_02/174111101" TargetMode="External" /><Relationship Id="rId10" Type="http://schemas.openxmlformats.org/officeDocument/2006/relationships/hyperlink" Target="https://podminky.urs.cz/item/CS_URS_2024_02/181912112" TargetMode="External" /><Relationship Id="rId11" Type="http://schemas.openxmlformats.org/officeDocument/2006/relationships/hyperlink" Target="https://podminky.urs.cz/item/CS_URS_2024_02/271532212" TargetMode="External" /><Relationship Id="rId12" Type="http://schemas.openxmlformats.org/officeDocument/2006/relationships/hyperlink" Target="https://podminky.urs.cz/item/CS_URS_2024_02/279113141" TargetMode="External" /><Relationship Id="rId13" Type="http://schemas.openxmlformats.org/officeDocument/2006/relationships/hyperlink" Target="https://podminky.urs.cz/item/CS_URS_2024_02/279361821" TargetMode="External" /><Relationship Id="rId14" Type="http://schemas.openxmlformats.org/officeDocument/2006/relationships/hyperlink" Target="https://podminky.urs.cz/item/CS_URS_2024_02/451577777" TargetMode="External" /><Relationship Id="rId15" Type="http://schemas.openxmlformats.org/officeDocument/2006/relationships/hyperlink" Target="https://podminky.urs.cz/item/CS_URS_2024_02/451577877" TargetMode="External" /><Relationship Id="rId16" Type="http://schemas.openxmlformats.org/officeDocument/2006/relationships/hyperlink" Target="https://podminky.urs.cz/item/CS_URS_2024_02/596211210" TargetMode="External" /><Relationship Id="rId17" Type="http://schemas.openxmlformats.org/officeDocument/2006/relationships/hyperlink" Target="https://podminky.urs.cz/item/CS_URS_2024_02/953961112" TargetMode="External" /><Relationship Id="rId18" Type="http://schemas.openxmlformats.org/officeDocument/2006/relationships/hyperlink" Target="https://podminky.urs.cz/item/CS_URS_2024_02/997221141" TargetMode="External" /><Relationship Id="rId19" Type="http://schemas.openxmlformats.org/officeDocument/2006/relationships/hyperlink" Target="https://podminky.urs.cz/item/CS_URS_2024_02/997221551" TargetMode="External" /><Relationship Id="rId20" Type="http://schemas.openxmlformats.org/officeDocument/2006/relationships/hyperlink" Target="https://podminky.urs.cz/item/CS_URS_2024_02/997221559" TargetMode="External" /><Relationship Id="rId21" Type="http://schemas.openxmlformats.org/officeDocument/2006/relationships/hyperlink" Target="https://podminky.urs.cz/item/CS_URS_2024_02/997221873" TargetMode="External" /><Relationship Id="rId22" Type="http://schemas.openxmlformats.org/officeDocument/2006/relationships/hyperlink" Target="https://podminky.urs.cz/item/CS_URS_2024_02/998011018" TargetMode="External" /><Relationship Id="rId23" Type="http://schemas.openxmlformats.org/officeDocument/2006/relationships/hyperlink" Target="https://podminky.urs.cz/item/CS_URS_2024_02/065002000" TargetMode="External" /><Relationship Id="rId24" Type="http://schemas.openxmlformats.org/officeDocument/2006/relationships/hyperlink" Target="https://podminky.urs.cz/item/CS_URS_2024_02/081103000" TargetMode="External" /><Relationship Id="rId25" Type="http://schemas.openxmlformats.org/officeDocument/2006/relationships/hyperlink" Target="https://podminky.urs.cz/item/CS_URS_2024_02/090001000" TargetMode="External" /><Relationship Id="rId26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5" t="s">
        <v>7</v>
      </c>
      <c r="BT2" s="15" t="s">
        <v>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="1" customFormat="1" ht="24.96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5" t="s">
        <v>15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G5" s="26" t="s">
        <v>16</v>
      </c>
      <c r="BS5" s="15" t="s">
        <v>7</v>
      </c>
    </row>
    <row r="6" s="1" customFormat="1" ht="36.96" customHeight="1">
      <c r="B6" s="19"/>
      <c r="C6" s="20"/>
      <c r="D6" s="27" t="s">
        <v>17</v>
      </c>
      <c r="E6" s="20"/>
      <c r="F6" s="20"/>
      <c r="G6" s="20"/>
      <c r="H6" s="20"/>
      <c r="I6" s="20"/>
      <c r="J6" s="20"/>
      <c r="K6" s="28" t="s">
        <v>18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G6" s="29"/>
      <c r="BS6" s="15" t="s">
        <v>7</v>
      </c>
    </row>
    <row r="7" s="1" customFormat="1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</v>
      </c>
      <c r="AO7" s="20"/>
      <c r="AP7" s="20"/>
      <c r="AQ7" s="20"/>
      <c r="AR7" s="18"/>
      <c r="BG7" s="29"/>
      <c r="BS7" s="15" t="s">
        <v>7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G8" s="29"/>
      <c r="BS8" s="15" t="s">
        <v>7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9"/>
      <c r="BS9" s="15" t="s">
        <v>7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27</v>
      </c>
      <c r="AO10" s="20"/>
      <c r="AP10" s="20"/>
      <c r="AQ10" s="20"/>
      <c r="AR10" s="18"/>
      <c r="BG10" s="29"/>
      <c r="BS10" s="15" t="s">
        <v>7</v>
      </c>
    </row>
    <row r="11" s="1" customFormat="1" ht="18.48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29</v>
      </c>
      <c r="AL11" s="20"/>
      <c r="AM11" s="20"/>
      <c r="AN11" s="25" t="s">
        <v>30</v>
      </c>
      <c r="AO11" s="20"/>
      <c r="AP11" s="20"/>
      <c r="AQ11" s="20"/>
      <c r="AR11" s="18"/>
      <c r="BG11" s="29"/>
      <c r="BS11" s="15" t="s">
        <v>7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9"/>
      <c r="BS12" s="15" t="s">
        <v>7</v>
      </c>
    </row>
    <row r="13" s="1" customFormat="1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32</v>
      </c>
      <c r="AO13" s="20"/>
      <c r="AP13" s="20"/>
      <c r="AQ13" s="20"/>
      <c r="AR13" s="18"/>
      <c r="BG13" s="29"/>
      <c r="BS13" s="15" t="s">
        <v>7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L14" s="20"/>
      <c r="AM14" s="20"/>
      <c r="AN14" s="32" t="s">
        <v>32</v>
      </c>
      <c r="AO14" s="20"/>
      <c r="AP14" s="20"/>
      <c r="AQ14" s="20"/>
      <c r="AR14" s="18"/>
      <c r="BG14" s="29"/>
      <c r="BS14" s="15" t="s">
        <v>7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9"/>
      <c r="BS15" s="15" t="s">
        <v>4</v>
      </c>
    </row>
    <row r="16" s="1" customFormat="1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34</v>
      </c>
      <c r="AO16" s="20"/>
      <c r="AP16" s="20"/>
      <c r="AQ16" s="20"/>
      <c r="AR16" s="18"/>
      <c r="BG16" s="29"/>
      <c r="BS16" s="15" t="s">
        <v>4</v>
      </c>
    </row>
    <row r="17" s="1" customFormat="1" ht="18.48" customHeight="1">
      <c r="B17" s="19"/>
      <c r="C17" s="20"/>
      <c r="D17" s="20"/>
      <c r="E17" s="25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29</v>
      </c>
      <c r="AL17" s="20"/>
      <c r="AM17" s="20"/>
      <c r="AN17" s="25" t="s">
        <v>1</v>
      </c>
      <c r="AO17" s="20"/>
      <c r="AP17" s="20"/>
      <c r="AQ17" s="20"/>
      <c r="AR17" s="18"/>
      <c r="BG17" s="29"/>
      <c r="BS17" s="15" t="s">
        <v>5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9"/>
      <c r="BS18" s="15" t="s">
        <v>7</v>
      </c>
    </row>
    <row r="19" s="1" customFormat="1" ht="12" customHeight="1">
      <c r="B19" s="19"/>
      <c r="C19" s="20"/>
      <c r="D19" s="30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</v>
      </c>
      <c r="AO19" s="20"/>
      <c r="AP19" s="20"/>
      <c r="AQ19" s="20"/>
      <c r="AR19" s="18"/>
      <c r="BG19" s="29"/>
      <c r="BS19" s="15" t="s">
        <v>7</v>
      </c>
    </row>
    <row r="20" s="1" customFormat="1" ht="18.48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29</v>
      </c>
      <c r="AL20" s="20"/>
      <c r="AM20" s="20"/>
      <c r="AN20" s="25" t="s">
        <v>1</v>
      </c>
      <c r="AO20" s="20"/>
      <c r="AP20" s="20"/>
      <c r="AQ20" s="20"/>
      <c r="AR20" s="18"/>
      <c r="BG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9"/>
    </row>
    <row r="22" s="1" customFormat="1" ht="12" customHeight="1">
      <c r="B22" s="19"/>
      <c r="C22" s="20"/>
      <c r="D22" s="30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G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G25" s="29"/>
    </row>
    <row r="26" s="2" customFormat="1" ht="25.92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G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G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42"/>
      <c r="BG28" s="29"/>
    </row>
    <row r="29" s="3" customFormat="1" ht="14.4" customHeight="1">
      <c r="A29" s="3"/>
      <c r="B29" s="44"/>
      <c r="C29" s="45"/>
      <c r="D29" s="30" t="s">
        <v>43</v>
      </c>
      <c r="E29" s="45"/>
      <c r="F29" s="30" t="s">
        <v>44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ROUND(BB94,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ROUND(AX94, 2)</f>
        <v>0</v>
      </c>
      <c r="AL29" s="45"/>
      <c r="AM29" s="45"/>
      <c r="AN29" s="45"/>
      <c r="AO29" s="45"/>
      <c r="AP29" s="45"/>
      <c r="AQ29" s="45"/>
      <c r="AR29" s="48"/>
      <c r="BG29" s="49"/>
    </row>
    <row r="30" s="3" customFormat="1" ht="14.4" customHeight="1">
      <c r="A30" s="3"/>
      <c r="B30" s="44"/>
      <c r="C30" s="45"/>
      <c r="D30" s="45"/>
      <c r="E30" s="45"/>
      <c r="F30" s="30" t="s">
        <v>45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ROUND(BC94,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ROUND(AY94, 2)</f>
        <v>0</v>
      </c>
      <c r="AL30" s="45"/>
      <c r="AM30" s="45"/>
      <c r="AN30" s="45"/>
      <c r="AO30" s="45"/>
      <c r="AP30" s="45"/>
      <c r="AQ30" s="45"/>
      <c r="AR30" s="48"/>
      <c r="BG30" s="49"/>
    </row>
    <row r="31" hidden="1" s="3" customFormat="1" ht="14.4" customHeight="1">
      <c r="A31" s="3"/>
      <c r="B31" s="44"/>
      <c r="C31" s="45"/>
      <c r="D31" s="45"/>
      <c r="E31" s="45"/>
      <c r="F31" s="30" t="s">
        <v>46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ROUND(BD94,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G31" s="49"/>
    </row>
    <row r="32" hidden="1" s="3" customFormat="1" ht="14.4" customHeight="1">
      <c r="A32" s="3"/>
      <c r="B32" s="44"/>
      <c r="C32" s="45"/>
      <c r="D32" s="45"/>
      <c r="E32" s="45"/>
      <c r="F32" s="30" t="s">
        <v>47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ROUND(BE94,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G32" s="49"/>
    </row>
    <row r="33" hidden="1" s="3" customFormat="1" ht="14.4" customHeight="1">
      <c r="A33" s="3"/>
      <c r="B33" s="44"/>
      <c r="C33" s="45"/>
      <c r="D33" s="45"/>
      <c r="E33" s="45"/>
      <c r="F33" s="30" t="s">
        <v>48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ROUND(BF94,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G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G34" s="29"/>
    </row>
    <row r="35" s="2" customFormat="1" ht="25.92" customHeight="1">
      <c r="A35" s="36"/>
      <c r="B35" s="37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G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G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G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52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53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54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55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54</v>
      </c>
      <c r="AI60" s="40"/>
      <c r="AJ60" s="40"/>
      <c r="AK60" s="40"/>
      <c r="AL60" s="40"/>
      <c r="AM60" s="62" t="s">
        <v>55</v>
      </c>
      <c r="AN60" s="40"/>
      <c r="AO60" s="40"/>
      <c r="AP60" s="38"/>
      <c r="AQ60" s="38"/>
      <c r="AR60" s="42"/>
      <c r="BG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56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57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G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54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55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54</v>
      </c>
      <c r="AI75" s="40"/>
      <c r="AJ75" s="40"/>
      <c r="AK75" s="40"/>
      <c r="AL75" s="40"/>
      <c r="AM75" s="62" t="s">
        <v>55</v>
      </c>
      <c r="AN75" s="40"/>
      <c r="AO75" s="40"/>
      <c r="AP75" s="38"/>
      <c r="AQ75" s="38"/>
      <c r="AR75" s="42"/>
      <c r="BG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G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G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G81" s="36"/>
    </row>
    <row r="82" s="2" customFormat="1" ht="24.96" customHeight="1">
      <c r="A82" s="36"/>
      <c r="B82" s="37"/>
      <c r="C82" s="21" t="s">
        <v>58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G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G83" s="36"/>
    </row>
    <row r="84" s="4" customFormat="1" ht="12" customHeight="1">
      <c r="A84" s="4"/>
      <c r="B84" s="68"/>
      <c r="C84" s="30" t="s">
        <v>14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2024001_01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G84" s="4"/>
    </row>
    <row r="85" s="5" customFormat="1" ht="36.96" customHeight="1">
      <c r="A85" s="5"/>
      <c r="B85" s="71"/>
      <c r="C85" s="72" t="s">
        <v>17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PD centrální alej s mobiliářem a záhony na hřbitově Cheb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G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G86" s="36"/>
    </row>
    <row r="87" s="2" customFormat="1" ht="12" customHeight="1">
      <c r="A87" s="36"/>
      <c r="B87" s="37"/>
      <c r="C87" s="30" t="s">
        <v>21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Cheb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23</v>
      </c>
      <c r="AJ87" s="38"/>
      <c r="AK87" s="38"/>
      <c r="AL87" s="38"/>
      <c r="AM87" s="77" t="str">
        <f>IF(AN8= "","",AN8)</f>
        <v>20. 8. 2024</v>
      </c>
      <c r="AN87" s="77"/>
      <c r="AO87" s="38"/>
      <c r="AP87" s="38"/>
      <c r="AQ87" s="38"/>
      <c r="AR87" s="42"/>
      <c r="BG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G88" s="36"/>
    </row>
    <row r="89" s="2" customFormat="1" ht="15.15" customHeight="1">
      <c r="A89" s="36"/>
      <c r="B89" s="37"/>
      <c r="C89" s="30" t="s">
        <v>25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Město Cheb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33</v>
      </c>
      <c r="AJ89" s="38"/>
      <c r="AK89" s="38"/>
      <c r="AL89" s="38"/>
      <c r="AM89" s="78" t="str">
        <f>IF(E17="","",E17)</f>
        <v>Ing. Tomáš Prinz, DiS.</v>
      </c>
      <c r="AN89" s="69"/>
      <c r="AO89" s="69"/>
      <c r="AP89" s="69"/>
      <c r="AQ89" s="38"/>
      <c r="AR89" s="42"/>
      <c r="AS89" s="79" t="s">
        <v>59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2"/>
      <c r="BG89" s="36"/>
    </row>
    <row r="90" s="2" customFormat="1" ht="15.15" customHeight="1">
      <c r="A90" s="36"/>
      <c r="B90" s="37"/>
      <c r="C90" s="30" t="s">
        <v>31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36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6"/>
      <c r="BG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90"/>
      <c r="BG91" s="36"/>
    </row>
    <row r="92" s="2" customFormat="1" ht="29.28" customHeight="1">
      <c r="A92" s="36"/>
      <c r="B92" s="37"/>
      <c r="C92" s="91" t="s">
        <v>60</v>
      </c>
      <c r="D92" s="92"/>
      <c r="E92" s="92"/>
      <c r="F92" s="92"/>
      <c r="G92" s="92"/>
      <c r="H92" s="93"/>
      <c r="I92" s="94" t="s">
        <v>61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62</v>
      </c>
      <c r="AH92" s="92"/>
      <c r="AI92" s="92"/>
      <c r="AJ92" s="92"/>
      <c r="AK92" s="92"/>
      <c r="AL92" s="92"/>
      <c r="AM92" s="92"/>
      <c r="AN92" s="94" t="s">
        <v>63</v>
      </c>
      <c r="AO92" s="92"/>
      <c r="AP92" s="96"/>
      <c r="AQ92" s="97" t="s">
        <v>64</v>
      </c>
      <c r="AR92" s="42"/>
      <c r="AS92" s="98" t="s">
        <v>65</v>
      </c>
      <c r="AT92" s="99" t="s">
        <v>66</v>
      </c>
      <c r="AU92" s="99" t="s">
        <v>67</v>
      </c>
      <c r="AV92" s="99" t="s">
        <v>68</v>
      </c>
      <c r="AW92" s="99" t="s">
        <v>69</v>
      </c>
      <c r="AX92" s="99" t="s">
        <v>70</v>
      </c>
      <c r="AY92" s="99" t="s">
        <v>71</v>
      </c>
      <c r="AZ92" s="99" t="s">
        <v>72</v>
      </c>
      <c r="BA92" s="99" t="s">
        <v>73</v>
      </c>
      <c r="BB92" s="99" t="s">
        <v>74</v>
      </c>
      <c r="BC92" s="99" t="s">
        <v>75</v>
      </c>
      <c r="BD92" s="99" t="s">
        <v>76</v>
      </c>
      <c r="BE92" s="99" t="s">
        <v>77</v>
      </c>
      <c r="BF92" s="100" t="s">
        <v>78</v>
      </c>
      <c r="BG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3"/>
      <c r="BG93" s="36"/>
    </row>
    <row r="94" s="6" customFormat="1" ht="32.4" customHeight="1">
      <c r="A94" s="6"/>
      <c r="B94" s="104"/>
      <c r="C94" s="105" t="s">
        <v>79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SUM(AG94,AV94)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ROUND(AT95,2)</f>
        <v>0</v>
      </c>
      <c r="AU94" s="113">
        <f>ROUND(AU95,2)</f>
        <v>0</v>
      </c>
      <c r="AV94" s="113">
        <f>ROUND(SUM(AX94:AY94),2)</f>
        <v>0</v>
      </c>
      <c r="AW94" s="114">
        <f>ROUND(AW95,5)</f>
        <v>0</v>
      </c>
      <c r="AX94" s="113">
        <f>ROUND(BB94*L29,2)</f>
        <v>0</v>
      </c>
      <c r="AY94" s="113">
        <f>ROUND(BC94*L30,2)</f>
        <v>0</v>
      </c>
      <c r="AZ94" s="113">
        <f>ROUND(BD94*L29,2)</f>
        <v>0</v>
      </c>
      <c r="BA94" s="113">
        <f>ROUND(BE94*L30,2)</f>
        <v>0</v>
      </c>
      <c r="BB94" s="113">
        <f>ROUND(BB95,2)</f>
        <v>0</v>
      </c>
      <c r="BC94" s="113">
        <f>ROUND(BC95,2)</f>
        <v>0</v>
      </c>
      <c r="BD94" s="113">
        <f>ROUND(BD95,2)</f>
        <v>0</v>
      </c>
      <c r="BE94" s="113">
        <f>ROUND(BE95,2)</f>
        <v>0</v>
      </c>
      <c r="BF94" s="115">
        <f>ROUND(BF95,2)</f>
        <v>0</v>
      </c>
      <c r="BG94" s="6"/>
      <c r="BS94" s="116" t="s">
        <v>80</v>
      </c>
      <c r="BT94" s="116" t="s">
        <v>81</v>
      </c>
      <c r="BU94" s="117" t="s">
        <v>82</v>
      </c>
      <c r="BV94" s="116" t="s">
        <v>83</v>
      </c>
      <c r="BW94" s="116" t="s">
        <v>6</v>
      </c>
      <c r="BX94" s="116" t="s">
        <v>84</v>
      </c>
      <c r="CL94" s="116" t="s">
        <v>1</v>
      </c>
    </row>
    <row r="95" s="7" customFormat="1" ht="16.5" customHeight="1">
      <c r="A95" s="118" t="s">
        <v>85</v>
      </c>
      <c r="B95" s="119"/>
      <c r="C95" s="120"/>
      <c r="D95" s="121" t="s">
        <v>86</v>
      </c>
      <c r="E95" s="121"/>
      <c r="F95" s="121"/>
      <c r="G95" s="121"/>
      <c r="H95" s="121"/>
      <c r="I95" s="122"/>
      <c r="J95" s="121" t="s">
        <v>87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02 - Stavební práce'!K32</f>
        <v>0</v>
      </c>
      <c r="AH95" s="122"/>
      <c r="AI95" s="122"/>
      <c r="AJ95" s="122"/>
      <c r="AK95" s="122"/>
      <c r="AL95" s="122"/>
      <c r="AM95" s="122"/>
      <c r="AN95" s="123">
        <f>SUM(AG95,AV95)</f>
        <v>0</v>
      </c>
      <c r="AO95" s="122"/>
      <c r="AP95" s="122"/>
      <c r="AQ95" s="124" t="s">
        <v>88</v>
      </c>
      <c r="AR95" s="125"/>
      <c r="AS95" s="126">
        <f>'SO 02 - Stavební práce'!K30</f>
        <v>0</v>
      </c>
      <c r="AT95" s="127">
        <f>'SO 02 - Stavební práce'!K31</f>
        <v>0</v>
      </c>
      <c r="AU95" s="127">
        <v>0</v>
      </c>
      <c r="AV95" s="127">
        <f>ROUND(SUM(AX95:AY95),2)</f>
        <v>0</v>
      </c>
      <c r="AW95" s="128">
        <f>'SO 02 - Stavební práce'!T129</f>
        <v>0</v>
      </c>
      <c r="AX95" s="127">
        <f>'SO 02 - Stavební práce'!K35</f>
        <v>0</v>
      </c>
      <c r="AY95" s="127">
        <f>'SO 02 - Stavební práce'!K36</f>
        <v>0</v>
      </c>
      <c r="AZ95" s="127">
        <f>'SO 02 - Stavební práce'!K37</f>
        <v>0</v>
      </c>
      <c r="BA95" s="127">
        <f>'SO 02 - Stavební práce'!K38</f>
        <v>0</v>
      </c>
      <c r="BB95" s="127">
        <f>'SO 02 - Stavební práce'!F35</f>
        <v>0</v>
      </c>
      <c r="BC95" s="127">
        <f>'SO 02 - Stavební práce'!F36</f>
        <v>0</v>
      </c>
      <c r="BD95" s="127">
        <f>'SO 02 - Stavební práce'!F37</f>
        <v>0</v>
      </c>
      <c r="BE95" s="127">
        <f>'SO 02 - Stavební práce'!F38</f>
        <v>0</v>
      </c>
      <c r="BF95" s="129">
        <f>'SO 02 - Stavební práce'!F39</f>
        <v>0</v>
      </c>
      <c r="BG95" s="7"/>
      <c r="BT95" s="130" t="s">
        <v>89</v>
      </c>
      <c r="BV95" s="130" t="s">
        <v>83</v>
      </c>
      <c r="BW95" s="130" t="s">
        <v>90</v>
      </c>
      <c r="BX95" s="130" t="s">
        <v>6</v>
      </c>
      <c r="CL95" s="130" t="s">
        <v>1</v>
      </c>
      <c r="CM95" s="130" t="s">
        <v>91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</row>
  </sheetData>
  <sheetProtection sheet="1" formatColumns="0" formatRows="0" objects="1" scenarios="1" spinCount="100000" saltValue="PfRi/E91sInVSNbN35l38W8H6HLKmLcwu8JqasZSYMtI9xyhsoYqY1YJrG4LooDenvUXqK/E1lPttCiYuzDlWA==" hashValue="Uuu3LstOtnv7be4trqMkqT+GZK3d4UOiGfs1VKcIPQVJiT2klkoRYlPwspZyjvRuKPVX/cLv/eujfNc1TArsqA==" algorithmName="SHA-512" password="CC35"/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SO 02 - Stavební prá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8"/>
      <c r="AT3" s="15" t="s">
        <v>91</v>
      </c>
    </row>
    <row r="4" s="1" customFormat="1" ht="24.96" customHeight="1">
      <c r="B4" s="18"/>
      <c r="D4" s="133" t="s">
        <v>92</v>
      </c>
      <c r="M4" s="18"/>
      <c r="N4" s="134" t="s">
        <v>11</v>
      </c>
      <c r="AT4" s="15" t="s">
        <v>4</v>
      </c>
    </row>
    <row r="5" s="1" customFormat="1" ht="6.96" customHeight="1">
      <c r="B5" s="18"/>
      <c r="M5" s="18"/>
    </row>
    <row r="6" s="1" customFormat="1" ht="12" customHeight="1">
      <c r="B6" s="18"/>
      <c r="D6" s="135" t="s">
        <v>17</v>
      </c>
      <c r="M6" s="18"/>
    </row>
    <row r="7" s="1" customFormat="1" ht="16.5" customHeight="1">
      <c r="B7" s="18"/>
      <c r="E7" s="136" t="str">
        <f>'Rekapitulace stavby'!K6</f>
        <v>PD centrální alej s mobiliářem a záhony na hřbitově Cheb</v>
      </c>
      <c r="F7" s="135"/>
      <c r="G7" s="135"/>
      <c r="H7" s="135"/>
      <c r="M7" s="18"/>
    </row>
    <row r="8" s="2" customFormat="1" ht="12" customHeight="1">
      <c r="A8" s="36"/>
      <c r="B8" s="42"/>
      <c r="C8" s="36"/>
      <c r="D8" s="135" t="s">
        <v>93</v>
      </c>
      <c r="E8" s="36"/>
      <c r="F8" s="36"/>
      <c r="G8" s="36"/>
      <c r="H8" s="36"/>
      <c r="I8" s="36"/>
      <c r="J8" s="36"/>
      <c r="K8" s="36"/>
      <c r="L8" s="36"/>
      <c r="M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7" t="s">
        <v>94</v>
      </c>
      <c r="F9" s="36"/>
      <c r="G9" s="36"/>
      <c r="H9" s="36"/>
      <c r="I9" s="36"/>
      <c r="J9" s="36"/>
      <c r="K9" s="36"/>
      <c r="L9" s="36"/>
      <c r="M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5" t="s">
        <v>19</v>
      </c>
      <c r="E11" s="36"/>
      <c r="F11" s="138" t="s">
        <v>1</v>
      </c>
      <c r="G11" s="36"/>
      <c r="H11" s="36"/>
      <c r="I11" s="135" t="s">
        <v>20</v>
      </c>
      <c r="J11" s="138" t="s">
        <v>1</v>
      </c>
      <c r="K11" s="36"/>
      <c r="L11" s="36"/>
      <c r="M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5" t="s">
        <v>21</v>
      </c>
      <c r="E12" s="36"/>
      <c r="F12" s="138" t="s">
        <v>22</v>
      </c>
      <c r="G12" s="36"/>
      <c r="H12" s="36"/>
      <c r="I12" s="135" t="s">
        <v>23</v>
      </c>
      <c r="J12" s="139" t="str">
        <f>'Rekapitulace stavby'!AN8</f>
        <v>20. 8. 2024</v>
      </c>
      <c r="K12" s="36"/>
      <c r="L12" s="36"/>
      <c r="M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5" t="s">
        <v>25</v>
      </c>
      <c r="E14" s="36"/>
      <c r="F14" s="36"/>
      <c r="G14" s="36"/>
      <c r="H14" s="36"/>
      <c r="I14" s="135" t="s">
        <v>26</v>
      </c>
      <c r="J14" s="138" t="s">
        <v>27</v>
      </c>
      <c r="K14" s="36"/>
      <c r="L14" s="36"/>
      <c r="M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8" t="s">
        <v>28</v>
      </c>
      <c r="F15" s="36"/>
      <c r="G15" s="36"/>
      <c r="H15" s="36"/>
      <c r="I15" s="135" t="s">
        <v>29</v>
      </c>
      <c r="J15" s="138" t="s">
        <v>30</v>
      </c>
      <c r="K15" s="36"/>
      <c r="L15" s="36"/>
      <c r="M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5" t="s">
        <v>31</v>
      </c>
      <c r="E17" s="36"/>
      <c r="F17" s="36"/>
      <c r="G17" s="36"/>
      <c r="H17" s="36"/>
      <c r="I17" s="135" t="s">
        <v>26</v>
      </c>
      <c r="J17" s="31" t="str">
        <f>'Rekapitulace stavby'!AN13</f>
        <v>Vyplň údaj</v>
      </c>
      <c r="K17" s="36"/>
      <c r="L17" s="36"/>
      <c r="M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8"/>
      <c r="G18" s="138"/>
      <c r="H18" s="138"/>
      <c r="I18" s="135" t="s">
        <v>29</v>
      </c>
      <c r="J18" s="31" t="str">
        <f>'Rekapitulace stavby'!AN14</f>
        <v>Vyplň údaj</v>
      </c>
      <c r="K18" s="36"/>
      <c r="L18" s="36"/>
      <c r="M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5" t="s">
        <v>33</v>
      </c>
      <c r="E20" s="36"/>
      <c r="F20" s="36"/>
      <c r="G20" s="36"/>
      <c r="H20" s="36"/>
      <c r="I20" s="135" t="s">
        <v>26</v>
      </c>
      <c r="J20" s="138" t="s">
        <v>34</v>
      </c>
      <c r="K20" s="36"/>
      <c r="L20" s="36"/>
      <c r="M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8" t="s">
        <v>35</v>
      </c>
      <c r="F21" s="36"/>
      <c r="G21" s="36"/>
      <c r="H21" s="36"/>
      <c r="I21" s="135" t="s">
        <v>29</v>
      </c>
      <c r="J21" s="138" t="s">
        <v>1</v>
      </c>
      <c r="K21" s="36"/>
      <c r="L21" s="36"/>
      <c r="M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5" t="s">
        <v>36</v>
      </c>
      <c r="E23" s="36"/>
      <c r="F23" s="36"/>
      <c r="G23" s="36"/>
      <c r="H23" s="36"/>
      <c r="I23" s="135" t="s">
        <v>26</v>
      </c>
      <c r="J23" s="138" t="str">
        <f>IF('Rekapitulace stavby'!AN19="","",'Rekapitulace stavby'!AN19)</f>
        <v/>
      </c>
      <c r="K23" s="36"/>
      <c r="L23" s="36"/>
      <c r="M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8" t="str">
        <f>IF('Rekapitulace stavby'!E20="","",'Rekapitulace stavby'!E20)</f>
        <v xml:space="preserve"> </v>
      </c>
      <c r="F24" s="36"/>
      <c r="G24" s="36"/>
      <c r="H24" s="36"/>
      <c r="I24" s="135" t="s">
        <v>29</v>
      </c>
      <c r="J24" s="138" t="str">
        <f>IF('Rekapitulace stavby'!AN20="","",'Rekapitulace stavby'!AN20)</f>
        <v/>
      </c>
      <c r="K24" s="36"/>
      <c r="L24" s="36"/>
      <c r="M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5" t="s">
        <v>38</v>
      </c>
      <c r="E26" s="36"/>
      <c r="F26" s="36"/>
      <c r="G26" s="36"/>
      <c r="H26" s="36"/>
      <c r="I26" s="36"/>
      <c r="J26" s="36"/>
      <c r="K26" s="36"/>
      <c r="L26" s="36"/>
      <c r="M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0"/>
      <c r="M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4"/>
      <c r="E29" s="144"/>
      <c r="F29" s="144"/>
      <c r="G29" s="144"/>
      <c r="H29" s="144"/>
      <c r="I29" s="144"/>
      <c r="J29" s="144"/>
      <c r="K29" s="144"/>
      <c r="L29" s="144"/>
      <c r="M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>
      <c r="A30" s="36"/>
      <c r="B30" s="42"/>
      <c r="C30" s="36"/>
      <c r="D30" s="36"/>
      <c r="E30" s="135" t="s">
        <v>95</v>
      </c>
      <c r="F30" s="36"/>
      <c r="G30" s="36"/>
      <c r="H30" s="36"/>
      <c r="I30" s="36"/>
      <c r="J30" s="36"/>
      <c r="K30" s="145">
        <f>I96</f>
        <v>0</v>
      </c>
      <c r="L30" s="36"/>
      <c r="M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>
      <c r="A31" s="36"/>
      <c r="B31" s="42"/>
      <c r="C31" s="36"/>
      <c r="D31" s="36"/>
      <c r="E31" s="135" t="s">
        <v>96</v>
      </c>
      <c r="F31" s="36"/>
      <c r="G31" s="36"/>
      <c r="H31" s="36"/>
      <c r="I31" s="36"/>
      <c r="J31" s="36"/>
      <c r="K31" s="145">
        <f>J96</f>
        <v>0</v>
      </c>
      <c r="L31" s="36"/>
      <c r="M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46" t="s">
        <v>39</v>
      </c>
      <c r="E32" s="36"/>
      <c r="F32" s="36"/>
      <c r="G32" s="36"/>
      <c r="H32" s="36"/>
      <c r="I32" s="36"/>
      <c r="J32" s="36"/>
      <c r="K32" s="147">
        <f>ROUND(K129, 2)</f>
        <v>0</v>
      </c>
      <c r="L32" s="36"/>
      <c r="M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44"/>
      <c r="E33" s="144"/>
      <c r="F33" s="144"/>
      <c r="G33" s="144"/>
      <c r="H33" s="144"/>
      <c r="I33" s="144"/>
      <c r="J33" s="144"/>
      <c r="K33" s="144"/>
      <c r="L33" s="144"/>
      <c r="M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48" t="s">
        <v>41</v>
      </c>
      <c r="G34" s="36"/>
      <c r="H34" s="36"/>
      <c r="I34" s="148" t="s">
        <v>40</v>
      </c>
      <c r="J34" s="36"/>
      <c r="K34" s="148" t="s">
        <v>42</v>
      </c>
      <c r="L34" s="36"/>
      <c r="M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49" t="s">
        <v>43</v>
      </c>
      <c r="E35" s="135" t="s">
        <v>44</v>
      </c>
      <c r="F35" s="145">
        <f>ROUND((SUM(BE129:BE205)),  2)</f>
        <v>0</v>
      </c>
      <c r="G35" s="36"/>
      <c r="H35" s="36"/>
      <c r="I35" s="150">
        <v>0.20999999999999999</v>
      </c>
      <c r="J35" s="36"/>
      <c r="K35" s="145">
        <f>ROUND(((SUM(BE129:BE205))*I35),  2)</f>
        <v>0</v>
      </c>
      <c r="L35" s="36"/>
      <c r="M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5" t="s">
        <v>45</v>
      </c>
      <c r="F36" s="145">
        <f>ROUND((SUM(BF129:BF205)),  2)</f>
        <v>0</v>
      </c>
      <c r="G36" s="36"/>
      <c r="H36" s="36"/>
      <c r="I36" s="150">
        <v>0.12</v>
      </c>
      <c r="J36" s="36"/>
      <c r="K36" s="145">
        <f>ROUND(((SUM(BF129:BF205))*I36),  2)</f>
        <v>0</v>
      </c>
      <c r="L36" s="36"/>
      <c r="M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5" t="s">
        <v>46</v>
      </c>
      <c r="F37" s="145">
        <f>ROUND((SUM(BG129:BG205)),  2)</f>
        <v>0</v>
      </c>
      <c r="G37" s="36"/>
      <c r="H37" s="36"/>
      <c r="I37" s="150">
        <v>0.20999999999999999</v>
      </c>
      <c r="J37" s="36"/>
      <c r="K37" s="145">
        <f>0</f>
        <v>0</v>
      </c>
      <c r="L37" s="36"/>
      <c r="M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35" t="s">
        <v>47</v>
      </c>
      <c r="F38" s="145">
        <f>ROUND((SUM(BH129:BH205)),  2)</f>
        <v>0</v>
      </c>
      <c r="G38" s="36"/>
      <c r="H38" s="36"/>
      <c r="I38" s="150">
        <v>0.12</v>
      </c>
      <c r="J38" s="36"/>
      <c r="K38" s="145">
        <f>0</f>
        <v>0</v>
      </c>
      <c r="L38" s="36"/>
      <c r="M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35" t="s">
        <v>48</v>
      </c>
      <c r="F39" s="145">
        <f>ROUND((SUM(BI129:BI205)),  2)</f>
        <v>0</v>
      </c>
      <c r="G39" s="36"/>
      <c r="H39" s="36"/>
      <c r="I39" s="150">
        <v>0</v>
      </c>
      <c r="J39" s="36"/>
      <c r="K39" s="145">
        <f>0</f>
        <v>0</v>
      </c>
      <c r="L39" s="36"/>
      <c r="M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51"/>
      <c r="D41" s="152" t="s">
        <v>49</v>
      </c>
      <c r="E41" s="153"/>
      <c r="F41" s="153"/>
      <c r="G41" s="154" t="s">
        <v>50</v>
      </c>
      <c r="H41" s="155" t="s">
        <v>51</v>
      </c>
      <c r="I41" s="153"/>
      <c r="J41" s="153"/>
      <c r="K41" s="156">
        <f>SUM(K32:K39)</f>
        <v>0</v>
      </c>
      <c r="L41" s="157"/>
      <c r="M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M43" s="18"/>
    </row>
    <row r="44" s="1" customFormat="1" ht="14.4" customHeight="1">
      <c r="B44" s="18"/>
      <c r="M44" s="18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61"/>
      <c r="D50" s="158" t="s">
        <v>52</v>
      </c>
      <c r="E50" s="159"/>
      <c r="F50" s="159"/>
      <c r="G50" s="158" t="s">
        <v>53</v>
      </c>
      <c r="H50" s="159"/>
      <c r="I50" s="159"/>
      <c r="J50" s="159"/>
      <c r="K50" s="159"/>
      <c r="L50" s="159"/>
      <c r="M50" s="6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6"/>
      <c r="B61" s="42"/>
      <c r="C61" s="36"/>
      <c r="D61" s="160" t="s">
        <v>54</v>
      </c>
      <c r="E61" s="161"/>
      <c r="F61" s="162" t="s">
        <v>55</v>
      </c>
      <c r="G61" s="160" t="s">
        <v>54</v>
      </c>
      <c r="H61" s="161"/>
      <c r="I61" s="161"/>
      <c r="J61" s="163" t="s">
        <v>55</v>
      </c>
      <c r="K61" s="161"/>
      <c r="L61" s="161"/>
      <c r="M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6"/>
      <c r="B65" s="42"/>
      <c r="C65" s="36"/>
      <c r="D65" s="158" t="s">
        <v>56</v>
      </c>
      <c r="E65" s="164"/>
      <c r="F65" s="164"/>
      <c r="G65" s="158" t="s">
        <v>57</v>
      </c>
      <c r="H65" s="164"/>
      <c r="I65" s="164"/>
      <c r="J65" s="164"/>
      <c r="K65" s="164"/>
      <c r="L65" s="164"/>
      <c r="M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6"/>
      <c r="B76" s="42"/>
      <c r="C76" s="36"/>
      <c r="D76" s="160" t="s">
        <v>54</v>
      </c>
      <c r="E76" s="161"/>
      <c r="F76" s="162" t="s">
        <v>55</v>
      </c>
      <c r="G76" s="160" t="s">
        <v>54</v>
      </c>
      <c r="H76" s="161"/>
      <c r="I76" s="161"/>
      <c r="J76" s="163" t="s">
        <v>55</v>
      </c>
      <c r="K76" s="161"/>
      <c r="L76" s="161"/>
      <c r="M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97</v>
      </c>
      <c r="D82" s="38"/>
      <c r="E82" s="38"/>
      <c r="F82" s="38"/>
      <c r="G82" s="38"/>
      <c r="H82" s="38"/>
      <c r="I82" s="38"/>
      <c r="J82" s="38"/>
      <c r="K82" s="38"/>
      <c r="L82" s="38"/>
      <c r="M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17</v>
      </c>
      <c r="D84" s="38"/>
      <c r="E84" s="38"/>
      <c r="F84" s="38"/>
      <c r="G84" s="38"/>
      <c r="H84" s="38"/>
      <c r="I84" s="38"/>
      <c r="J84" s="38"/>
      <c r="K84" s="38"/>
      <c r="L84" s="38"/>
      <c r="M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69" t="str">
        <f>E7</f>
        <v>PD centrální alej s mobiliářem a záhony na hřbitově Cheb</v>
      </c>
      <c r="F85" s="30"/>
      <c r="G85" s="30"/>
      <c r="H85" s="30"/>
      <c r="I85" s="38"/>
      <c r="J85" s="38"/>
      <c r="K85" s="38"/>
      <c r="L85" s="38"/>
      <c r="M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93</v>
      </c>
      <c r="D86" s="38"/>
      <c r="E86" s="38"/>
      <c r="F86" s="38"/>
      <c r="G86" s="38"/>
      <c r="H86" s="38"/>
      <c r="I86" s="38"/>
      <c r="J86" s="38"/>
      <c r="K86" s="38"/>
      <c r="L86" s="38"/>
      <c r="M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02 - Stavební práce</v>
      </c>
      <c r="F87" s="38"/>
      <c r="G87" s="38"/>
      <c r="H87" s="38"/>
      <c r="I87" s="38"/>
      <c r="J87" s="38"/>
      <c r="K87" s="38"/>
      <c r="L87" s="38"/>
      <c r="M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21</v>
      </c>
      <c r="D89" s="38"/>
      <c r="E89" s="38"/>
      <c r="F89" s="25" t="str">
        <f>F12</f>
        <v>Cheb</v>
      </c>
      <c r="G89" s="38"/>
      <c r="H89" s="38"/>
      <c r="I89" s="30" t="s">
        <v>23</v>
      </c>
      <c r="J89" s="77" t="str">
        <f>IF(J12="","",J12)</f>
        <v>20. 8. 2024</v>
      </c>
      <c r="K89" s="38"/>
      <c r="L89" s="38"/>
      <c r="M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25</v>
      </c>
      <c r="D91" s="38"/>
      <c r="E91" s="38"/>
      <c r="F91" s="25" t="str">
        <f>E15</f>
        <v>Město Cheb</v>
      </c>
      <c r="G91" s="38"/>
      <c r="H91" s="38"/>
      <c r="I91" s="30" t="s">
        <v>33</v>
      </c>
      <c r="J91" s="34" t="str">
        <f>E21</f>
        <v>Ing. Tomáš Prinz, DiS.</v>
      </c>
      <c r="K91" s="38"/>
      <c r="L91" s="38"/>
      <c r="M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31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 xml:space="preserve"> </v>
      </c>
      <c r="K92" s="38"/>
      <c r="L92" s="38"/>
      <c r="M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0" t="s">
        <v>98</v>
      </c>
      <c r="D94" s="171"/>
      <c r="E94" s="171"/>
      <c r="F94" s="171"/>
      <c r="G94" s="171"/>
      <c r="H94" s="171"/>
      <c r="I94" s="172" t="s">
        <v>99</v>
      </c>
      <c r="J94" s="172" t="s">
        <v>100</v>
      </c>
      <c r="K94" s="172" t="s">
        <v>101</v>
      </c>
      <c r="L94" s="171"/>
      <c r="M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3" t="s">
        <v>102</v>
      </c>
      <c r="D96" s="38"/>
      <c r="E96" s="38"/>
      <c r="F96" s="38"/>
      <c r="G96" s="38"/>
      <c r="H96" s="38"/>
      <c r="I96" s="108">
        <f>Q129</f>
        <v>0</v>
      </c>
      <c r="J96" s="108">
        <f>R129</f>
        <v>0</v>
      </c>
      <c r="K96" s="108">
        <f>K129</f>
        <v>0</v>
      </c>
      <c r="L96" s="38"/>
      <c r="M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103</v>
      </c>
    </row>
    <row r="97" s="9" customFormat="1" ht="24.96" customHeight="1">
      <c r="A97" s="9"/>
      <c r="B97" s="174"/>
      <c r="C97" s="175"/>
      <c r="D97" s="176" t="s">
        <v>104</v>
      </c>
      <c r="E97" s="177"/>
      <c r="F97" s="177"/>
      <c r="G97" s="177"/>
      <c r="H97" s="177"/>
      <c r="I97" s="178">
        <f>Q130</f>
        <v>0</v>
      </c>
      <c r="J97" s="178">
        <f>R130</f>
        <v>0</v>
      </c>
      <c r="K97" s="178">
        <f>K130</f>
        <v>0</v>
      </c>
      <c r="L97" s="175"/>
      <c r="M97" s="17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0"/>
      <c r="C98" s="181"/>
      <c r="D98" s="182" t="s">
        <v>105</v>
      </c>
      <c r="E98" s="183"/>
      <c r="F98" s="183"/>
      <c r="G98" s="183"/>
      <c r="H98" s="183"/>
      <c r="I98" s="184">
        <f>Q131</f>
        <v>0</v>
      </c>
      <c r="J98" s="184">
        <f>R131</f>
        <v>0</v>
      </c>
      <c r="K98" s="184">
        <f>K131</f>
        <v>0</v>
      </c>
      <c r="L98" s="181"/>
      <c r="M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0"/>
      <c r="C99" s="181"/>
      <c r="D99" s="182" t="s">
        <v>106</v>
      </c>
      <c r="E99" s="183"/>
      <c r="F99" s="183"/>
      <c r="G99" s="183"/>
      <c r="H99" s="183"/>
      <c r="I99" s="184">
        <f>Q157</f>
        <v>0</v>
      </c>
      <c r="J99" s="184">
        <f>R157</f>
        <v>0</v>
      </c>
      <c r="K99" s="184">
        <f>K157</f>
        <v>0</v>
      </c>
      <c r="L99" s="181"/>
      <c r="M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0"/>
      <c r="C100" s="181"/>
      <c r="D100" s="182" t="s">
        <v>107</v>
      </c>
      <c r="E100" s="183"/>
      <c r="F100" s="183"/>
      <c r="G100" s="183"/>
      <c r="H100" s="183"/>
      <c r="I100" s="184">
        <f>Q167</f>
        <v>0</v>
      </c>
      <c r="J100" s="184">
        <f>R167</f>
        <v>0</v>
      </c>
      <c r="K100" s="184">
        <f>K167</f>
        <v>0</v>
      </c>
      <c r="L100" s="181"/>
      <c r="M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0"/>
      <c r="C101" s="181"/>
      <c r="D101" s="182" t="s">
        <v>108</v>
      </c>
      <c r="E101" s="183"/>
      <c r="F101" s="183"/>
      <c r="G101" s="183"/>
      <c r="H101" s="183"/>
      <c r="I101" s="184">
        <f>Q174</f>
        <v>0</v>
      </c>
      <c r="J101" s="184">
        <f>R174</f>
        <v>0</v>
      </c>
      <c r="K101" s="184">
        <f>K174</f>
        <v>0</v>
      </c>
      <c r="L101" s="181"/>
      <c r="M101" s="18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0"/>
      <c r="C102" s="181"/>
      <c r="D102" s="182" t="s">
        <v>109</v>
      </c>
      <c r="E102" s="183"/>
      <c r="F102" s="183"/>
      <c r="G102" s="183"/>
      <c r="H102" s="183"/>
      <c r="I102" s="184">
        <f>Q178</f>
        <v>0</v>
      </c>
      <c r="J102" s="184">
        <f>R178</f>
        <v>0</v>
      </c>
      <c r="K102" s="184">
        <f>K178</f>
        <v>0</v>
      </c>
      <c r="L102" s="181"/>
      <c r="M102" s="18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81"/>
      <c r="D103" s="182" t="s">
        <v>110</v>
      </c>
      <c r="E103" s="183"/>
      <c r="F103" s="183"/>
      <c r="G103" s="183"/>
      <c r="H103" s="183"/>
      <c r="I103" s="184">
        <f>Q182</f>
        <v>0</v>
      </c>
      <c r="J103" s="184">
        <f>R182</f>
        <v>0</v>
      </c>
      <c r="K103" s="184">
        <f>K182</f>
        <v>0</v>
      </c>
      <c r="L103" s="181"/>
      <c r="M103" s="18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0"/>
      <c r="C104" s="181"/>
      <c r="D104" s="182" t="s">
        <v>111</v>
      </c>
      <c r="E104" s="183"/>
      <c r="F104" s="183"/>
      <c r="G104" s="183"/>
      <c r="H104" s="183"/>
      <c r="I104" s="184">
        <f>Q192</f>
        <v>0</v>
      </c>
      <c r="J104" s="184">
        <f>R192</f>
        <v>0</v>
      </c>
      <c r="K104" s="184">
        <f>K192</f>
        <v>0</v>
      </c>
      <c r="L104" s="181"/>
      <c r="M104" s="18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4"/>
      <c r="C105" s="175"/>
      <c r="D105" s="176" t="s">
        <v>112</v>
      </c>
      <c r="E105" s="177"/>
      <c r="F105" s="177"/>
      <c r="G105" s="177"/>
      <c r="H105" s="177"/>
      <c r="I105" s="178">
        <f>Q195</f>
        <v>0</v>
      </c>
      <c r="J105" s="178">
        <f>R195</f>
        <v>0</v>
      </c>
      <c r="K105" s="178">
        <f>K195</f>
        <v>0</v>
      </c>
      <c r="L105" s="175"/>
      <c r="M105" s="17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4"/>
      <c r="C106" s="175"/>
      <c r="D106" s="176" t="s">
        <v>113</v>
      </c>
      <c r="E106" s="177"/>
      <c r="F106" s="177"/>
      <c r="G106" s="177"/>
      <c r="H106" s="177"/>
      <c r="I106" s="178">
        <f>Q196</f>
        <v>0</v>
      </c>
      <c r="J106" s="178">
        <f>R196</f>
        <v>0</v>
      </c>
      <c r="K106" s="178">
        <f>K196</f>
        <v>0</v>
      </c>
      <c r="L106" s="175"/>
      <c r="M106" s="17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0"/>
      <c r="C107" s="181"/>
      <c r="D107" s="182" t="s">
        <v>114</v>
      </c>
      <c r="E107" s="183"/>
      <c r="F107" s="183"/>
      <c r="G107" s="183"/>
      <c r="H107" s="183"/>
      <c r="I107" s="184">
        <f>Q197</f>
        <v>0</v>
      </c>
      <c r="J107" s="184">
        <f>R197</f>
        <v>0</v>
      </c>
      <c r="K107" s="184">
        <f>K197</f>
        <v>0</v>
      </c>
      <c r="L107" s="181"/>
      <c r="M107" s="18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0"/>
      <c r="C108" s="181"/>
      <c r="D108" s="182" t="s">
        <v>115</v>
      </c>
      <c r="E108" s="183"/>
      <c r="F108" s="183"/>
      <c r="G108" s="183"/>
      <c r="H108" s="183"/>
      <c r="I108" s="184">
        <f>Q200</f>
        <v>0</v>
      </c>
      <c r="J108" s="184">
        <f>R200</f>
        <v>0</v>
      </c>
      <c r="K108" s="184">
        <f>K200</f>
        <v>0</v>
      </c>
      <c r="L108" s="181"/>
      <c r="M108" s="18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0"/>
      <c r="C109" s="181"/>
      <c r="D109" s="182" t="s">
        <v>116</v>
      </c>
      <c r="E109" s="183"/>
      <c r="F109" s="183"/>
      <c r="G109" s="183"/>
      <c r="H109" s="183"/>
      <c r="I109" s="184">
        <f>Q203</f>
        <v>0</v>
      </c>
      <c r="J109" s="184">
        <f>R203</f>
        <v>0</v>
      </c>
      <c r="K109" s="184">
        <f>K203</f>
        <v>0</v>
      </c>
      <c r="L109" s="181"/>
      <c r="M109" s="18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64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5" s="2" customFormat="1" ht="6.96" customHeight="1">
      <c r="A115" s="36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4.96" customHeight="1">
      <c r="A116" s="36"/>
      <c r="B116" s="37"/>
      <c r="C116" s="21" t="s">
        <v>117</v>
      </c>
      <c r="D116" s="38"/>
      <c r="E116" s="38"/>
      <c r="F116" s="38"/>
      <c r="G116" s="38"/>
      <c r="H116" s="38"/>
      <c r="I116" s="38"/>
      <c r="J116" s="38"/>
      <c r="K116" s="38"/>
      <c r="L116" s="38"/>
      <c r="M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17</v>
      </c>
      <c r="D118" s="38"/>
      <c r="E118" s="38"/>
      <c r="F118" s="38"/>
      <c r="G118" s="38"/>
      <c r="H118" s="38"/>
      <c r="I118" s="38"/>
      <c r="J118" s="38"/>
      <c r="K118" s="38"/>
      <c r="L118" s="38"/>
      <c r="M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6.5" customHeight="1">
      <c r="A119" s="36"/>
      <c r="B119" s="37"/>
      <c r="C119" s="38"/>
      <c r="D119" s="38"/>
      <c r="E119" s="169" t="str">
        <f>E7</f>
        <v>PD centrální alej s mobiliářem a záhony na hřbitově Cheb</v>
      </c>
      <c r="F119" s="30"/>
      <c r="G119" s="30"/>
      <c r="H119" s="30"/>
      <c r="I119" s="38"/>
      <c r="J119" s="38"/>
      <c r="K119" s="38"/>
      <c r="L119" s="38"/>
      <c r="M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93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6.5" customHeight="1">
      <c r="A121" s="36"/>
      <c r="B121" s="37"/>
      <c r="C121" s="38"/>
      <c r="D121" s="38"/>
      <c r="E121" s="74" t="str">
        <f>E9</f>
        <v>SO 02 - Stavební práce</v>
      </c>
      <c r="F121" s="38"/>
      <c r="G121" s="38"/>
      <c r="H121" s="38"/>
      <c r="I121" s="38"/>
      <c r="J121" s="38"/>
      <c r="K121" s="38"/>
      <c r="L121" s="38"/>
      <c r="M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30" t="s">
        <v>21</v>
      </c>
      <c r="D123" s="38"/>
      <c r="E123" s="38"/>
      <c r="F123" s="25" t="str">
        <f>F12</f>
        <v>Cheb</v>
      </c>
      <c r="G123" s="38"/>
      <c r="H123" s="38"/>
      <c r="I123" s="30" t="s">
        <v>23</v>
      </c>
      <c r="J123" s="77" t="str">
        <f>IF(J12="","",J12)</f>
        <v>20. 8. 2024</v>
      </c>
      <c r="K123" s="38"/>
      <c r="L123" s="38"/>
      <c r="M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6.96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25.65" customHeight="1">
      <c r="A125" s="36"/>
      <c r="B125" s="37"/>
      <c r="C125" s="30" t="s">
        <v>25</v>
      </c>
      <c r="D125" s="38"/>
      <c r="E125" s="38"/>
      <c r="F125" s="25" t="str">
        <f>E15</f>
        <v>Město Cheb</v>
      </c>
      <c r="G125" s="38"/>
      <c r="H125" s="38"/>
      <c r="I125" s="30" t="s">
        <v>33</v>
      </c>
      <c r="J125" s="34" t="str">
        <f>E21</f>
        <v>Ing. Tomáš Prinz, DiS.</v>
      </c>
      <c r="K125" s="38"/>
      <c r="L125" s="38"/>
      <c r="M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5.15" customHeight="1">
      <c r="A126" s="36"/>
      <c r="B126" s="37"/>
      <c r="C126" s="30" t="s">
        <v>31</v>
      </c>
      <c r="D126" s="38"/>
      <c r="E126" s="38"/>
      <c r="F126" s="25" t="str">
        <f>IF(E18="","",E18)</f>
        <v>Vyplň údaj</v>
      </c>
      <c r="G126" s="38"/>
      <c r="H126" s="38"/>
      <c r="I126" s="30" t="s">
        <v>36</v>
      </c>
      <c r="J126" s="34" t="str">
        <f>E24</f>
        <v xml:space="preserve"> </v>
      </c>
      <c r="K126" s="38"/>
      <c r="L126" s="38"/>
      <c r="M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0.32" customHeight="1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11" customFormat="1" ht="29.28" customHeight="1">
      <c r="A128" s="186"/>
      <c r="B128" s="187"/>
      <c r="C128" s="188" t="s">
        <v>118</v>
      </c>
      <c r="D128" s="189" t="s">
        <v>64</v>
      </c>
      <c r="E128" s="189" t="s">
        <v>60</v>
      </c>
      <c r="F128" s="189" t="s">
        <v>61</v>
      </c>
      <c r="G128" s="189" t="s">
        <v>119</v>
      </c>
      <c r="H128" s="189" t="s">
        <v>120</v>
      </c>
      <c r="I128" s="189" t="s">
        <v>121</v>
      </c>
      <c r="J128" s="189" t="s">
        <v>122</v>
      </c>
      <c r="K128" s="189" t="s">
        <v>101</v>
      </c>
      <c r="L128" s="190" t="s">
        <v>123</v>
      </c>
      <c r="M128" s="191"/>
      <c r="N128" s="98" t="s">
        <v>1</v>
      </c>
      <c r="O128" s="99" t="s">
        <v>43</v>
      </c>
      <c r="P128" s="99" t="s">
        <v>124</v>
      </c>
      <c r="Q128" s="99" t="s">
        <v>125</v>
      </c>
      <c r="R128" s="99" t="s">
        <v>126</v>
      </c>
      <c r="S128" s="99" t="s">
        <v>127</v>
      </c>
      <c r="T128" s="99" t="s">
        <v>128</v>
      </c>
      <c r="U128" s="99" t="s">
        <v>129</v>
      </c>
      <c r="V128" s="99" t="s">
        <v>130</v>
      </c>
      <c r="W128" s="99" t="s">
        <v>131</v>
      </c>
      <c r="X128" s="100" t="s">
        <v>132</v>
      </c>
      <c r="Y128" s="186"/>
      <c r="Z128" s="186"/>
      <c r="AA128" s="186"/>
      <c r="AB128" s="186"/>
      <c r="AC128" s="186"/>
      <c r="AD128" s="186"/>
      <c r="AE128" s="186"/>
    </row>
    <row r="129" s="2" customFormat="1" ht="22.8" customHeight="1">
      <c r="A129" s="36"/>
      <c r="B129" s="37"/>
      <c r="C129" s="105" t="s">
        <v>133</v>
      </c>
      <c r="D129" s="38"/>
      <c r="E129" s="38"/>
      <c r="F129" s="38"/>
      <c r="G129" s="38"/>
      <c r="H129" s="38"/>
      <c r="I129" s="38"/>
      <c r="J129" s="38"/>
      <c r="K129" s="192">
        <f>BK129</f>
        <v>0</v>
      </c>
      <c r="L129" s="38"/>
      <c r="M129" s="42"/>
      <c r="N129" s="101"/>
      <c r="O129" s="193"/>
      <c r="P129" s="102"/>
      <c r="Q129" s="194">
        <f>Q130+Q195+Q196</f>
        <v>0</v>
      </c>
      <c r="R129" s="194">
        <f>R130+R195+R196</f>
        <v>0</v>
      </c>
      <c r="S129" s="102"/>
      <c r="T129" s="195">
        <f>T130+T195+T196</f>
        <v>0</v>
      </c>
      <c r="U129" s="102"/>
      <c r="V129" s="195">
        <f>V130+V195+V196</f>
        <v>37.341129600000002</v>
      </c>
      <c r="W129" s="102"/>
      <c r="X129" s="196">
        <f>X130+X195+X196</f>
        <v>87.599999999999994</v>
      </c>
      <c r="Y129" s="36"/>
      <c r="Z129" s="36"/>
      <c r="AA129" s="36"/>
      <c r="AB129" s="36"/>
      <c r="AC129" s="36"/>
      <c r="AD129" s="36"/>
      <c r="AE129" s="36"/>
      <c r="AT129" s="15" t="s">
        <v>80</v>
      </c>
      <c r="AU129" s="15" t="s">
        <v>103</v>
      </c>
      <c r="BK129" s="197">
        <f>BK130+BK195+BK196</f>
        <v>0</v>
      </c>
    </row>
    <row r="130" s="12" customFormat="1" ht="25.92" customHeight="1">
      <c r="A130" s="12"/>
      <c r="B130" s="198"/>
      <c r="C130" s="199"/>
      <c r="D130" s="200" t="s">
        <v>80</v>
      </c>
      <c r="E130" s="201" t="s">
        <v>134</v>
      </c>
      <c r="F130" s="201" t="s">
        <v>135</v>
      </c>
      <c r="G130" s="199"/>
      <c r="H130" s="199"/>
      <c r="I130" s="202"/>
      <c r="J130" s="202"/>
      <c r="K130" s="203">
        <f>BK130</f>
        <v>0</v>
      </c>
      <c r="L130" s="199"/>
      <c r="M130" s="204"/>
      <c r="N130" s="205"/>
      <c r="O130" s="206"/>
      <c r="P130" s="206"/>
      <c r="Q130" s="207">
        <f>Q131+Q157+Q167+Q174+Q178+Q182+Q192</f>
        <v>0</v>
      </c>
      <c r="R130" s="207">
        <f>R131+R157+R167+R174+R178+R182+R192</f>
        <v>0</v>
      </c>
      <c r="S130" s="206"/>
      <c r="T130" s="208">
        <f>T131+T157+T167+T174+T178+T182+T192</f>
        <v>0</v>
      </c>
      <c r="U130" s="206"/>
      <c r="V130" s="208">
        <f>V131+V157+V167+V174+V178+V182+V192</f>
        <v>37.341129600000002</v>
      </c>
      <c r="W130" s="206"/>
      <c r="X130" s="209">
        <f>X131+X157+X167+X174+X178+X182+X192</f>
        <v>87.599999999999994</v>
      </c>
      <c r="Y130" s="12"/>
      <c r="Z130" s="12"/>
      <c r="AA130" s="12"/>
      <c r="AB130" s="12"/>
      <c r="AC130" s="12"/>
      <c r="AD130" s="12"/>
      <c r="AE130" s="12"/>
      <c r="AR130" s="210" t="s">
        <v>89</v>
      </c>
      <c r="AT130" s="211" t="s">
        <v>80</v>
      </c>
      <c r="AU130" s="211" t="s">
        <v>81</v>
      </c>
      <c r="AY130" s="210" t="s">
        <v>136</v>
      </c>
      <c r="BK130" s="212">
        <f>BK131+BK157+BK167+BK174+BK178+BK182+BK192</f>
        <v>0</v>
      </c>
    </row>
    <row r="131" s="12" customFormat="1" ht="22.8" customHeight="1">
      <c r="A131" s="12"/>
      <c r="B131" s="198"/>
      <c r="C131" s="199"/>
      <c r="D131" s="200" t="s">
        <v>80</v>
      </c>
      <c r="E131" s="213" t="s">
        <v>89</v>
      </c>
      <c r="F131" s="213" t="s">
        <v>137</v>
      </c>
      <c r="G131" s="199"/>
      <c r="H131" s="199"/>
      <c r="I131" s="202"/>
      <c r="J131" s="202"/>
      <c r="K131" s="214">
        <f>BK131</f>
        <v>0</v>
      </c>
      <c r="L131" s="199"/>
      <c r="M131" s="204"/>
      <c r="N131" s="205"/>
      <c r="O131" s="206"/>
      <c r="P131" s="206"/>
      <c r="Q131" s="207">
        <f>SUM(Q132:Q156)</f>
        <v>0</v>
      </c>
      <c r="R131" s="207">
        <f>SUM(R132:R156)</f>
        <v>0</v>
      </c>
      <c r="S131" s="206"/>
      <c r="T131" s="208">
        <f>SUM(T132:T156)</f>
        <v>0</v>
      </c>
      <c r="U131" s="206"/>
      <c r="V131" s="208">
        <f>SUM(V132:V156)</f>
        <v>0</v>
      </c>
      <c r="W131" s="206"/>
      <c r="X131" s="209">
        <f>SUM(X132:X156)</f>
        <v>87.599999999999994</v>
      </c>
      <c r="Y131" s="12"/>
      <c r="Z131" s="12"/>
      <c r="AA131" s="12"/>
      <c r="AB131" s="12"/>
      <c r="AC131" s="12"/>
      <c r="AD131" s="12"/>
      <c r="AE131" s="12"/>
      <c r="AR131" s="210" t="s">
        <v>89</v>
      </c>
      <c r="AT131" s="211" t="s">
        <v>80</v>
      </c>
      <c r="AU131" s="211" t="s">
        <v>89</v>
      </c>
      <c r="AY131" s="210" t="s">
        <v>136</v>
      </c>
      <c r="BK131" s="212">
        <f>SUM(BK132:BK156)</f>
        <v>0</v>
      </c>
    </row>
    <row r="132" s="2" customFormat="1" ht="33" customHeight="1">
      <c r="A132" s="36"/>
      <c r="B132" s="37"/>
      <c r="C132" s="215" t="s">
        <v>89</v>
      </c>
      <c r="D132" s="215" t="s">
        <v>138</v>
      </c>
      <c r="E132" s="216" t="s">
        <v>139</v>
      </c>
      <c r="F132" s="217" t="s">
        <v>140</v>
      </c>
      <c r="G132" s="218" t="s">
        <v>141</v>
      </c>
      <c r="H132" s="219">
        <v>21</v>
      </c>
      <c r="I132" s="220"/>
      <c r="J132" s="220"/>
      <c r="K132" s="221">
        <f>ROUND(P132*H132,2)</f>
        <v>0</v>
      </c>
      <c r="L132" s="217" t="s">
        <v>142</v>
      </c>
      <c r="M132" s="42"/>
      <c r="N132" s="222" t="s">
        <v>1</v>
      </c>
      <c r="O132" s="223" t="s">
        <v>44</v>
      </c>
      <c r="P132" s="224">
        <f>I132+J132</f>
        <v>0</v>
      </c>
      <c r="Q132" s="224">
        <f>ROUND(I132*H132,2)</f>
        <v>0</v>
      </c>
      <c r="R132" s="224">
        <f>ROUND(J132*H132,2)</f>
        <v>0</v>
      </c>
      <c r="S132" s="89"/>
      <c r="T132" s="225">
        <f>S132*H132</f>
        <v>0</v>
      </c>
      <c r="U132" s="225">
        <v>0</v>
      </c>
      <c r="V132" s="225">
        <f>U132*H132</f>
        <v>0</v>
      </c>
      <c r="W132" s="225">
        <v>0</v>
      </c>
      <c r="X132" s="226">
        <f>W132*H132</f>
        <v>0</v>
      </c>
      <c r="Y132" s="36"/>
      <c r="Z132" s="36"/>
      <c r="AA132" s="36"/>
      <c r="AB132" s="36"/>
      <c r="AC132" s="36"/>
      <c r="AD132" s="36"/>
      <c r="AE132" s="36"/>
      <c r="AR132" s="227" t="s">
        <v>143</v>
      </c>
      <c r="AT132" s="227" t="s">
        <v>138</v>
      </c>
      <c r="AU132" s="227" t="s">
        <v>91</v>
      </c>
      <c r="AY132" s="15" t="s">
        <v>136</v>
      </c>
      <c r="BE132" s="228">
        <f>IF(O132="základní",K132,0)</f>
        <v>0</v>
      </c>
      <c r="BF132" s="228">
        <f>IF(O132="snížená",K132,0)</f>
        <v>0</v>
      </c>
      <c r="BG132" s="228">
        <f>IF(O132="zákl. přenesená",K132,0)</f>
        <v>0</v>
      </c>
      <c r="BH132" s="228">
        <f>IF(O132="sníž. přenesená",K132,0)</f>
        <v>0</v>
      </c>
      <c r="BI132" s="228">
        <f>IF(O132="nulová",K132,0)</f>
        <v>0</v>
      </c>
      <c r="BJ132" s="15" t="s">
        <v>89</v>
      </c>
      <c r="BK132" s="228">
        <f>ROUND(P132*H132,2)</f>
        <v>0</v>
      </c>
      <c r="BL132" s="15" t="s">
        <v>143</v>
      </c>
      <c r="BM132" s="227" t="s">
        <v>144</v>
      </c>
    </row>
    <row r="133" s="2" customFormat="1">
      <c r="A133" s="36"/>
      <c r="B133" s="37"/>
      <c r="C133" s="38"/>
      <c r="D133" s="229" t="s">
        <v>145</v>
      </c>
      <c r="E133" s="38"/>
      <c r="F133" s="230" t="s">
        <v>146</v>
      </c>
      <c r="G133" s="38"/>
      <c r="H133" s="38"/>
      <c r="I133" s="231"/>
      <c r="J133" s="231"/>
      <c r="K133" s="38"/>
      <c r="L133" s="38"/>
      <c r="M133" s="42"/>
      <c r="N133" s="232"/>
      <c r="O133" s="233"/>
      <c r="P133" s="89"/>
      <c r="Q133" s="89"/>
      <c r="R133" s="89"/>
      <c r="S133" s="89"/>
      <c r="T133" s="89"/>
      <c r="U133" s="89"/>
      <c r="V133" s="89"/>
      <c r="W133" s="89"/>
      <c r="X133" s="90"/>
      <c r="Y133" s="36"/>
      <c r="Z133" s="36"/>
      <c r="AA133" s="36"/>
      <c r="AB133" s="36"/>
      <c r="AC133" s="36"/>
      <c r="AD133" s="36"/>
      <c r="AE133" s="36"/>
      <c r="AT133" s="15" t="s">
        <v>145</v>
      </c>
      <c r="AU133" s="15" t="s">
        <v>91</v>
      </c>
    </row>
    <row r="134" s="2" customFormat="1" ht="24.15" customHeight="1">
      <c r="A134" s="36"/>
      <c r="B134" s="37"/>
      <c r="C134" s="215" t="s">
        <v>91</v>
      </c>
      <c r="D134" s="215" t="s">
        <v>138</v>
      </c>
      <c r="E134" s="216" t="s">
        <v>147</v>
      </c>
      <c r="F134" s="217" t="s">
        <v>148</v>
      </c>
      <c r="G134" s="218" t="s">
        <v>141</v>
      </c>
      <c r="H134" s="219">
        <v>21</v>
      </c>
      <c r="I134" s="220"/>
      <c r="J134" s="220"/>
      <c r="K134" s="221">
        <f>ROUND(P134*H134,2)</f>
        <v>0</v>
      </c>
      <c r="L134" s="217" t="s">
        <v>142</v>
      </c>
      <c r="M134" s="42"/>
      <c r="N134" s="222" t="s">
        <v>1</v>
      </c>
      <c r="O134" s="223" t="s">
        <v>44</v>
      </c>
      <c r="P134" s="224">
        <f>I134+J134</f>
        <v>0</v>
      </c>
      <c r="Q134" s="224">
        <f>ROUND(I134*H134,2)</f>
        <v>0</v>
      </c>
      <c r="R134" s="224">
        <f>ROUND(J134*H134,2)</f>
        <v>0</v>
      </c>
      <c r="S134" s="89"/>
      <c r="T134" s="225">
        <f>S134*H134</f>
        <v>0</v>
      </c>
      <c r="U134" s="225">
        <v>0</v>
      </c>
      <c r="V134" s="225">
        <f>U134*H134</f>
        <v>0</v>
      </c>
      <c r="W134" s="225">
        <v>0</v>
      </c>
      <c r="X134" s="226">
        <f>W134*H134</f>
        <v>0</v>
      </c>
      <c r="Y134" s="36"/>
      <c r="Z134" s="36"/>
      <c r="AA134" s="36"/>
      <c r="AB134" s="36"/>
      <c r="AC134" s="36"/>
      <c r="AD134" s="36"/>
      <c r="AE134" s="36"/>
      <c r="AR134" s="227" t="s">
        <v>143</v>
      </c>
      <c r="AT134" s="227" t="s">
        <v>138</v>
      </c>
      <c r="AU134" s="227" t="s">
        <v>91</v>
      </c>
      <c r="AY134" s="15" t="s">
        <v>136</v>
      </c>
      <c r="BE134" s="228">
        <f>IF(O134="základní",K134,0)</f>
        <v>0</v>
      </c>
      <c r="BF134" s="228">
        <f>IF(O134="snížená",K134,0)</f>
        <v>0</v>
      </c>
      <c r="BG134" s="228">
        <f>IF(O134="zákl. přenesená",K134,0)</f>
        <v>0</v>
      </c>
      <c r="BH134" s="228">
        <f>IF(O134="sníž. přenesená",K134,0)</f>
        <v>0</v>
      </c>
      <c r="BI134" s="228">
        <f>IF(O134="nulová",K134,0)</f>
        <v>0</v>
      </c>
      <c r="BJ134" s="15" t="s">
        <v>89</v>
      </c>
      <c r="BK134" s="228">
        <f>ROUND(P134*H134,2)</f>
        <v>0</v>
      </c>
      <c r="BL134" s="15" t="s">
        <v>143</v>
      </c>
      <c r="BM134" s="227" t="s">
        <v>149</v>
      </c>
    </row>
    <row r="135" s="2" customFormat="1">
      <c r="A135" s="36"/>
      <c r="B135" s="37"/>
      <c r="C135" s="38"/>
      <c r="D135" s="229" t="s">
        <v>145</v>
      </c>
      <c r="E135" s="38"/>
      <c r="F135" s="230" t="s">
        <v>150</v>
      </c>
      <c r="G135" s="38"/>
      <c r="H135" s="38"/>
      <c r="I135" s="231"/>
      <c r="J135" s="231"/>
      <c r="K135" s="38"/>
      <c r="L135" s="38"/>
      <c r="M135" s="42"/>
      <c r="N135" s="232"/>
      <c r="O135" s="233"/>
      <c r="P135" s="89"/>
      <c r="Q135" s="89"/>
      <c r="R135" s="89"/>
      <c r="S135" s="89"/>
      <c r="T135" s="89"/>
      <c r="U135" s="89"/>
      <c r="V135" s="89"/>
      <c r="W135" s="89"/>
      <c r="X135" s="90"/>
      <c r="Y135" s="36"/>
      <c r="Z135" s="36"/>
      <c r="AA135" s="36"/>
      <c r="AB135" s="36"/>
      <c r="AC135" s="36"/>
      <c r="AD135" s="36"/>
      <c r="AE135" s="36"/>
      <c r="AT135" s="15" t="s">
        <v>145</v>
      </c>
      <c r="AU135" s="15" t="s">
        <v>91</v>
      </c>
    </row>
    <row r="136" s="2" customFormat="1" ht="62.7" customHeight="1">
      <c r="A136" s="36"/>
      <c r="B136" s="37"/>
      <c r="C136" s="215" t="s">
        <v>151</v>
      </c>
      <c r="D136" s="215" t="s">
        <v>138</v>
      </c>
      <c r="E136" s="216" t="s">
        <v>152</v>
      </c>
      <c r="F136" s="217" t="s">
        <v>153</v>
      </c>
      <c r="G136" s="218" t="s">
        <v>154</v>
      </c>
      <c r="H136" s="219">
        <v>120</v>
      </c>
      <c r="I136" s="220"/>
      <c r="J136" s="220"/>
      <c r="K136" s="221">
        <f>ROUND(P136*H136,2)</f>
        <v>0</v>
      </c>
      <c r="L136" s="217" t="s">
        <v>142</v>
      </c>
      <c r="M136" s="42"/>
      <c r="N136" s="222" t="s">
        <v>1</v>
      </c>
      <c r="O136" s="223" t="s">
        <v>44</v>
      </c>
      <c r="P136" s="224">
        <f>I136+J136</f>
        <v>0</v>
      </c>
      <c r="Q136" s="224">
        <f>ROUND(I136*H136,2)</f>
        <v>0</v>
      </c>
      <c r="R136" s="224">
        <f>ROUND(J136*H136,2)</f>
        <v>0</v>
      </c>
      <c r="S136" s="89"/>
      <c r="T136" s="225">
        <f>S136*H136</f>
        <v>0</v>
      </c>
      <c r="U136" s="225">
        <v>0</v>
      </c>
      <c r="V136" s="225">
        <f>U136*H136</f>
        <v>0</v>
      </c>
      <c r="W136" s="225">
        <v>0.26000000000000001</v>
      </c>
      <c r="X136" s="226">
        <f>W136*H136</f>
        <v>31.200000000000003</v>
      </c>
      <c r="Y136" s="36"/>
      <c r="Z136" s="36"/>
      <c r="AA136" s="36"/>
      <c r="AB136" s="36"/>
      <c r="AC136" s="36"/>
      <c r="AD136" s="36"/>
      <c r="AE136" s="36"/>
      <c r="AR136" s="227" t="s">
        <v>143</v>
      </c>
      <c r="AT136" s="227" t="s">
        <v>138</v>
      </c>
      <c r="AU136" s="227" t="s">
        <v>91</v>
      </c>
      <c r="AY136" s="15" t="s">
        <v>136</v>
      </c>
      <c r="BE136" s="228">
        <f>IF(O136="základní",K136,0)</f>
        <v>0</v>
      </c>
      <c r="BF136" s="228">
        <f>IF(O136="snížená",K136,0)</f>
        <v>0</v>
      </c>
      <c r="BG136" s="228">
        <f>IF(O136="zákl. přenesená",K136,0)</f>
        <v>0</v>
      </c>
      <c r="BH136" s="228">
        <f>IF(O136="sníž. přenesená",K136,0)</f>
        <v>0</v>
      </c>
      <c r="BI136" s="228">
        <f>IF(O136="nulová",K136,0)</f>
        <v>0</v>
      </c>
      <c r="BJ136" s="15" t="s">
        <v>89</v>
      </c>
      <c r="BK136" s="228">
        <f>ROUND(P136*H136,2)</f>
        <v>0</v>
      </c>
      <c r="BL136" s="15" t="s">
        <v>143</v>
      </c>
      <c r="BM136" s="227" t="s">
        <v>155</v>
      </c>
    </row>
    <row r="137" s="2" customFormat="1">
      <c r="A137" s="36"/>
      <c r="B137" s="37"/>
      <c r="C137" s="38"/>
      <c r="D137" s="229" t="s">
        <v>145</v>
      </c>
      <c r="E137" s="38"/>
      <c r="F137" s="230" t="s">
        <v>156</v>
      </c>
      <c r="G137" s="38"/>
      <c r="H137" s="38"/>
      <c r="I137" s="231"/>
      <c r="J137" s="231"/>
      <c r="K137" s="38"/>
      <c r="L137" s="38"/>
      <c r="M137" s="42"/>
      <c r="N137" s="232"/>
      <c r="O137" s="233"/>
      <c r="P137" s="89"/>
      <c r="Q137" s="89"/>
      <c r="R137" s="89"/>
      <c r="S137" s="89"/>
      <c r="T137" s="89"/>
      <c r="U137" s="89"/>
      <c r="V137" s="89"/>
      <c r="W137" s="89"/>
      <c r="X137" s="90"/>
      <c r="Y137" s="36"/>
      <c r="Z137" s="36"/>
      <c r="AA137" s="36"/>
      <c r="AB137" s="36"/>
      <c r="AC137" s="36"/>
      <c r="AD137" s="36"/>
      <c r="AE137" s="36"/>
      <c r="AT137" s="15" t="s">
        <v>145</v>
      </c>
      <c r="AU137" s="15" t="s">
        <v>91</v>
      </c>
    </row>
    <row r="138" s="13" customFormat="1">
      <c r="A138" s="13"/>
      <c r="B138" s="234"/>
      <c r="C138" s="235"/>
      <c r="D138" s="236" t="s">
        <v>157</v>
      </c>
      <c r="E138" s="237" t="s">
        <v>1</v>
      </c>
      <c r="F138" s="238" t="s">
        <v>158</v>
      </c>
      <c r="G138" s="235"/>
      <c r="H138" s="239">
        <v>120</v>
      </c>
      <c r="I138" s="240"/>
      <c r="J138" s="240"/>
      <c r="K138" s="235"/>
      <c r="L138" s="235"/>
      <c r="M138" s="241"/>
      <c r="N138" s="242"/>
      <c r="O138" s="243"/>
      <c r="P138" s="243"/>
      <c r="Q138" s="243"/>
      <c r="R138" s="243"/>
      <c r="S138" s="243"/>
      <c r="T138" s="243"/>
      <c r="U138" s="243"/>
      <c r="V138" s="243"/>
      <c r="W138" s="243"/>
      <c r="X138" s="244"/>
      <c r="Y138" s="13"/>
      <c r="Z138" s="13"/>
      <c r="AA138" s="13"/>
      <c r="AB138" s="13"/>
      <c r="AC138" s="13"/>
      <c r="AD138" s="13"/>
      <c r="AE138" s="13"/>
      <c r="AT138" s="245" t="s">
        <v>157</v>
      </c>
      <c r="AU138" s="245" t="s">
        <v>91</v>
      </c>
      <c r="AV138" s="13" t="s">
        <v>91</v>
      </c>
      <c r="AW138" s="13" t="s">
        <v>5</v>
      </c>
      <c r="AX138" s="13" t="s">
        <v>89</v>
      </c>
      <c r="AY138" s="245" t="s">
        <v>136</v>
      </c>
    </row>
    <row r="139" s="2" customFormat="1" ht="49.05" customHeight="1">
      <c r="A139" s="36"/>
      <c r="B139" s="37"/>
      <c r="C139" s="215" t="s">
        <v>143</v>
      </c>
      <c r="D139" s="215" t="s">
        <v>138</v>
      </c>
      <c r="E139" s="216" t="s">
        <v>159</v>
      </c>
      <c r="F139" s="217" t="s">
        <v>160</v>
      </c>
      <c r="G139" s="218" t="s">
        <v>154</v>
      </c>
      <c r="H139" s="219">
        <v>120</v>
      </c>
      <c r="I139" s="220"/>
      <c r="J139" s="220"/>
      <c r="K139" s="221">
        <f>ROUND(P139*H139,2)</f>
        <v>0</v>
      </c>
      <c r="L139" s="217" t="s">
        <v>142</v>
      </c>
      <c r="M139" s="42"/>
      <c r="N139" s="222" t="s">
        <v>1</v>
      </c>
      <c r="O139" s="223" t="s">
        <v>44</v>
      </c>
      <c r="P139" s="224">
        <f>I139+J139</f>
        <v>0</v>
      </c>
      <c r="Q139" s="224">
        <f>ROUND(I139*H139,2)</f>
        <v>0</v>
      </c>
      <c r="R139" s="224">
        <f>ROUND(J139*H139,2)</f>
        <v>0</v>
      </c>
      <c r="S139" s="89"/>
      <c r="T139" s="225">
        <f>S139*H139</f>
        <v>0</v>
      </c>
      <c r="U139" s="225">
        <v>0</v>
      </c>
      <c r="V139" s="225">
        <f>U139*H139</f>
        <v>0</v>
      </c>
      <c r="W139" s="225">
        <v>0.17999999999999999</v>
      </c>
      <c r="X139" s="226">
        <f>W139*H139</f>
        <v>21.599999999999998</v>
      </c>
      <c r="Y139" s="36"/>
      <c r="Z139" s="36"/>
      <c r="AA139" s="36"/>
      <c r="AB139" s="36"/>
      <c r="AC139" s="36"/>
      <c r="AD139" s="36"/>
      <c r="AE139" s="36"/>
      <c r="AR139" s="227" t="s">
        <v>143</v>
      </c>
      <c r="AT139" s="227" t="s">
        <v>138</v>
      </c>
      <c r="AU139" s="227" t="s">
        <v>91</v>
      </c>
      <c r="AY139" s="15" t="s">
        <v>136</v>
      </c>
      <c r="BE139" s="228">
        <f>IF(O139="základní",K139,0)</f>
        <v>0</v>
      </c>
      <c r="BF139" s="228">
        <f>IF(O139="snížená",K139,0)</f>
        <v>0</v>
      </c>
      <c r="BG139" s="228">
        <f>IF(O139="zákl. přenesená",K139,0)</f>
        <v>0</v>
      </c>
      <c r="BH139" s="228">
        <f>IF(O139="sníž. přenesená",K139,0)</f>
        <v>0</v>
      </c>
      <c r="BI139" s="228">
        <f>IF(O139="nulová",K139,0)</f>
        <v>0</v>
      </c>
      <c r="BJ139" s="15" t="s">
        <v>89</v>
      </c>
      <c r="BK139" s="228">
        <f>ROUND(P139*H139,2)</f>
        <v>0</v>
      </c>
      <c r="BL139" s="15" t="s">
        <v>143</v>
      </c>
      <c r="BM139" s="227" t="s">
        <v>161</v>
      </c>
    </row>
    <row r="140" s="2" customFormat="1">
      <c r="A140" s="36"/>
      <c r="B140" s="37"/>
      <c r="C140" s="38"/>
      <c r="D140" s="229" t="s">
        <v>145</v>
      </c>
      <c r="E140" s="38"/>
      <c r="F140" s="230" t="s">
        <v>162</v>
      </c>
      <c r="G140" s="38"/>
      <c r="H140" s="38"/>
      <c r="I140" s="231"/>
      <c r="J140" s="231"/>
      <c r="K140" s="38"/>
      <c r="L140" s="38"/>
      <c r="M140" s="42"/>
      <c r="N140" s="232"/>
      <c r="O140" s="233"/>
      <c r="P140" s="89"/>
      <c r="Q140" s="89"/>
      <c r="R140" s="89"/>
      <c r="S140" s="89"/>
      <c r="T140" s="89"/>
      <c r="U140" s="89"/>
      <c r="V140" s="89"/>
      <c r="W140" s="89"/>
      <c r="X140" s="90"/>
      <c r="Y140" s="36"/>
      <c r="Z140" s="36"/>
      <c r="AA140" s="36"/>
      <c r="AB140" s="36"/>
      <c r="AC140" s="36"/>
      <c r="AD140" s="36"/>
      <c r="AE140" s="36"/>
      <c r="AT140" s="15" t="s">
        <v>145</v>
      </c>
      <c r="AU140" s="15" t="s">
        <v>91</v>
      </c>
    </row>
    <row r="141" s="13" customFormat="1">
      <c r="A141" s="13"/>
      <c r="B141" s="234"/>
      <c r="C141" s="235"/>
      <c r="D141" s="236" t="s">
        <v>157</v>
      </c>
      <c r="E141" s="237" t="s">
        <v>1</v>
      </c>
      <c r="F141" s="238" t="s">
        <v>163</v>
      </c>
      <c r="G141" s="235"/>
      <c r="H141" s="239">
        <v>120</v>
      </c>
      <c r="I141" s="240"/>
      <c r="J141" s="240"/>
      <c r="K141" s="235"/>
      <c r="L141" s="235"/>
      <c r="M141" s="241"/>
      <c r="N141" s="242"/>
      <c r="O141" s="243"/>
      <c r="P141" s="243"/>
      <c r="Q141" s="243"/>
      <c r="R141" s="243"/>
      <c r="S141" s="243"/>
      <c r="T141" s="243"/>
      <c r="U141" s="243"/>
      <c r="V141" s="243"/>
      <c r="W141" s="243"/>
      <c r="X141" s="244"/>
      <c r="Y141" s="13"/>
      <c r="Z141" s="13"/>
      <c r="AA141" s="13"/>
      <c r="AB141" s="13"/>
      <c r="AC141" s="13"/>
      <c r="AD141" s="13"/>
      <c r="AE141" s="13"/>
      <c r="AT141" s="245" t="s">
        <v>157</v>
      </c>
      <c r="AU141" s="245" t="s">
        <v>91</v>
      </c>
      <c r="AV141" s="13" t="s">
        <v>91</v>
      </c>
      <c r="AW141" s="13" t="s">
        <v>5</v>
      </c>
      <c r="AX141" s="13" t="s">
        <v>89</v>
      </c>
      <c r="AY141" s="245" t="s">
        <v>136</v>
      </c>
    </row>
    <row r="142" s="2" customFormat="1" ht="55.5" customHeight="1">
      <c r="A142" s="36"/>
      <c r="B142" s="37"/>
      <c r="C142" s="215" t="s">
        <v>164</v>
      </c>
      <c r="D142" s="215" t="s">
        <v>138</v>
      </c>
      <c r="E142" s="216" t="s">
        <v>165</v>
      </c>
      <c r="F142" s="217" t="s">
        <v>166</v>
      </c>
      <c r="G142" s="218" t="s">
        <v>154</v>
      </c>
      <c r="H142" s="219">
        <v>120</v>
      </c>
      <c r="I142" s="220"/>
      <c r="J142" s="220"/>
      <c r="K142" s="221">
        <f>ROUND(P142*H142,2)</f>
        <v>0</v>
      </c>
      <c r="L142" s="217" t="s">
        <v>142</v>
      </c>
      <c r="M142" s="42"/>
      <c r="N142" s="222" t="s">
        <v>1</v>
      </c>
      <c r="O142" s="223" t="s">
        <v>44</v>
      </c>
      <c r="P142" s="224">
        <f>I142+J142</f>
        <v>0</v>
      </c>
      <c r="Q142" s="224">
        <f>ROUND(I142*H142,2)</f>
        <v>0</v>
      </c>
      <c r="R142" s="224">
        <f>ROUND(J142*H142,2)</f>
        <v>0</v>
      </c>
      <c r="S142" s="89"/>
      <c r="T142" s="225">
        <f>S142*H142</f>
        <v>0</v>
      </c>
      <c r="U142" s="225">
        <v>0</v>
      </c>
      <c r="V142" s="225">
        <f>U142*H142</f>
        <v>0</v>
      </c>
      <c r="W142" s="225">
        <v>0.28999999999999998</v>
      </c>
      <c r="X142" s="226">
        <f>W142*H142</f>
        <v>34.799999999999997</v>
      </c>
      <c r="Y142" s="36"/>
      <c r="Z142" s="36"/>
      <c r="AA142" s="36"/>
      <c r="AB142" s="36"/>
      <c r="AC142" s="36"/>
      <c r="AD142" s="36"/>
      <c r="AE142" s="36"/>
      <c r="AR142" s="227" t="s">
        <v>143</v>
      </c>
      <c r="AT142" s="227" t="s">
        <v>138</v>
      </c>
      <c r="AU142" s="227" t="s">
        <v>91</v>
      </c>
      <c r="AY142" s="15" t="s">
        <v>136</v>
      </c>
      <c r="BE142" s="228">
        <f>IF(O142="základní",K142,0)</f>
        <v>0</v>
      </c>
      <c r="BF142" s="228">
        <f>IF(O142="snížená",K142,0)</f>
        <v>0</v>
      </c>
      <c r="BG142" s="228">
        <f>IF(O142="zákl. přenesená",K142,0)</f>
        <v>0</v>
      </c>
      <c r="BH142" s="228">
        <f>IF(O142="sníž. přenesená",K142,0)</f>
        <v>0</v>
      </c>
      <c r="BI142" s="228">
        <f>IF(O142="nulová",K142,0)</f>
        <v>0</v>
      </c>
      <c r="BJ142" s="15" t="s">
        <v>89</v>
      </c>
      <c r="BK142" s="228">
        <f>ROUND(P142*H142,2)</f>
        <v>0</v>
      </c>
      <c r="BL142" s="15" t="s">
        <v>143</v>
      </c>
      <c r="BM142" s="227" t="s">
        <v>167</v>
      </c>
    </row>
    <row r="143" s="2" customFormat="1">
      <c r="A143" s="36"/>
      <c r="B143" s="37"/>
      <c r="C143" s="38"/>
      <c r="D143" s="229" t="s">
        <v>145</v>
      </c>
      <c r="E143" s="38"/>
      <c r="F143" s="230" t="s">
        <v>168</v>
      </c>
      <c r="G143" s="38"/>
      <c r="H143" s="38"/>
      <c r="I143" s="231"/>
      <c r="J143" s="231"/>
      <c r="K143" s="38"/>
      <c r="L143" s="38"/>
      <c r="M143" s="42"/>
      <c r="N143" s="232"/>
      <c r="O143" s="233"/>
      <c r="P143" s="89"/>
      <c r="Q143" s="89"/>
      <c r="R143" s="89"/>
      <c r="S143" s="89"/>
      <c r="T143" s="89"/>
      <c r="U143" s="89"/>
      <c r="V143" s="89"/>
      <c r="W143" s="89"/>
      <c r="X143" s="90"/>
      <c r="Y143" s="36"/>
      <c r="Z143" s="36"/>
      <c r="AA143" s="36"/>
      <c r="AB143" s="36"/>
      <c r="AC143" s="36"/>
      <c r="AD143" s="36"/>
      <c r="AE143" s="36"/>
      <c r="AT143" s="15" t="s">
        <v>145</v>
      </c>
      <c r="AU143" s="15" t="s">
        <v>91</v>
      </c>
    </row>
    <row r="144" s="2" customFormat="1" ht="44.25" customHeight="1">
      <c r="A144" s="36"/>
      <c r="B144" s="37"/>
      <c r="C144" s="215" t="s">
        <v>169</v>
      </c>
      <c r="D144" s="215" t="s">
        <v>138</v>
      </c>
      <c r="E144" s="216" t="s">
        <v>170</v>
      </c>
      <c r="F144" s="217" t="s">
        <v>171</v>
      </c>
      <c r="G144" s="218" t="s">
        <v>172</v>
      </c>
      <c r="H144" s="219">
        <v>66</v>
      </c>
      <c r="I144" s="220"/>
      <c r="J144" s="220"/>
      <c r="K144" s="221">
        <f>ROUND(P144*H144,2)</f>
        <v>0</v>
      </c>
      <c r="L144" s="217" t="s">
        <v>142</v>
      </c>
      <c r="M144" s="42"/>
      <c r="N144" s="222" t="s">
        <v>1</v>
      </c>
      <c r="O144" s="223" t="s">
        <v>44</v>
      </c>
      <c r="P144" s="224">
        <f>I144+J144</f>
        <v>0</v>
      </c>
      <c r="Q144" s="224">
        <f>ROUND(I144*H144,2)</f>
        <v>0</v>
      </c>
      <c r="R144" s="224">
        <f>ROUND(J144*H144,2)</f>
        <v>0</v>
      </c>
      <c r="S144" s="89"/>
      <c r="T144" s="225">
        <f>S144*H144</f>
        <v>0</v>
      </c>
      <c r="U144" s="225">
        <v>0</v>
      </c>
      <c r="V144" s="225">
        <f>U144*H144</f>
        <v>0</v>
      </c>
      <c r="W144" s="225">
        <v>0</v>
      </c>
      <c r="X144" s="226">
        <f>W144*H144</f>
        <v>0</v>
      </c>
      <c r="Y144" s="36"/>
      <c r="Z144" s="36"/>
      <c r="AA144" s="36"/>
      <c r="AB144" s="36"/>
      <c r="AC144" s="36"/>
      <c r="AD144" s="36"/>
      <c r="AE144" s="36"/>
      <c r="AR144" s="227" t="s">
        <v>143</v>
      </c>
      <c r="AT144" s="227" t="s">
        <v>138</v>
      </c>
      <c r="AU144" s="227" t="s">
        <v>91</v>
      </c>
      <c r="AY144" s="15" t="s">
        <v>136</v>
      </c>
      <c r="BE144" s="228">
        <f>IF(O144="základní",K144,0)</f>
        <v>0</v>
      </c>
      <c r="BF144" s="228">
        <f>IF(O144="snížená",K144,0)</f>
        <v>0</v>
      </c>
      <c r="BG144" s="228">
        <f>IF(O144="zákl. přenesená",K144,0)</f>
        <v>0</v>
      </c>
      <c r="BH144" s="228">
        <f>IF(O144="sníž. přenesená",K144,0)</f>
        <v>0</v>
      </c>
      <c r="BI144" s="228">
        <f>IF(O144="nulová",K144,0)</f>
        <v>0</v>
      </c>
      <c r="BJ144" s="15" t="s">
        <v>89</v>
      </c>
      <c r="BK144" s="228">
        <f>ROUND(P144*H144,2)</f>
        <v>0</v>
      </c>
      <c r="BL144" s="15" t="s">
        <v>143</v>
      </c>
      <c r="BM144" s="227" t="s">
        <v>173</v>
      </c>
    </row>
    <row r="145" s="2" customFormat="1">
      <c r="A145" s="36"/>
      <c r="B145" s="37"/>
      <c r="C145" s="38"/>
      <c r="D145" s="229" t="s">
        <v>145</v>
      </c>
      <c r="E145" s="38"/>
      <c r="F145" s="230" t="s">
        <v>174</v>
      </c>
      <c r="G145" s="38"/>
      <c r="H145" s="38"/>
      <c r="I145" s="231"/>
      <c r="J145" s="231"/>
      <c r="K145" s="38"/>
      <c r="L145" s="38"/>
      <c r="M145" s="42"/>
      <c r="N145" s="232"/>
      <c r="O145" s="233"/>
      <c r="P145" s="89"/>
      <c r="Q145" s="89"/>
      <c r="R145" s="89"/>
      <c r="S145" s="89"/>
      <c r="T145" s="89"/>
      <c r="U145" s="89"/>
      <c r="V145" s="89"/>
      <c r="W145" s="89"/>
      <c r="X145" s="90"/>
      <c r="Y145" s="36"/>
      <c r="Z145" s="36"/>
      <c r="AA145" s="36"/>
      <c r="AB145" s="36"/>
      <c r="AC145" s="36"/>
      <c r="AD145" s="36"/>
      <c r="AE145" s="36"/>
      <c r="AT145" s="15" t="s">
        <v>145</v>
      </c>
      <c r="AU145" s="15" t="s">
        <v>91</v>
      </c>
    </row>
    <row r="146" s="13" customFormat="1">
      <c r="A146" s="13"/>
      <c r="B146" s="234"/>
      <c r="C146" s="235"/>
      <c r="D146" s="236" t="s">
        <v>157</v>
      </c>
      <c r="E146" s="237" t="s">
        <v>1</v>
      </c>
      <c r="F146" s="238" t="s">
        <v>175</v>
      </c>
      <c r="G146" s="235"/>
      <c r="H146" s="239">
        <v>66</v>
      </c>
      <c r="I146" s="240"/>
      <c r="J146" s="240"/>
      <c r="K146" s="235"/>
      <c r="L146" s="235"/>
      <c r="M146" s="241"/>
      <c r="N146" s="242"/>
      <c r="O146" s="243"/>
      <c r="P146" s="243"/>
      <c r="Q146" s="243"/>
      <c r="R146" s="243"/>
      <c r="S146" s="243"/>
      <c r="T146" s="243"/>
      <c r="U146" s="243"/>
      <c r="V146" s="243"/>
      <c r="W146" s="243"/>
      <c r="X146" s="244"/>
      <c r="Y146" s="13"/>
      <c r="Z146" s="13"/>
      <c r="AA146" s="13"/>
      <c r="AB146" s="13"/>
      <c r="AC146" s="13"/>
      <c r="AD146" s="13"/>
      <c r="AE146" s="13"/>
      <c r="AT146" s="245" t="s">
        <v>157</v>
      </c>
      <c r="AU146" s="245" t="s">
        <v>91</v>
      </c>
      <c r="AV146" s="13" t="s">
        <v>91</v>
      </c>
      <c r="AW146" s="13" t="s">
        <v>5</v>
      </c>
      <c r="AX146" s="13" t="s">
        <v>89</v>
      </c>
      <c r="AY146" s="245" t="s">
        <v>136</v>
      </c>
    </row>
    <row r="147" s="2" customFormat="1" ht="62.7" customHeight="1">
      <c r="A147" s="36"/>
      <c r="B147" s="37"/>
      <c r="C147" s="215" t="s">
        <v>176</v>
      </c>
      <c r="D147" s="215" t="s">
        <v>138</v>
      </c>
      <c r="E147" s="216" t="s">
        <v>177</v>
      </c>
      <c r="F147" s="217" t="s">
        <v>178</v>
      </c>
      <c r="G147" s="218" t="s">
        <v>172</v>
      </c>
      <c r="H147" s="219">
        <v>66</v>
      </c>
      <c r="I147" s="220"/>
      <c r="J147" s="220"/>
      <c r="K147" s="221">
        <f>ROUND(P147*H147,2)</f>
        <v>0</v>
      </c>
      <c r="L147" s="217" t="s">
        <v>142</v>
      </c>
      <c r="M147" s="42"/>
      <c r="N147" s="222" t="s">
        <v>1</v>
      </c>
      <c r="O147" s="223" t="s">
        <v>44</v>
      </c>
      <c r="P147" s="224">
        <f>I147+J147</f>
        <v>0</v>
      </c>
      <c r="Q147" s="224">
        <f>ROUND(I147*H147,2)</f>
        <v>0</v>
      </c>
      <c r="R147" s="224">
        <f>ROUND(J147*H147,2)</f>
        <v>0</v>
      </c>
      <c r="S147" s="89"/>
      <c r="T147" s="225">
        <f>S147*H147</f>
        <v>0</v>
      </c>
      <c r="U147" s="225">
        <v>0</v>
      </c>
      <c r="V147" s="225">
        <f>U147*H147</f>
        <v>0</v>
      </c>
      <c r="W147" s="225">
        <v>0</v>
      </c>
      <c r="X147" s="226">
        <f>W147*H147</f>
        <v>0</v>
      </c>
      <c r="Y147" s="36"/>
      <c r="Z147" s="36"/>
      <c r="AA147" s="36"/>
      <c r="AB147" s="36"/>
      <c r="AC147" s="36"/>
      <c r="AD147" s="36"/>
      <c r="AE147" s="36"/>
      <c r="AR147" s="227" t="s">
        <v>143</v>
      </c>
      <c r="AT147" s="227" t="s">
        <v>138</v>
      </c>
      <c r="AU147" s="227" t="s">
        <v>91</v>
      </c>
      <c r="AY147" s="15" t="s">
        <v>136</v>
      </c>
      <c r="BE147" s="228">
        <f>IF(O147="základní",K147,0)</f>
        <v>0</v>
      </c>
      <c r="BF147" s="228">
        <f>IF(O147="snížená",K147,0)</f>
        <v>0</v>
      </c>
      <c r="BG147" s="228">
        <f>IF(O147="zákl. přenesená",K147,0)</f>
        <v>0</v>
      </c>
      <c r="BH147" s="228">
        <f>IF(O147="sníž. přenesená",K147,0)</f>
        <v>0</v>
      </c>
      <c r="BI147" s="228">
        <f>IF(O147="nulová",K147,0)</f>
        <v>0</v>
      </c>
      <c r="BJ147" s="15" t="s">
        <v>89</v>
      </c>
      <c r="BK147" s="228">
        <f>ROUND(P147*H147,2)</f>
        <v>0</v>
      </c>
      <c r="BL147" s="15" t="s">
        <v>143</v>
      </c>
      <c r="BM147" s="227" t="s">
        <v>179</v>
      </c>
    </row>
    <row r="148" s="2" customFormat="1">
      <c r="A148" s="36"/>
      <c r="B148" s="37"/>
      <c r="C148" s="38"/>
      <c r="D148" s="229" t="s">
        <v>145</v>
      </c>
      <c r="E148" s="38"/>
      <c r="F148" s="230" t="s">
        <v>180</v>
      </c>
      <c r="G148" s="38"/>
      <c r="H148" s="38"/>
      <c r="I148" s="231"/>
      <c r="J148" s="231"/>
      <c r="K148" s="38"/>
      <c r="L148" s="38"/>
      <c r="M148" s="42"/>
      <c r="N148" s="232"/>
      <c r="O148" s="233"/>
      <c r="P148" s="89"/>
      <c r="Q148" s="89"/>
      <c r="R148" s="89"/>
      <c r="S148" s="89"/>
      <c r="T148" s="89"/>
      <c r="U148" s="89"/>
      <c r="V148" s="89"/>
      <c r="W148" s="89"/>
      <c r="X148" s="90"/>
      <c r="Y148" s="36"/>
      <c r="Z148" s="36"/>
      <c r="AA148" s="36"/>
      <c r="AB148" s="36"/>
      <c r="AC148" s="36"/>
      <c r="AD148" s="36"/>
      <c r="AE148" s="36"/>
      <c r="AT148" s="15" t="s">
        <v>145</v>
      </c>
      <c r="AU148" s="15" t="s">
        <v>91</v>
      </c>
    </row>
    <row r="149" s="2" customFormat="1" ht="44.25" customHeight="1">
      <c r="A149" s="36"/>
      <c r="B149" s="37"/>
      <c r="C149" s="215" t="s">
        <v>181</v>
      </c>
      <c r="D149" s="215" t="s">
        <v>138</v>
      </c>
      <c r="E149" s="216" t="s">
        <v>182</v>
      </c>
      <c r="F149" s="217" t="s">
        <v>183</v>
      </c>
      <c r="G149" s="218" t="s">
        <v>172</v>
      </c>
      <c r="H149" s="219">
        <v>66</v>
      </c>
      <c r="I149" s="220"/>
      <c r="J149" s="220"/>
      <c r="K149" s="221">
        <f>ROUND(P149*H149,2)</f>
        <v>0</v>
      </c>
      <c r="L149" s="217" t="s">
        <v>142</v>
      </c>
      <c r="M149" s="42"/>
      <c r="N149" s="222" t="s">
        <v>1</v>
      </c>
      <c r="O149" s="223" t="s">
        <v>44</v>
      </c>
      <c r="P149" s="224">
        <f>I149+J149</f>
        <v>0</v>
      </c>
      <c r="Q149" s="224">
        <f>ROUND(I149*H149,2)</f>
        <v>0</v>
      </c>
      <c r="R149" s="224">
        <f>ROUND(J149*H149,2)</f>
        <v>0</v>
      </c>
      <c r="S149" s="89"/>
      <c r="T149" s="225">
        <f>S149*H149</f>
        <v>0</v>
      </c>
      <c r="U149" s="225">
        <v>0</v>
      </c>
      <c r="V149" s="225">
        <f>U149*H149</f>
        <v>0</v>
      </c>
      <c r="W149" s="225">
        <v>0</v>
      </c>
      <c r="X149" s="226">
        <f>W149*H149</f>
        <v>0</v>
      </c>
      <c r="Y149" s="36"/>
      <c r="Z149" s="36"/>
      <c r="AA149" s="36"/>
      <c r="AB149" s="36"/>
      <c r="AC149" s="36"/>
      <c r="AD149" s="36"/>
      <c r="AE149" s="36"/>
      <c r="AR149" s="227" t="s">
        <v>143</v>
      </c>
      <c r="AT149" s="227" t="s">
        <v>138</v>
      </c>
      <c r="AU149" s="227" t="s">
        <v>91</v>
      </c>
      <c r="AY149" s="15" t="s">
        <v>136</v>
      </c>
      <c r="BE149" s="228">
        <f>IF(O149="základní",K149,0)</f>
        <v>0</v>
      </c>
      <c r="BF149" s="228">
        <f>IF(O149="snížená",K149,0)</f>
        <v>0</v>
      </c>
      <c r="BG149" s="228">
        <f>IF(O149="zákl. přenesená",K149,0)</f>
        <v>0</v>
      </c>
      <c r="BH149" s="228">
        <f>IF(O149="sníž. přenesená",K149,0)</f>
        <v>0</v>
      </c>
      <c r="BI149" s="228">
        <f>IF(O149="nulová",K149,0)</f>
        <v>0</v>
      </c>
      <c r="BJ149" s="15" t="s">
        <v>89</v>
      </c>
      <c r="BK149" s="228">
        <f>ROUND(P149*H149,2)</f>
        <v>0</v>
      </c>
      <c r="BL149" s="15" t="s">
        <v>143</v>
      </c>
      <c r="BM149" s="227" t="s">
        <v>184</v>
      </c>
    </row>
    <row r="150" s="2" customFormat="1">
      <c r="A150" s="36"/>
      <c r="B150" s="37"/>
      <c r="C150" s="38"/>
      <c r="D150" s="229" t="s">
        <v>145</v>
      </c>
      <c r="E150" s="38"/>
      <c r="F150" s="230" t="s">
        <v>185</v>
      </c>
      <c r="G150" s="38"/>
      <c r="H150" s="38"/>
      <c r="I150" s="231"/>
      <c r="J150" s="231"/>
      <c r="K150" s="38"/>
      <c r="L150" s="38"/>
      <c r="M150" s="42"/>
      <c r="N150" s="232"/>
      <c r="O150" s="233"/>
      <c r="P150" s="89"/>
      <c r="Q150" s="89"/>
      <c r="R150" s="89"/>
      <c r="S150" s="89"/>
      <c r="T150" s="89"/>
      <c r="U150" s="89"/>
      <c r="V150" s="89"/>
      <c r="W150" s="89"/>
      <c r="X150" s="90"/>
      <c r="Y150" s="36"/>
      <c r="Z150" s="36"/>
      <c r="AA150" s="36"/>
      <c r="AB150" s="36"/>
      <c r="AC150" s="36"/>
      <c r="AD150" s="36"/>
      <c r="AE150" s="36"/>
      <c r="AT150" s="15" t="s">
        <v>145</v>
      </c>
      <c r="AU150" s="15" t="s">
        <v>91</v>
      </c>
    </row>
    <row r="151" s="2" customFormat="1" ht="44.25" customHeight="1">
      <c r="A151" s="36"/>
      <c r="B151" s="37"/>
      <c r="C151" s="215" t="s">
        <v>186</v>
      </c>
      <c r="D151" s="215" t="s">
        <v>138</v>
      </c>
      <c r="E151" s="216" t="s">
        <v>187</v>
      </c>
      <c r="F151" s="217" t="s">
        <v>188</v>
      </c>
      <c r="G151" s="218" t="s">
        <v>172</v>
      </c>
      <c r="H151" s="219">
        <v>18.216000000000001</v>
      </c>
      <c r="I151" s="220"/>
      <c r="J151" s="220"/>
      <c r="K151" s="221">
        <f>ROUND(P151*H151,2)</f>
        <v>0</v>
      </c>
      <c r="L151" s="217" t="s">
        <v>142</v>
      </c>
      <c r="M151" s="42"/>
      <c r="N151" s="222" t="s">
        <v>1</v>
      </c>
      <c r="O151" s="223" t="s">
        <v>44</v>
      </c>
      <c r="P151" s="224">
        <f>I151+J151</f>
        <v>0</v>
      </c>
      <c r="Q151" s="224">
        <f>ROUND(I151*H151,2)</f>
        <v>0</v>
      </c>
      <c r="R151" s="224">
        <f>ROUND(J151*H151,2)</f>
        <v>0</v>
      </c>
      <c r="S151" s="89"/>
      <c r="T151" s="225">
        <f>S151*H151</f>
        <v>0</v>
      </c>
      <c r="U151" s="225">
        <v>0</v>
      </c>
      <c r="V151" s="225">
        <f>U151*H151</f>
        <v>0</v>
      </c>
      <c r="W151" s="225">
        <v>0</v>
      </c>
      <c r="X151" s="226">
        <f>W151*H151</f>
        <v>0</v>
      </c>
      <c r="Y151" s="36"/>
      <c r="Z151" s="36"/>
      <c r="AA151" s="36"/>
      <c r="AB151" s="36"/>
      <c r="AC151" s="36"/>
      <c r="AD151" s="36"/>
      <c r="AE151" s="36"/>
      <c r="AR151" s="227" t="s">
        <v>143</v>
      </c>
      <c r="AT151" s="227" t="s">
        <v>138</v>
      </c>
      <c r="AU151" s="227" t="s">
        <v>91</v>
      </c>
      <c r="AY151" s="15" t="s">
        <v>136</v>
      </c>
      <c r="BE151" s="228">
        <f>IF(O151="základní",K151,0)</f>
        <v>0</v>
      </c>
      <c r="BF151" s="228">
        <f>IF(O151="snížená",K151,0)</f>
        <v>0</v>
      </c>
      <c r="BG151" s="228">
        <f>IF(O151="zákl. přenesená",K151,0)</f>
        <v>0</v>
      </c>
      <c r="BH151" s="228">
        <f>IF(O151="sníž. přenesená",K151,0)</f>
        <v>0</v>
      </c>
      <c r="BI151" s="228">
        <f>IF(O151="nulová",K151,0)</f>
        <v>0</v>
      </c>
      <c r="BJ151" s="15" t="s">
        <v>89</v>
      </c>
      <c r="BK151" s="228">
        <f>ROUND(P151*H151,2)</f>
        <v>0</v>
      </c>
      <c r="BL151" s="15" t="s">
        <v>143</v>
      </c>
      <c r="BM151" s="227" t="s">
        <v>189</v>
      </c>
    </row>
    <row r="152" s="2" customFormat="1">
      <c r="A152" s="36"/>
      <c r="B152" s="37"/>
      <c r="C152" s="38"/>
      <c r="D152" s="229" t="s">
        <v>145</v>
      </c>
      <c r="E152" s="38"/>
      <c r="F152" s="230" t="s">
        <v>190</v>
      </c>
      <c r="G152" s="38"/>
      <c r="H152" s="38"/>
      <c r="I152" s="231"/>
      <c r="J152" s="231"/>
      <c r="K152" s="38"/>
      <c r="L152" s="38"/>
      <c r="M152" s="42"/>
      <c r="N152" s="232"/>
      <c r="O152" s="233"/>
      <c r="P152" s="89"/>
      <c r="Q152" s="89"/>
      <c r="R152" s="89"/>
      <c r="S152" s="89"/>
      <c r="T152" s="89"/>
      <c r="U152" s="89"/>
      <c r="V152" s="89"/>
      <c r="W152" s="89"/>
      <c r="X152" s="90"/>
      <c r="Y152" s="36"/>
      <c r="Z152" s="36"/>
      <c r="AA152" s="36"/>
      <c r="AB152" s="36"/>
      <c r="AC152" s="36"/>
      <c r="AD152" s="36"/>
      <c r="AE152" s="36"/>
      <c r="AT152" s="15" t="s">
        <v>145</v>
      </c>
      <c r="AU152" s="15" t="s">
        <v>91</v>
      </c>
    </row>
    <row r="153" s="13" customFormat="1">
      <c r="A153" s="13"/>
      <c r="B153" s="234"/>
      <c r="C153" s="235"/>
      <c r="D153" s="236" t="s">
        <v>157</v>
      </c>
      <c r="E153" s="237" t="s">
        <v>1</v>
      </c>
      <c r="F153" s="238" t="s">
        <v>191</v>
      </c>
      <c r="G153" s="235"/>
      <c r="H153" s="239">
        <v>18.216000000000001</v>
      </c>
      <c r="I153" s="240"/>
      <c r="J153" s="240"/>
      <c r="K153" s="235"/>
      <c r="L153" s="235"/>
      <c r="M153" s="241"/>
      <c r="N153" s="242"/>
      <c r="O153" s="243"/>
      <c r="P153" s="243"/>
      <c r="Q153" s="243"/>
      <c r="R153" s="243"/>
      <c r="S153" s="243"/>
      <c r="T153" s="243"/>
      <c r="U153" s="243"/>
      <c r="V153" s="243"/>
      <c r="W153" s="243"/>
      <c r="X153" s="244"/>
      <c r="Y153" s="13"/>
      <c r="Z153" s="13"/>
      <c r="AA153" s="13"/>
      <c r="AB153" s="13"/>
      <c r="AC153" s="13"/>
      <c r="AD153" s="13"/>
      <c r="AE153" s="13"/>
      <c r="AT153" s="245" t="s">
        <v>157</v>
      </c>
      <c r="AU153" s="245" t="s">
        <v>91</v>
      </c>
      <c r="AV153" s="13" t="s">
        <v>91</v>
      </c>
      <c r="AW153" s="13" t="s">
        <v>5</v>
      </c>
      <c r="AX153" s="13" t="s">
        <v>89</v>
      </c>
      <c r="AY153" s="245" t="s">
        <v>136</v>
      </c>
    </row>
    <row r="154" s="2" customFormat="1" ht="33" customHeight="1">
      <c r="A154" s="36"/>
      <c r="B154" s="37"/>
      <c r="C154" s="215" t="s">
        <v>192</v>
      </c>
      <c r="D154" s="215" t="s">
        <v>138</v>
      </c>
      <c r="E154" s="216" t="s">
        <v>193</v>
      </c>
      <c r="F154" s="217" t="s">
        <v>194</v>
      </c>
      <c r="G154" s="218" t="s">
        <v>154</v>
      </c>
      <c r="H154" s="219">
        <v>120</v>
      </c>
      <c r="I154" s="220"/>
      <c r="J154" s="220"/>
      <c r="K154" s="221">
        <f>ROUND(P154*H154,2)</f>
        <v>0</v>
      </c>
      <c r="L154" s="217" t="s">
        <v>142</v>
      </c>
      <c r="M154" s="42"/>
      <c r="N154" s="222" t="s">
        <v>1</v>
      </c>
      <c r="O154" s="223" t="s">
        <v>44</v>
      </c>
      <c r="P154" s="224">
        <f>I154+J154</f>
        <v>0</v>
      </c>
      <c r="Q154" s="224">
        <f>ROUND(I154*H154,2)</f>
        <v>0</v>
      </c>
      <c r="R154" s="224">
        <f>ROUND(J154*H154,2)</f>
        <v>0</v>
      </c>
      <c r="S154" s="89"/>
      <c r="T154" s="225">
        <f>S154*H154</f>
        <v>0</v>
      </c>
      <c r="U154" s="225">
        <v>0</v>
      </c>
      <c r="V154" s="225">
        <f>U154*H154</f>
        <v>0</v>
      </c>
      <c r="W154" s="225">
        <v>0</v>
      </c>
      <c r="X154" s="226">
        <f>W154*H154</f>
        <v>0</v>
      </c>
      <c r="Y154" s="36"/>
      <c r="Z154" s="36"/>
      <c r="AA154" s="36"/>
      <c r="AB154" s="36"/>
      <c r="AC154" s="36"/>
      <c r="AD154" s="36"/>
      <c r="AE154" s="36"/>
      <c r="AR154" s="227" t="s">
        <v>143</v>
      </c>
      <c r="AT154" s="227" t="s">
        <v>138</v>
      </c>
      <c r="AU154" s="227" t="s">
        <v>91</v>
      </c>
      <c r="AY154" s="15" t="s">
        <v>136</v>
      </c>
      <c r="BE154" s="228">
        <f>IF(O154="základní",K154,0)</f>
        <v>0</v>
      </c>
      <c r="BF154" s="228">
        <f>IF(O154="snížená",K154,0)</f>
        <v>0</v>
      </c>
      <c r="BG154" s="228">
        <f>IF(O154="zákl. přenesená",K154,0)</f>
        <v>0</v>
      </c>
      <c r="BH154" s="228">
        <f>IF(O154="sníž. přenesená",K154,0)</f>
        <v>0</v>
      </c>
      <c r="BI154" s="228">
        <f>IF(O154="nulová",K154,0)</f>
        <v>0</v>
      </c>
      <c r="BJ154" s="15" t="s">
        <v>89</v>
      </c>
      <c r="BK154" s="228">
        <f>ROUND(P154*H154,2)</f>
        <v>0</v>
      </c>
      <c r="BL154" s="15" t="s">
        <v>143</v>
      </c>
      <c r="BM154" s="227" t="s">
        <v>195</v>
      </c>
    </row>
    <row r="155" s="2" customFormat="1">
      <c r="A155" s="36"/>
      <c r="B155" s="37"/>
      <c r="C155" s="38"/>
      <c r="D155" s="229" t="s">
        <v>145</v>
      </c>
      <c r="E155" s="38"/>
      <c r="F155" s="230" t="s">
        <v>196</v>
      </c>
      <c r="G155" s="38"/>
      <c r="H155" s="38"/>
      <c r="I155" s="231"/>
      <c r="J155" s="231"/>
      <c r="K155" s="38"/>
      <c r="L155" s="38"/>
      <c r="M155" s="42"/>
      <c r="N155" s="232"/>
      <c r="O155" s="233"/>
      <c r="P155" s="89"/>
      <c r="Q155" s="89"/>
      <c r="R155" s="89"/>
      <c r="S155" s="89"/>
      <c r="T155" s="89"/>
      <c r="U155" s="89"/>
      <c r="V155" s="89"/>
      <c r="W155" s="89"/>
      <c r="X155" s="90"/>
      <c r="Y155" s="36"/>
      <c r="Z155" s="36"/>
      <c r="AA155" s="36"/>
      <c r="AB155" s="36"/>
      <c r="AC155" s="36"/>
      <c r="AD155" s="36"/>
      <c r="AE155" s="36"/>
      <c r="AT155" s="15" t="s">
        <v>145</v>
      </c>
      <c r="AU155" s="15" t="s">
        <v>91</v>
      </c>
    </row>
    <row r="156" s="13" customFormat="1">
      <c r="A156" s="13"/>
      <c r="B156" s="234"/>
      <c r="C156" s="235"/>
      <c r="D156" s="236" t="s">
        <v>157</v>
      </c>
      <c r="E156" s="237" t="s">
        <v>1</v>
      </c>
      <c r="F156" s="238" t="s">
        <v>163</v>
      </c>
      <c r="G156" s="235"/>
      <c r="H156" s="239">
        <v>120</v>
      </c>
      <c r="I156" s="240"/>
      <c r="J156" s="240"/>
      <c r="K156" s="235"/>
      <c r="L156" s="235"/>
      <c r="M156" s="241"/>
      <c r="N156" s="242"/>
      <c r="O156" s="243"/>
      <c r="P156" s="243"/>
      <c r="Q156" s="243"/>
      <c r="R156" s="243"/>
      <c r="S156" s="243"/>
      <c r="T156" s="243"/>
      <c r="U156" s="243"/>
      <c r="V156" s="243"/>
      <c r="W156" s="243"/>
      <c r="X156" s="244"/>
      <c r="Y156" s="13"/>
      <c r="Z156" s="13"/>
      <c r="AA156" s="13"/>
      <c r="AB156" s="13"/>
      <c r="AC156" s="13"/>
      <c r="AD156" s="13"/>
      <c r="AE156" s="13"/>
      <c r="AT156" s="245" t="s">
        <v>157</v>
      </c>
      <c r="AU156" s="245" t="s">
        <v>91</v>
      </c>
      <c r="AV156" s="13" t="s">
        <v>91</v>
      </c>
      <c r="AW156" s="13" t="s">
        <v>5</v>
      </c>
      <c r="AX156" s="13" t="s">
        <v>89</v>
      </c>
      <c r="AY156" s="245" t="s">
        <v>136</v>
      </c>
    </row>
    <row r="157" s="12" customFormat="1" ht="22.8" customHeight="1">
      <c r="A157" s="12"/>
      <c r="B157" s="198"/>
      <c r="C157" s="199"/>
      <c r="D157" s="200" t="s">
        <v>80</v>
      </c>
      <c r="E157" s="213" t="s">
        <v>91</v>
      </c>
      <c r="F157" s="213" t="s">
        <v>197</v>
      </c>
      <c r="G157" s="199"/>
      <c r="H157" s="199"/>
      <c r="I157" s="202"/>
      <c r="J157" s="202"/>
      <c r="K157" s="214">
        <f>BK157</f>
        <v>0</v>
      </c>
      <c r="L157" s="199"/>
      <c r="M157" s="204"/>
      <c r="N157" s="205"/>
      <c r="O157" s="206"/>
      <c r="P157" s="206"/>
      <c r="Q157" s="207">
        <f>SUM(Q158:Q166)</f>
        <v>0</v>
      </c>
      <c r="R157" s="207">
        <f>SUM(R158:R166)</f>
        <v>0</v>
      </c>
      <c r="S157" s="206"/>
      <c r="T157" s="208">
        <f>SUM(T158:T166)</f>
        <v>0</v>
      </c>
      <c r="U157" s="206"/>
      <c r="V157" s="208">
        <f>SUM(V158:V166)</f>
        <v>30.267969600000001</v>
      </c>
      <c r="W157" s="206"/>
      <c r="X157" s="209">
        <f>SUM(X158:X166)</f>
        <v>0</v>
      </c>
      <c r="Y157" s="12"/>
      <c r="Z157" s="12"/>
      <c r="AA157" s="12"/>
      <c r="AB157" s="12"/>
      <c r="AC157" s="12"/>
      <c r="AD157" s="12"/>
      <c r="AE157" s="12"/>
      <c r="AR157" s="210" t="s">
        <v>89</v>
      </c>
      <c r="AT157" s="211" t="s">
        <v>80</v>
      </c>
      <c r="AU157" s="211" t="s">
        <v>89</v>
      </c>
      <c r="AY157" s="210" t="s">
        <v>136</v>
      </c>
      <c r="BK157" s="212">
        <f>SUM(BK158:BK166)</f>
        <v>0</v>
      </c>
    </row>
    <row r="158" s="2" customFormat="1" ht="37.8" customHeight="1">
      <c r="A158" s="36"/>
      <c r="B158" s="37"/>
      <c r="C158" s="215" t="s">
        <v>198</v>
      </c>
      <c r="D158" s="215" t="s">
        <v>138</v>
      </c>
      <c r="E158" s="216" t="s">
        <v>199</v>
      </c>
      <c r="F158" s="217" t="s">
        <v>200</v>
      </c>
      <c r="G158" s="218" t="s">
        <v>172</v>
      </c>
      <c r="H158" s="219">
        <v>3.0720000000000001</v>
      </c>
      <c r="I158" s="220"/>
      <c r="J158" s="220"/>
      <c r="K158" s="221">
        <f>ROUND(P158*H158,2)</f>
        <v>0</v>
      </c>
      <c r="L158" s="217" t="s">
        <v>142</v>
      </c>
      <c r="M158" s="42"/>
      <c r="N158" s="222" t="s">
        <v>1</v>
      </c>
      <c r="O158" s="223" t="s">
        <v>44</v>
      </c>
      <c r="P158" s="224">
        <f>I158+J158</f>
        <v>0</v>
      </c>
      <c r="Q158" s="224">
        <f>ROUND(I158*H158,2)</f>
        <v>0</v>
      </c>
      <c r="R158" s="224">
        <f>ROUND(J158*H158,2)</f>
        <v>0</v>
      </c>
      <c r="S158" s="89"/>
      <c r="T158" s="225">
        <f>S158*H158</f>
        <v>0</v>
      </c>
      <c r="U158" s="225">
        <v>2.1600000000000001</v>
      </c>
      <c r="V158" s="225">
        <f>U158*H158</f>
        <v>6.6355200000000005</v>
      </c>
      <c r="W158" s="225">
        <v>0</v>
      </c>
      <c r="X158" s="226">
        <f>W158*H158</f>
        <v>0</v>
      </c>
      <c r="Y158" s="36"/>
      <c r="Z158" s="36"/>
      <c r="AA158" s="36"/>
      <c r="AB158" s="36"/>
      <c r="AC158" s="36"/>
      <c r="AD158" s="36"/>
      <c r="AE158" s="36"/>
      <c r="AR158" s="227" t="s">
        <v>143</v>
      </c>
      <c r="AT158" s="227" t="s">
        <v>138</v>
      </c>
      <c r="AU158" s="227" t="s">
        <v>91</v>
      </c>
      <c r="AY158" s="15" t="s">
        <v>136</v>
      </c>
      <c r="BE158" s="228">
        <f>IF(O158="základní",K158,0)</f>
        <v>0</v>
      </c>
      <c r="BF158" s="228">
        <f>IF(O158="snížená",K158,0)</f>
        <v>0</v>
      </c>
      <c r="BG158" s="228">
        <f>IF(O158="zákl. přenesená",K158,0)</f>
        <v>0</v>
      </c>
      <c r="BH158" s="228">
        <f>IF(O158="sníž. přenesená",K158,0)</f>
        <v>0</v>
      </c>
      <c r="BI158" s="228">
        <f>IF(O158="nulová",K158,0)</f>
        <v>0</v>
      </c>
      <c r="BJ158" s="15" t="s">
        <v>89</v>
      </c>
      <c r="BK158" s="228">
        <f>ROUND(P158*H158,2)</f>
        <v>0</v>
      </c>
      <c r="BL158" s="15" t="s">
        <v>143</v>
      </c>
      <c r="BM158" s="227" t="s">
        <v>201</v>
      </c>
    </row>
    <row r="159" s="2" customFormat="1">
      <c r="A159" s="36"/>
      <c r="B159" s="37"/>
      <c r="C159" s="38"/>
      <c r="D159" s="229" t="s">
        <v>145</v>
      </c>
      <c r="E159" s="38"/>
      <c r="F159" s="230" t="s">
        <v>202</v>
      </c>
      <c r="G159" s="38"/>
      <c r="H159" s="38"/>
      <c r="I159" s="231"/>
      <c r="J159" s="231"/>
      <c r="K159" s="38"/>
      <c r="L159" s="38"/>
      <c r="M159" s="42"/>
      <c r="N159" s="232"/>
      <c r="O159" s="233"/>
      <c r="P159" s="89"/>
      <c r="Q159" s="89"/>
      <c r="R159" s="89"/>
      <c r="S159" s="89"/>
      <c r="T159" s="89"/>
      <c r="U159" s="89"/>
      <c r="V159" s="89"/>
      <c r="W159" s="89"/>
      <c r="X159" s="90"/>
      <c r="Y159" s="36"/>
      <c r="Z159" s="36"/>
      <c r="AA159" s="36"/>
      <c r="AB159" s="36"/>
      <c r="AC159" s="36"/>
      <c r="AD159" s="36"/>
      <c r="AE159" s="36"/>
      <c r="AT159" s="15" t="s">
        <v>145</v>
      </c>
      <c r="AU159" s="15" t="s">
        <v>91</v>
      </c>
    </row>
    <row r="160" s="13" customFormat="1">
      <c r="A160" s="13"/>
      <c r="B160" s="234"/>
      <c r="C160" s="235"/>
      <c r="D160" s="236" t="s">
        <v>157</v>
      </c>
      <c r="E160" s="237" t="s">
        <v>1</v>
      </c>
      <c r="F160" s="238" t="s">
        <v>203</v>
      </c>
      <c r="G160" s="235"/>
      <c r="H160" s="239">
        <v>3.0720000000000001</v>
      </c>
      <c r="I160" s="240"/>
      <c r="J160" s="240"/>
      <c r="K160" s="235"/>
      <c r="L160" s="235"/>
      <c r="M160" s="241"/>
      <c r="N160" s="242"/>
      <c r="O160" s="243"/>
      <c r="P160" s="243"/>
      <c r="Q160" s="243"/>
      <c r="R160" s="243"/>
      <c r="S160" s="243"/>
      <c r="T160" s="243"/>
      <c r="U160" s="243"/>
      <c r="V160" s="243"/>
      <c r="W160" s="243"/>
      <c r="X160" s="244"/>
      <c r="Y160" s="13"/>
      <c r="Z160" s="13"/>
      <c r="AA160" s="13"/>
      <c r="AB160" s="13"/>
      <c r="AC160" s="13"/>
      <c r="AD160" s="13"/>
      <c r="AE160" s="13"/>
      <c r="AT160" s="245" t="s">
        <v>157</v>
      </c>
      <c r="AU160" s="245" t="s">
        <v>91</v>
      </c>
      <c r="AV160" s="13" t="s">
        <v>91</v>
      </c>
      <c r="AW160" s="13" t="s">
        <v>5</v>
      </c>
      <c r="AX160" s="13" t="s">
        <v>89</v>
      </c>
      <c r="AY160" s="245" t="s">
        <v>136</v>
      </c>
    </row>
    <row r="161" s="2" customFormat="1" ht="44.25" customHeight="1">
      <c r="A161" s="36"/>
      <c r="B161" s="37"/>
      <c r="C161" s="215" t="s">
        <v>9</v>
      </c>
      <c r="D161" s="215" t="s">
        <v>138</v>
      </c>
      <c r="E161" s="216" t="s">
        <v>204</v>
      </c>
      <c r="F161" s="217" t="s">
        <v>205</v>
      </c>
      <c r="G161" s="218" t="s">
        <v>154</v>
      </c>
      <c r="H161" s="219">
        <v>61.439999999999998</v>
      </c>
      <c r="I161" s="220"/>
      <c r="J161" s="220"/>
      <c r="K161" s="221">
        <f>ROUND(P161*H161,2)</f>
        <v>0</v>
      </c>
      <c r="L161" s="217" t="s">
        <v>142</v>
      </c>
      <c r="M161" s="42"/>
      <c r="N161" s="222" t="s">
        <v>1</v>
      </c>
      <c r="O161" s="223" t="s">
        <v>44</v>
      </c>
      <c r="P161" s="224">
        <f>I161+J161</f>
        <v>0</v>
      </c>
      <c r="Q161" s="224">
        <f>ROUND(I161*H161,2)</f>
        <v>0</v>
      </c>
      <c r="R161" s="224">
        <f>ROUND(J161*H161,2)</f>
        <v>0</v>
      </c>
      <c r="S161" s="89"/>
      <c r="T161" s="225">
        <f>S161*H161</f>
        <v>0</v>
      </c>
      <c r="U161" s="225">
        <v>0.37678</v>
      </c>
      <c r="V161" s="225">
        <f>U161*H161</f>
        <v>23.1493632</v>
      </c>
      <c r="W161" s="225">
        <v>0</v>
      </c>
      <c r="X161" s="226">
        <f>W161*H161</f>
        <v>0</v>
      </c>
      <c r="Y161" s="36"/>
      <c r="Z161" s="36"/>
      <c r="AA161" s="36"/>
      <c r="AB161" s="36"/>
      <c r="AC161" s="36"/>
      <c r="AD161" s="36"/>
      <c r="AE161" s="36"/>
      <c r="AR161" s="227" t="s">
        <v>143</v>
      </c>
      <c r="AT161" s="227" t="s">
        <v>138</v>
      </c>
      <c r="AU161" s="227" t="s">
        <v>91</v>
      </c>
      <c r="AY161" s="15" t="s">
        <v>136</v>
      </c>
      <c r="BE161" s="228">
        <f>IF(O161="základní",K161,0)</f>
        <v>0</v>
      </c>
      <c r="BF161" s="228">
        <f>IF(O161="snížená",K161,0)</f>
        <v>0</v>
      </c>
      <c r="BG161" s="228">
        <f>IF(O161="zákl. přenesená",K161,0)</f>
        <v>0</v>
      </c>
      <c r="BH161" s="228">
        <f>IF(O161="sníž. přenesená",K161,0)</f>
        <v>0</v>
      </c>
      <c r="BI161" s="228">
        <f>IF(O161="nulová",K161,0)</f>
        <v>0</v>
      </c>
      <c r="BJ161" s="15" t="s">
        <v>89</v>
      </c>
      <c r="BK161" s="228">
        <f>ROUND(P161*H161,2)</f>
        <v>0</v>
      </c>
      <c r="BL161" s="15" t="s">
        <v>143</v>
      </c>
      <c r="BM161" s="227" t="s">
        <v>206</v>
      </c>
    </row>
    <row r="162" s="2" customFormat="1">
      <c r="A162" s="36"/>
      <c r="B162" s="37"/>
      <c r="C162" s="38"/>
      <c r="D162" s="229" t="s">
        <v>145</v>
      </c>
      <c r="E162" s="38"/>
      <c r="F162" s="230" t="s">
        <v>207</v>
      </c>
      <c r="G162" s="38"/>
      <c r="H162" s="38"/>
      <c r="I162" s="231"/>
      <c r="J162" s="231"/>
      <c r="K162" s="38"/>
      <c r="L162" s="38"/>
      <c r="M162" s="42"/>
      <c r="N162" s="232"/>
      <c r="O162" s="233"/>
      <c r="P162" s="89"/>
      <c r="Q162" s="89"/>
      <c r="R162" s="89"/>
      <c r="S162" s="89"/>
      <c r="T162" s="89"/>
      <c r="U162" s="89"/>
      <c r="V162" s="89"/>
      <c r="W162" s="89"/>
      <c r="X162" s="90"/>
      <c r="Y162" s="36"/>
      <c r="Z162" s="36"/>
      <c r="AA162" s="36"/>
      <c r="AB162" s="36"/>
      <c r="AC162" s="36"/>
      <c r="AD162" s="36"/>
      <c r="AE162" s="36"/>
      <c r="AT162" s="15" t="s">
        <v>145</v>
      </c>
      <c r="AU162" s="15" t="s">
        <v>91</v>
      </c>
    </row>
    <row r="163" s="13" customFormat="1">
      <c r="A163" s="13"/>
      <c r="B163" s="234"/>
      <c r="C163" s="235"/>
      <c r="D163" s="236" t="s">
        <v>157</v>
      </c>
      <c r="E163" s="237" t="s">
        <v>1</v>
      </c>
      <c r="F163" s="238" t="s">
        <v>208</v>
      </c>
      <c r="G163" s="235"/>
      <c r="H163" s="239">
        <v>61.439999999999998</v>
      </c>
      <c r="I163" s="240"/>
      <c r="J163" s="240"/>
      <c r="K163" s="235"/>
      <c r="L163" s="235"/>
      <c r="M163" s="241"/>
      <c r="N163" s="242"/>
      <c r="O163" s="243"/>
      <c r="P163" s="243"/>
      <c r="Q163" s="243"/>
      <c r="R163" s="243"/>
      <c r="S163" s="243"/>
      <c r="T163" s="243"/>
      <c r="U163" s="243"/>
      <c r="V163" s="243"/>
      <c r="W163" s="243"/>
      <c r="X163" s="244"/>
      <c r="Y163" s="13"/>
      <c r="Z163" s="13"/>
      <c r="AA163" s="13"/>
      <c r="AB163" s="13"/>
      <c r="AC163" s="13"/>
      <c r="AD163" s="13"/>
      <c r="AE163" s="13"/>
      <c r="AT163" s="245" t="s">
        <v>157</v>
      </c>
      <c r="AU163" s="245" t="s">
        <v>91</v>
      </c>
      <c r="AV163" s="13" t="s">
        <v>91</v>
      </c>
      <c r="AW163" s="13" t="s">
        <v>5</v>
      </c>
      <c r="AX163" s="13" t="s">
        <v>89</v>
      </c>
      <c r="AY163" s="245" t="s">
        <v>136</v>
      </c>
    </row>
    <row r="164" s="2" customFormat="1" ht="55.5" customHeight="1">
      <c r="A164" s="36"/>
      <c r="B164" s="37"/>
      <c r="C164" s="215" t="s">
        <v>209</v>
      </c>
      <c r="D164" s="215" t="s">
        <v>138</v>
      </c>
      <c r="E164" s="216" t="s">
        <v>210</v>
      </c>
      <c r="F164" s="217" t="s">
        <v>211</v>
      </c>
      <c r="G164" s="218" t="s">
        <v>212</v>
      </c>
      <c r="H164" s="219">
        <v>0.45600000000000002</v>
      </c>
      <c r="I164" s="220"/>
      <c r="J164" s="220"/>
      <c r="K164" s="221">
        <f>ROUND(P164*H164,2)</f>
        <v>0</v>
      </c>
      <c r="L164" s="217" t="s">
        <v>142</v>
      </c>
      <c r="M164" s="42"/>
      <c r="N164" s="222" t="s">
        <v>1</v>
      </c>
      <c r="O164" s="223" t="s">
        <v>44</v>
      </c>
      <c r="P164" s="224">
        <f>I164+J164</f>
        <v>0</v>
      </c>
      <c r="Q164" s="224">
        <f>ROUND(I164*H164,2)</f>
        <v>0</v>
      </c>
      <c r="R164" s="224">
        <f>ROUND(J164*H164,2)</f>
        <v>0</v>
      </c>
      <c r="S164" s="89"/>
      <c r="T164" s="225">
        <f>S164*H164</f>
        <v>0</v>
      </c>
      <c r="U164" s="225">
        <v>1.0593999999999999</v>
      </c>
      <c r="V164" s="225">
        <f>U164*H164</f>
        <v>0.48308639999999997</v>
      </c>
      <c r="W164" s="225">
        <v>0</v>
      </c>
      <c r="X164" s="226">
        <f>W164*H164</f>
        <v>0</v>
      </c>
      <c r="Y164" s="36"/>
      <c r="Z164" s="36"/>
      <c r="AA164" s="36"/>
      <c r="AB164" s="36"/>
      <c r="AC164" s="36"/>
      <c r="AD164" s="36"/>
      <c r="AE164" s="36"/>
      <c r="AR164" s="227" t="s">
        <v>143</v>
      </c>
      <c r="AT164" s="227" t="s">
        <v>138</v>
      </c>
      <c r="AU164" s="227" t="s">
        <v>91</v>
      </c>
      <c r="AY164" s="15" t="s">
        <v>136</v>
      </c>
      <c r="BE164" s="228">
        <f>IF(O164="základní",K164,0)</f>
        <v>0</v>
      </c>
      <c r="BF164" s="228">
        <f>IF(O164="snížená",K164,0)</f>
        <v>0</v>
      </c>
      <c r="BG164" s="228">
        <f>IF(O164="zákl. přenesená",K164,0)</f>
        <v>0</v>
      </c>
      <c r="BH164" s="228">
        <f>IF(O164="sníž. přenesená",K164,0)</f>
        <v>0</v>
      </c>
      <c r="BI164" s="228">
        <f>IF(O164="nulová",K164,0)</f>
        <v>0</v>
      </c>
      <c r="BJ164" s="15" t="s">
        <v>89</v>
      </c>
      <c r="BK164" s="228">
        <f>ROUND(P164*H164,2)</f>
        <v>0</v>
      </c>
      <c r="BL164" s="15" t="s">
        <v>143</v>
      </c>
      <c r="BM164" s="227" t="s">
        <v>213</v>
      </c>
    </row>
    <row r="165" s="2" customFormat="1">
      <c r="A165" s="36"/>
      <c r="B165" s="37"/>
      <c r="C165" s="38"/>
      <c r="D165" s="229" t="s">
        <v>145</v>
      </c>
      <c r="E165" s="38"/>
      <c r="F165" s="230" t="s">
        <v>214</v>
      </c>
      <c r="G165" s="38"/>
      <c r="H165" s="38"/>
      <c r="I165" s="231"/>
      <c r="J165" s="231"/>
      <c r="K165" s="38"/>
      <c r="L165" s="38"/>
      <c r="M165" s="42"/>
      <c r="N165" s="232"/>
      <c r="O165" s="233"/>
      <c r="P165" s="89"/>
      <c r="Q165" s="89"/>
      <c r="R165" s="89"/>
      <c r="S165" s="89"/>
      <c r="T165" s="89"/>
      <c r="U165" s="89"/>
      <c r="V165" s="89"/>
      <c r="W165" s="89"/>
      <c r="X165" s="90"/>
      <c r="Y165" s="36"/>
      <c r="Z165" s="36"/>
      <c r="AA165" s="36"/>
      <c r="AB165" s="36"/>
      <c r="AC165" s="36"/>
      <c r="AD165" s="36"/>
      <c r="AE165" s="36"/>
      <c r="AT165" s="15" t="s">
        <v>145</v>
      </c>
      <c r="AU165" s="15" t="s">
        <v>91</v>
      </c>
    </row>
    <row r="166" s="13" customFormat="1">
      <c r="A166" s="13"/>
      <c r="B166" s="234"/>
      <c r="C166" s="235"/>
      <c r="D166" s="236" t="s">
        <v>157</v>
      </c>
      <c r="E166" s="237" t="s">
        <v>1</v>
      </c>
      <c r="F166" s="238" t="s">
        <v>215</v>
      </c>
      <c r="G166" s="235"/>
      <c r="H166" s="239">
        <v>0.45600000000000002</v>
      </c>
      <c r="I166" s="240"/>
      <c r="J166" s="240"/>
      <c r="K166" s="235"/>
      <c r="L166" s="235"/>
      <c r="M166" s="241"/>
      <c r="N166" s="242"/>
      <c r="O166" s="243"/>
      <c r="P166" s="243"/>
      <c r="Q166" s="243"/>
      <c r="R166" s="243"/>
      <c r="S166" s="243"/>
      <c r="T166" s="243"/>
      <c r="U166" s="243"/>
      <c r="V166" s="243"/>
      <c r="W166" s="243"/>
      <c r="X166" s="244"/>
      <c r="Y166" s="13"/>
      <c r="Z166" s="13"/>
      <c r="AA166" s="13"/>
      <c r="AB166" s="13"/>
      <c r="AC166" s="13"/>
      <c r="AD166" s="13"/>
      <c r="AE166" s="13"/>
      <c r="AT166" s="245" t="s">
        <v>157</v>
      </c>
      <c r="AU166" s="245" t="s">
        <v>91</v>
      </c>
      <c r="AV166" s="13" t="s">
        <v>91</v>
      </c>
      <c r="AW166" s="13" t="s">
        <v>5</v>
      </c>
      <c r="AX166" s="13" t="s">
        <v>89</v>
      </c>
      <c r="AY166" s="245" t="s">
        <v>136</v>
      </c>
    </row>
    <row r="167" s="12" customFormat="1" ht="22.8" customHeight="1">
      <c r="A167" s="12"/>
      <c r="B167" s="198"/>
      <c r="C167" s="199"/>
      <c r="D167" s="200" t="s">
        <v>80</v>
      </c>
      <c r="E167" s="213" t="s">
        <v>143</v>
      </c>
      <c r="F167" s="213" t="s">
        <v>216</v>
      </c>
      <c r="G167" s="199"/>
      <c r="H167" s="199"/>
      <c r="I167" s="202"/>
      <c r="J167" s="202"/>
      <c r="K167" s="214">
        <f>BK167</f>
        <v>0</v>
      </c>
      <c r="L167" s="199"/>
      <c r="M167" s="204"/>
      <c r="N167" s="205"/>
      <c r="O167" s="206"/>
      <c r="P167" s="206"/>
      <c r="Q167" s="207">
        <f>SUM(Q168:Q173)</f>
        <v>0</v>
      </c>
      <c r="R167" s="207">
        <f>SUM(R168:R173)</f>
        <v>0</v>
      </c>
      <c r="S167" s="206"/>
      <c r="T167" s="208">
        <f>SUM(T168:T173)</f>
        <v>0</v>
      </c>
      <c r="U167" s="206"/>
      <c r="V167" s="208">
        <f>SUM(V168:V173)</f>
        <v>0</v>
      </c>
      <c r="W167" s="206"/>
      <c r="X167" s="209">
        <f>SUM(X168:X173)</f>
        <v>0</v>
      </c>
      <c r="Y167" s="12"/>
      <c r="Z167" s="12"/>
      <c r="AA167" s="12"/>
      <c r="AB167" s="12"/>
      <c r="AC167" s="12"/>
      <c r="AD167" s="12"/>
      <c r="AE167" s="12"/>
      <c r="AR167" s="210" t="s">
        <v>89</v>
      </c>
      <c r="AT167" s="211" t="s">
        <v>80</v>
      </c>
      <c r="AU167" s="211" t="s">
        <v>89</v>
      </c>
      <c r="AY167" s="210" t="s">
        <v>136</v>
      </c>
      <c r="BK167" s="212">
        <f>SUM(BK168:BK173)</f>
        <v>0</v>
      </c>
    </row>
    <row r="168" s="2" customFormat="1" ht="44.25" customHeight="1">
      <c r="A168" s="36"/>
      <c r="B168" s="37"/>
      <c r="C168" s="215" t="s">
        <v>217</v>
      </c>
      <c r="D168" s="215" t="s">
        <v>138</v>
      </c>
      <c r="E168" s="216" t="s">
        <v>218</v>
      </c>
      <c r="F168" s="217" t="s">
        <v>219</v>
      </c>
      <c r="G168" s="218" t="s">
        <v>154</v>
      </c>
      <c r="H168" s="219">
        <v>78</v>
      </c>
      <c r="I168" s="220"/>
      <c r="J168" s="220"/>
      <c r="K168" s="221">
        <f>ROUND(P168*H168,2)</f>
        <v>0</v>
      </c>
      <c r="L168" s="217" t="s">
        <v>142</v>
      </c>
      <c r="M168" s="42"/>
      <c r="N168" s="222" t="s">
        <v>1</v>
      </c>
      <c r="O168" s="223" t="s">
        <v>44</v>
      </c>
      <c r="P168" s="224">
        <f>I168+J168</f>
        <v>0</v>
      </c>
      <c r="Q168" s="224">
        <f>ROUND(I168*H168,2)</f>
        <v>0</v>
      </c>
      <c r="R168" s="224">
        <f>ROUND(J168*H168,2)</f>
        <v>0</v>
      </c>
      <c r="S168" s="89"/>
      <c r="T168" s="225">
        <f>S168*H168</f>
        <v>0</v>
      </c>
      <c r="U168" s="225">
        <v>0</v>
      </c>
      <c r="V168" s="225">
        <f>U168*H168</f>
        <v>0</v>
      </c>
      <c r="W168" s="225">
        <v>0</v>
      </c>
      <c r="X168" s="226">
        <f>W168*H168</f>
        <v>0</v>
      </c>
      <c r="Y168" s="36"/>
      <c r="Z168" s="36"/>
      <c r="AA168" s="36"/>
      <c r="AB168" s="36"/>
      <c r="AC168" s="36"/>
      <c r="AD168" s="36"/>
      <c r="AE168" s="36"/>
      <c r="AR168" s="227" t="s">
        <v>143</v>
      </c>
      <c r="AT168" s="227" t="s">
        <v>138</v>
      </c>
      <c r="AU168" s="227" t="s">
        <v>91</v>
      </c>
      <c r="AY168" s="15" t="s">
        <v>136</v>
      </c>
      <c r="BE168" s="228">
        <f>IF(O168="základní",K168,0)</f>
        <v>0</v>
      </c>
      <c r="BF168" s="228">
        <f>IF(O168="snížená",K168,0)</f>
        <v>0</v>
      </c>
      <c r="BG168" s="228">
        <f>IF(O168="zákl. přenesená",K168,0)</f>
        <v>0</v>
      </c>
      <c r="BH168" s="228">
        <f>IF(O168="sníž. přenesená",K168,0)</f>
        <v>0</v>
      </c>
      <c r="BI168" s="228">
        <f>IF(O168="nulová",K168,0)</f>
        <v>0</v>
      </c>
      <c r="BJ168" s="15" t="s">
        <v>89</v>
      </c>
      <c r="BK168" s="228">
        <f>ROUND(P168*H168,2)</f>
        <v>0</v>
      </c>
      <c r="BL168" s="15" t="s">
        <v>143</v>
      </c>
      <c r="BM168" s="227" t="s">
        <v>220</v>
      </c>
    </row>
    <row r="169" s="2" customFormat="1">
      <c r="A169" s="36"/>
      <c r="B169" s="37"/>
      <c r="C169" s="38"/>
      <c r="D169" s="229" t="s">
        <v>145</v>
      </c>
      <c r="E169" s="38"/>
      <c r="F169" s="230" t="s">
        <v>221</v>
      </c>
      <c r="G169" s="38"/>
      <c r="H169" s="38"/>
      <c r="I169" s="231"/>
      <c r="J169" s="231"/>
      <c r="K169" s="38"/>
      <c r="L169" s="38"/>
      <c r="M169" s="42"/>
      <c r="N169" s="232"/>
      <c r="O169" s="233"/>
      <c r="P169" s="89"/>
      <c r="Q169" s="89"/>
      <c r="R169" s="89"/>
      <c r="S169" s="89"/>
      <c r="T169" s="89"/>
      <c r="U169" s="89"/>
      <c r="V169" s="89"/>
      <c r="W169" s="89"/>
      <c r="X169" s="90"/>
      <c r="Y169" s="36"/>
      <c r="Z169" s="36"/>
      <c r="AA169" s="36"/>
      <c r="AB169" s="36"/>
      <c r="AC169" s="36"/>
      <c r="AD169" s="36"/>
      <c r="AE169" s="36"/>
      <c r="AT169" s="15" t="s">
        <v>145</v>
      </c>
      <c r="AU169" s="15" t="s">
        <v>91</v>
      </c>
    </row>
    <row r="170" s="13" customFormat="1">
      <c r="A170" s="13"/>
      <c r="B170" s="234"/>
      <c r="C170" s="235"/>
      <c r="D170" s="236" t="s">
        <v>157</v>
      </c>
      <c r="E170" s="237" t="s">
        <v>1</v>
      </c>
      <c r="F170" s="238" t="s">
        <v>222</v>
      </c>
      <c r="G170" s="235"/>
      <c r="H170" s="239">
        <v>78</v>
      </c>
      <c r="I170" s="240"/>
      <c r="J170" s="240"/>
      <c r="K170" s="235"/>
      <c r="L170" s="235"/>
      <c r="M170" s="241"/>
      <c r="N170" s="242"/>
      <c r="O170" s="243"/>
      <c r="P170" s="243"/>
      <c r="Q170" s="243"/>
      <c r="R170" s="243"/>
      <c r="S170" s="243"/>
      <c r="T170" s="243"/>
      <c r="U170" s="243"/>
      <c r="V170" s="243"/>
      <c r="W170" s="243"/>
      <c r="X170" s="244"/>
      <c r="Y170" s="13"/>
      <c r="Z170" s="13"/>
      <c r="AA170" s="13"/>
      <c r="AB170" s="13"/>
      <c r="AC170" s="13"/>
      <c r="AD170" s="13"/>
      <c r="AE170" s="13"/>
      <c r="AT170" s="245" t="s">
        <v>157</v>
      </c>
      <c r="AU170" s="245" t="s">
        <v>91</v>
      </c>
      <c r="AV170" s="13" t="s">
        <v>91</v>
      </c>
      <c r="AW170" s="13" t="s">
        <v>5</v>
      </c>
      <c r="AX170" s="13" t="s">
        <v>89</v>
      </c>
      <c r="AY170" s="245" t="s">
        <v>136</v>
      </c>
    </row>
    <row r="171" s="2" customFormat="1" ht="37.8" customHeight="1">
      <c r="A171" s="36"/>
      <c r="B171" s="37"/>
      <c r="C171" s="215" t="s">
        <v>223</v>
      </c>
      <c r="D171" s="215" t="s">
        <v>138</v>
      </c>
      <c r="E171" s="216" t="s">
        <v>224</v>
      </c>
      <c r="F171" s="217" t="s">
        <v>225</v>
      </c>
      <c r="G171" s="218" t="s">
        <v>154</v>
      </c>
      <c r="H171" s="219">
        <v>78</v>
      </c>
      <c r="I171" s="220"/>
      <c r="J171" s="220"/>
      <c r="K171" s="221">
        <f>ROUND(P171*H171,2)</f>
        <v>0</v>
      </c>
      <c r="L171" s="217" t="s">
        <v>142</v>
      </c>
      <c r="M171" s="42"/>
      <c r="N171" s="222" t="s">
        <v>1</v>
      </c>
      <c r="O171" s="223" t="s">
        <v>44</v>
      </c>
      <c r="P171" s="224">
        <f>I171+J171</f>
        <v>0</v>
      </c>
      <c r="Q171" s="224">
        <f>ROUND(I171*H171,2)</f>
        <v>0</v>
      </c>
      <c r="R171" s="224">
        <f>ROUND(J171*H171,2)</f>
        <v>0</v>
      </c>
      <c r="S171" s="89"/>
      <c r="T171" s="225">
        <f>S171*H171</f>
        <v>0</v>
      </c>
      <c r="U171" s="225">
        <v>0</v>
      </c>
      <c r="V171" s="225">
        <f>U171*H171</f>
        <v>0</v>
      </c>
      <c r="W171" s="225">
        <v>0</v>
      </c>
      <c r="X171" s="226">
        <f>W171*H171</f>
        <v>0</v>
      </c>
      <c r="Y171" s="36"/>
      <c r="Z171" s="36"/>
      <c r="AA171" s="36"/>
      <c r="AB171" s="36"/>
      <c r="AC171" s="36"/>
      <c r="AD171" s="36"/>
      <c r="AE171" s="36"/>
      <c r="AR171" s="227" t="s">
        <v>143</v>
      </c>
      <c r="AT171" s="227" t="s">
        <v>138</v>
      </c>
      <c r="AU171" s="227" t="s">
        <v>91</v>
      </c>
      <c r="AY171" s="15" t="s">
        <v>136</v>
      </c>
      <c r="BE171" s="228">
        <f>IF(O171="základní",K171,0)</f>
        <v>0</v>
      </c>
      <c r="BF171" s="228">
        <f>IF(O171="snížená",K171,0)</f>
        <v>0</v>
      </c>
      <c r="BG171" s="228">
        <f>IF(O171="zákl. přenesená",K171,0)</f>
        <v>0</v>
      </c>
      <c r="BH171" s="228">
        <f>IF(O171="sníž. přenesená",K171,0)</f>
        <v>0</v>
      </c>
      <c r="BI171" s="228">
        <f>IF(O171="nulová",K171,0)</f>
        <v>0</v>
      </c>
      <c r="BJ171" s="15" t="s">
        <v>89</v>
      </c>
      <c r="BK171" s="228">
        <f>ROUND(P171*H171,2)</f>
        <v>0</v>
      </c>
      <c r="BL171" s="15" t="s">
        <v>143</v>
      </c>
      <c r="BM171" s="227" t="s">
        <v>226</v>
      </c>
    </row>
    <row r="172" s="2" customFormat="1">
      <c r="A172" s="36"/>
      <c r="B172" s="37"/>
      <c r="C172" s="38"/>
      <c r="D172" s="229" t="s">
        <v>145</v>
      </c>
      <c r="E172" s="38"/>
      <c r="F172" s="230" t="s">
        <v>227</v>
      </c>
      <c r="G172" s="38"/>
      <c r="H172" s="38"/>
      <c r="I172" s="231"/>
      <c r="J172" s="231"/>
      <c r="K172" s="38"/>
      <c r="L172" s="38"/>
      <c r="M172" s="42"/>
      <c r="N172" s="232"/>
      <c r="O172" s="233"/>
      <c r="P172" s="89"/>
      <c r="Q172" s="89"/>
      <c r="R172" s="89"/>
      <c r="S172" s="89"/>
      <c r="T172" s="89"/>
      <c r="U172" s="89"/>
      <c r="V172" s="89"/>
      <c r="W172" s="89"/>
      <c r="X172" s="90"/>
      <c r="Y172" s="36"/>
      <c r="Z172" s="36"/>
      <c r="AA172" s="36"/>
      <c r="AB172" s="36"/>
      <c r="AC172" s="36"/>
      <c r="AD172" s="36"/>
      <c r="AE172" s="36"/>
      <c r="AT172" s="15" t="s">
        <v>145</v>
      </c>
      <c r="AU172" s="15" t="s">
        <v>91</v>
      </c>
    </row>
    <row r="173" s="13" customFormat="1">
      <c r="A173" s="13"/>
      <c r="B173" s="234"/>
      <c r="C173" s="235"/>
      <c r="D173" s="236" t="s">
        <v>157</v>
      </c>
      <c r="E173" s="237" t="s">
        <v>1</v>
      </c>
      <c r="F173" s="238" t="s">
        <v>222</v>
      </c>
      <c r="G173" s="235"/>
      <c r="H173" s="239">
        <v>78</v>
      </c>
      <c r="I173" s="240"/>
      <c r="J173" s="240"/>
      <c r="K173" s="235"/>
      <c r="L173" s="235"/>
      <c r="M173" s="241"/>
      <c r="N173" s="242"/>
      <c r="O173" s="243"/>
      <c r="P173" s="243"/>
      <c r="Q173" s="243"/>
      <c r="R173" s="243"/>
      <c r="S173" s="243"/>
      <c r="T173" s="243"/>
      <c r="U173" s="243"/>
      <c r="V173" s="243"/>
      <c r="W173" s="243"/>
      <c r="X173" s="244"/>
      <c r="Y173" s="13"/>
      <c r="Z173" s="13"/>
      <c r="AA173" s="13"/>
      <c r="AB173" s="13"/>
      <c r="AC173" s="13"/>
      <c r="AD173" s="13"/>
      <c r="AE173" s="13"/>
      <c r="AT173" s="245" t="s">
        <v>157</v>
      </c>
      <c r="AU173" s="245" t="s">
        <v>91</v>
      </c>
      <c r="AV173" s="13" t="s">
        <v>91</v>
      </c>
      <c r="AW173" s="13" t="s">
        <v>5</v>
      </c>
      <c r="AX173" s="13" t="s">
        <v>89</v>
      </c>
      <c r="AY173" s="245" t="s">
        <v>136</v>
      </c>
    </row>
    <row r="174" s="12" customFormat="1" ht="22.8" customHeight="1">
      <c r="A174" s="12"/>
      <c r="B174" s="198"/>
      <c r="C174" s="199"/>
      <c r="D174" s="200" t="s">
        <v>80</v>
      </c>
      <c r="E174" s="213" t="s">
        <v>164</v>
      </c>
      <c r="F174" s="213" t="s">
        <v>228</v>
      </c>
      <c r="G174" s="199"/>
      <c r="H174" s="199"/>
      <c r="I174" s="202"/>
      <c r="J174" s="202"/>
      <c r="K174" s="214">
        <f>BK174</f>
        <v>0</v>
      </c>
      <c r="L174" s="199"/>
      <c r="M174" s="204"/>
      <c r="N174" s="205"/>
      <c r="O174" s="206"/>
      <c r="P174" s="206"/>
      <c r="Q174" s="207">
        <f>SUM(Q175:Q177)</f>
        <v>0</v>
      </c>
      <c r="R174" s="207">
        <f>SUM(R175:R177)</f>
        <v>0</v>
      </c>
      <c r="S174" s="206"/>
      <c r="T174" s="208">
        <f>SUM(T175:T177)</f>
        <v>0</v>
      </c>
      <c r="U174" s="206"/>
      <c r="V174" s="208">
        <f>SUM(V175:V177)</f>
        <v>7.0683600000000002</v>
      </c>
      <c r="W174" s="206"/>
      <c r="X174" s="209">
        <f>SUM(X175:X177)</f>
        <v>0</v>
      </c>
      <c r="Y174" s="12"/>
      <c r="Z174" s="12"/>
      <c r="AA174" s="12"/>
      <c r="AB174" s="12"/>
      <c r="AC174" s="12"/>
      <c r="AD174" s="12"/>
      <c r="AE174" s="12"/>
      <c r="AR174" s="210" t="s">
        <v>89</v>
      </c>
      <c r="AT174" s="211" t="s">
        <v>80</v>
      </c>
      <c r="AU174" s="211" t="s">
        <v>89</v>
      </c>
      <c r="AY174" s="210" t="s">
        <v>136</v>
      </c>
      <c r="BK174" s="212">
        <f>SUM(BK175:BK177)</f>
        <v>0</v>
      </c>
    </row>
    <row r="175" s="2" customFormat="1" ht="76.35" customHeight="1">
      <c r="A175" s="36"/>
      <c r="B175" s="37"/>
      <c r="C175" s="215" t="s">
        <v>229</v>
      </c>
      <c r="D175" s="215" t="s">
        <v>138</v>
      </c>
      <c r="E175" s="216" t="s">
        <v>230</v>
      </c>
      <c r="F175" s="217" t="s">
        <v>231</v>
      </c>
      <c r="G175" s="218" t="s">
        <v>154</v>
      </c>
      <c r="H175" s="219">
        <v>78</v>
      </c>
      <c r="I175" s="220"/>
      <c r="J175" s="220"/>
      <c r="K175" s="221">
        <f>ROUND(P175*H175,2)</f>
        <v>0</v>
      </c>
      <c r="L175" s="217" t="s">
        <v>142</v>
      </c>
      <c r="M175" s="42"/>
      <c r="N175" s="222" t="s">
        <v>1</v>
      </c>
      <c r="O175" s="223" t="s">
        <v>44</v>
      </c>
      <c r="P175" s="224">
        <f>I175+J175</f>
        <v>0</v>
      </c>
      <c r="Q175" s="224">
        <f>ROUND(I175*H175,2)</f>
        <v>0</v>
      </c>
      <c r="R175" s="224">
        <f>ROUND(J175*H175,2)</f>
        <v>0</v>
      </c>
      <c r="S175" s="89"/>
      <c r="T175" s="225">
        <f>S175*H175</f>
        <v>0</v>
      </c>
      <c r="U175" s="225">
        <v>0.090620000000000006</v>
      </c>
      <c r="V175" s="225">
        <f>U175*H175</f>
        <v>7.0683600000000002</v>
      </c>
      <c r="W175" s="225">
        <v>0</v>
      </c>
      <c r="X175" s="226">
        <f>W175*H175</f>
        <v>0</v>
      </c>
      <c r="Y175" s="36"/>
      <c r="Z175" s="36"/>
      <c r="AA175" s="36"/>
      <c r="AB175" s="36"/>
      <c r="AC175" s="36"/>
      <c r="AD175" s="36"/>
      <c r="AE175" s="36"/>
      <c r="AR175" s="227" t="s">
        <v>143</v>
      </c>
      <c r="AT175" s="227" t="s">
        <v>138</v>
      </c>
      <c r="AU175" s="227" t="s">
        <v>91</v>
      </c>
      <c r="AY175" s="15" t="s">
        <v>136</v>
      </c>
      <c r="BE175" s="228">
        <f>IF(O175="základní",K175,0)</f>
        <v>0</v>
      </c>
      <c r="BF175" s="228">
        <f>IF(O175="snížená",K175,0)</f>
        <v>0</v>
      </c>
      <c r="BG175" s="228">
        <f>IF(O175="zákl. přenesená",K175,0)</f>
        <v>0</v>
      </c>
      <c r="BH175" s="228">
        <f>IF(O175="sníž. přenesená",K175,0)</f>
        <v>0</v>
      </c>
      <c r="BI175" s="228">
        <f>IF(O175="nulová",K175,0)</f>
        <v>0</v>
      </c>
      <c r="BJ175" s="15" t="s">
        <v>89</v>
      </c>
      <c r="BK175" s="228">
        <f>ROUND(P175*H175,2)</f>
        <v>0</v>
      </c>
      <c r="BL175" s="15" t="s">
        <v>143</v>
      </c>
      <c r="BM175" s="227" t="s">
        <v>232</v>
      </c>
    </row>
    <row r="176" s="2" customFormat="1">
      <c r="A176" s="36"/>
      <c r="B176" s="37"/>
      <c r="C176" s="38"/>
      <c r="D176" s="229" t="s">
        <v>145</v>
      </c>
      <c r="E176" s="38"/>
      <c r="F176" s="230" t="s">
        <v>233</v>
      </c>
      <c r="G176" s="38"/>
      <c r="H176" s="38"/>
      <c r="I176" s="231"/>
      <c r="J176" s="231"/>
      <c r="K176" s="38"/>
      <c r="L176" s="38"/>
      <c r="M176" s="42"/>
      <c r="N176" s="232"/>
      <c r="O176" s="233"/>
      <c r="P176" s="89"/>
      <c r="Q176" s="89"/>
      <c r="R176" s="89"/>
      <c r="S176" s="89"/>
      <c r="T176" s="89"/>
      <c r="U176" s="89"/>
      <c r="V176" s="89"/>
      <c r="W176" s="89"/>
      <c r="X176" s="90"/>
      <c r="Y176" s="36"/>
      <c r="Z176" s="36"/>
      <c r="AA176" s="36"/>
      <c r="AB176" s="36"/>
      <c r="AC176" s="36"/>
      <c r="AD176" s="36"/>
      <c r="AE176" s="36"/>
      <c r="AT176" s="15" t="s">
        <v>145</v>
      </c>
      <c r="AU176" s="15" t="s">
        <v>91</v>
      </c>
    </row>
    <row r="177" s="13" customFormat="1">
      <c r="A177" s="13"/>
      <c r="B177" s="234"/>
      <c r="C177" s="235"/>
      <c r="D177" s="236" t="s">
        <v>157</v>
      </c>
      <c r="E177" s="237" t="s">
        <v>1</v>
      </c>
      <c r="F177" s="238" t="s">
        <v>222</v>
      </c>
      <c r="G177" s="235"/>
      <c r="H177" s="239">
        <v>78</v>
      </c>
      <c r="I177" s="240"/>
      <c r="J177" s="240"/>
      <c r="K177" s="235"/>
      <c r="L177" s="235"/>
      <c r="M177" s="241"/>
      <c r="N177" s="242"/>
      <c r="O177" s="243"/>
      <c r="P177" s="243"/>
      <c r="Q177" s="243"/>
      <c r="R177" s="243"/>
      <c r="S177" s="243"/>
      <c r="T177" s="243"/>
      <c r="U177" s="243"/>
      <c r="V177" s="243"/>
      <c r="W177" s="243"/>
      <c r="X177" s="244"/>
      <c r="Y177" s="13"/>
      <c r="Z177" s="13"/>
      <c r="AA177" s="13"/>
      <c r="AB177" s="13"/>
      <c r="AC177" s="13"/>
      <c r="AD177" s="13"/>
      <c r="AE177" s="13"/>
      <c r="AT177" s="245" t="s">
        <v>157</v>
      </c>
      <c r="AU177" s="245" t="s">
        <v>91</v>
      </c>
      <c r="AV177" s="13" t="s">
        <v>91</v>
      </c>
      <c r="AW177" s="13" t="s">
        <v>5</v>
      </c>
      <c r="AX177" s="13" t="s">
        <v>89</v>
      </c>
      <c r="AY177" s="245" t="s">
        <v>136</v>
      </c>
    </row>
    <row r="178" s="12" customFormat="1" ht="22.8" customHeight="1">
      <c r="A178" s="12"/>
      <c r="B178" s="198"/>
      <c r="C178" s="199"/>
      <c r="D178" s="200" t="s">
        <v>80</v>
      </c>
      <c r="E178" s="213" t="s">
        <v>186</v>
      </c>
      <c r="F178" s="213" t="s">
        <v>234</v>
      </c>
      <c r="G178" s="199"/>
      <c r="H178" s="199"/>
      <c r="I178" s="202"/>
      <c r="J178" s="202"/>
      <c r="K178" s="214">
        <f>BK178</f>
        <v>0</v>
      </c>
      <c r="L178" s="199"/>
      <c r="M178" s="204"/>
      <c r="N178" s="205"/>
      <c r="O178" s="206"/>
      <c r="P178" s="206"/>
      <c r="Q178" s="207">
        <f>SUM(Q179:Q181)</f>
        <v>0</v>
      </c>
      <c r="R178" s="207">
        <f>SUM(R179:R181)</f>
        <v>0</v>
      </c>
      <c r="S178" s="206"/>
      <c r="T178" s="208">
        <f>SUM(T179:T181)</f>
        <v>0</v>
      </c>
      <c r="U178" s="206"/>
      <c r="V178" s="208">
        <f>SUM(V179:V181)</f>
        <v>0.0048000000000000004</v>
      </c>
      <c r="W178" s="206"/>
      <c r="X178" s="209">
        <f>SUM(X179:X181)</f>
        <v>0</v>
      </c>
      <c r="Y178" s="12"/>
      <c r="Z178" s="12"/>
      <c r="AA178" s="12"/>
      <c r="AB178" s="12"/>
      <c r="AC178" s="12"/>
      <c r="AD178" s="12"/>
      <c r="AE178" s="12"/>
      <c r="AR178" s="210" t="s">
        <v>89</v>
      </c>
      <c r="AT178" s="211" t="s">
        <v>80</v>
      </c>
      <c r="AU178" s="211" t="s">
        <v>89</v>
      </c>
      <c r="AY178" s="210" t="s">
        <v>136</v>
      </c>
      <c r="BK178" s="212">
        <f>SUM(BK179:BK181)</f>
        <v>0</v>
      </c>
    </row>
    <row r="179" s="2" customFormat="1" ht="37.8" customHeight="1">
      <c r="A179" s="36"/>
      <c r="B179" s="37"/>
      <c r="C179" s="215" t="s">
        <v>235</v>
      </c>
      <c r="D179" s="215" t="s">
        <v>138</v>
      </c>
      <c r="E179" s="216" t="s">
        <v>236</v>
      </c>
      <c r="F179" s="217" t="s">
        <v>237</v>
      </c>
      <c r="G179" s="218" t="s">
        <v>141</v>
      </c>
      <c r="H179" s="219">
        <v>480</v>
      </c>
      <c r="I179" s="220"/>
      <c r="J179" s="220"/>
      <c r="K179" s="221">
        <f>ROUND(P179*H179,2)</f>
        <v>0</v>
      </c>
      <c r="L179" s="217" t="s">
        <v>142</v>
      </c>
      <c r="M179" s="42"/>
      <c r="N179" s="222" t="s">
        <v>1</v>
      </c>
      <c r="O179" s="223" t="s">
        <v>44</v>
      </c>
      <c r="P179" s="224">
        <f>I179+J179</f>
        <v>0</v>
      </c>
      <c r="Q179" s="224">
        <f>ROUND(I179*H179,2)</f>
        <v>0</v>
      </c>
      <c r="R179" s="224">
        <f>ROUND(J179*H179,2)</f>
        <v>0</v>
      </c>
      <c r="S179" s="89"/>
      <c r="T179" s="225">
        <f>S179*H179</f>
        <v>0</v>
      </c>
      <c r="U179" s="225">
        <v>1.0000000000000001E-05</v>
      </c>
      <c r="V179" s="225">
        <f>U179*H179</f>
        <v>0.0048000000000000004</v>
      </c>
      <c r="W179" s="225">
        <v>0</v>
      </c>
      <c r="X179" s="226">
        <f>W179*H179</f>
        <v>0</v>
      </c>
      <c r="Y179" s="36"/>
      <c r="Z179" s="36"/>
      <c r="AA179" s="36"/>
      <c r="AB179" s="36"/>
      <c r="AC179" s="36"/>
      <c r="AD179" s="36"/>
      <c r="AE179" s="36"/>
      <c r="AR179" s="227" t="s">
        <v>143</v>
      </c>
      <c r="AT179" s="227" t="s">
        <v>138</v>
      </c>
      <c r="AU179" s="227" t="s">
        <v>91</v>
      </c>
      <c r="AY179" s="15" t="s">
        <v>136</v>
      </c>
      <c r="BE179" s="228">
        <f>IF(O179="základní",K179,0)</f>
        <v>0</v>
      </c>
      <c r="BF179" s="228">
        <f>IF(O179="snížená",K179,0)</f>
        <v>0</v>
      </c>
      <c r="BG179" s="228">
        <f>IF(O179="zákl. přenesená",K179,0)</f>
        <v>0</v>
      </c>
      <c r="BH179" s="228">
        <f>IF(O179="sníž. přenesená",K179,0)</f>
        <v>0</v>
      </c>
      <c r="BI179" s="228">
        <f>IF(O179="nulová",K179,0)</f>
        <v>0</v>
      </c>
      <c r="BJ179" s="15" t="s">
        <v>89</v>
      </c>
      <c r="BK179" s="228">
        <f>ROUND(P179*H179,2)</f>
        <v>0</v>
      </c>
      <c r="BL179" s="15" t="s">
        <v>143</v>
      </c>
      <c r="BM179" s="227" t="s">
        <v>238</v>
      </c>
    </row>
    <row r="180" s="2" customFormat="1">
      <c r="A180" s="36"/>
      <c r="B180" s="37"/>
      <c r="C180" s="38"/>
      <c r="D180" s="229" t="s">
        <v>145</v>
      </c>
      <c r="E180" s="38"/>
      <c r="F180" s="230" t="s">
        <v>239</v>
      </c>
      <c r="G180" s="38"/>
      <c r="H180" s="38"/>
      <c r="I180" s="231"/>
      <c r="J180" s="231"/>
      <c r="K180" s="38"/>
      <c r="L180" s="38"/>
      <c r="M180" s="42"/>
      <c r="N180" s="232"/>
      <c r="O180" s="233"/>
      <c r="P180" s="89"/>
      <c r="Q180" s="89"/>
      <c r="R180" s="89"/>
      <c r="S180" s="89"/>
      <c r="T180" s="89"/>
      <c r="U180" s="89"/>
      <c r="V180" s="89"/>
      <c r="W180" s="89"/>
      <c r="X180" s="90"/>
      <c r="Y180" s="36"/>
      <c r="Z180" s="36"/>
      <c r="AA180" s="36"/>
      <c r="AB180" s="36"/>
      <c r="AC180" s="36"/>
      <c r="AD180" s="36"/>
      <c r="AE180" s="36"/>
      <c r="AT180" s="15" t="s">
        <v>145</v>
      </c>
      <c r="AU180" s="15" t="s">
        <v>91</v>
      </c>
    </row>
    <row r="181" s="13" customFormat="1">
      <c r="A181" s="13"/>
      <c r="B181" s="234"/>
      <c r="C181" s="235"/>
      <c r="D181" s="236" t="s">
        <v>157</v>
      </c>
      <c r="E181" s="237" t="s">
        <v>1</v>
      </c>
      <c r="F181" s="238" t="s">
        <v>240</v>
      </c>
      <c r="G181" s="235"/>
      <c r="H181" s="239">
        <v>480</v>
      </c>
      <c r="I181" s="240"/>
      <c r="J181" s="240"/>
      <c r="K181" s="235"/>
      <c r="L181" s="235"/>
      <c r="M181" s="241"/>
      <c r="N181" s="242"/>
      <c r="O181" s="243"/>
      <c r="P181" s="243"/>
      <c r="Q181" s="243"/>
      <c r="R181" s="243"/>
      <c r="S181" s="243"/>
      <c r="T181" s="243"/>
      <c r="U181" s="243"/>
      <c r="V181" s="243"/>
      <c r="W181" s="243"/>
      <c r="X181" s="244"/>
      <c r="Y181" s="13"/>
      <c r="Z181" s="13"/>
      <c r="AA181" s="13"/>
      <c r="AB181" s="13"/>
      <c r="AC181" s="13"/>
      <c r="AD181" s="13"/>
      <c r="AE181" s="13"/>
      <c r="AT181" s="245" t="s">
        <v>157</v>
      </c>
      <c r="AU181" s="245" t="s">
        <v>91</v>
      </c>
      <c r="AV181" s="13" t="s">
        <v>91</v>
      </c>
      <c r="AW181" s="13" t="s">
        <v>5</v>
      </c>
      <c r="AX181" s="13" t="s">
        <v>89</v>
      </c>
      <c r="AY181" s="245" t="s">
        <v>136</v>
      </c>
    </row>
    <row r="182" s="12" customFormat="1" ht="22.8" customHeight="1">
      <c r="A182" s="12"/>
      <c r="B182" s="198"/>
      <c r="C182" s="199"/>
      <c r="D182" s="200" t="s">
        <v>80</v>
      </c>
      <c r="E182" s="213" t="s">
        <v>241</v>
      </c>
      <c r="F182" s="213" t="s">
        <v>242</v>
      </c>
      <c r="G182" s="199"/>
      <c r="H182" s="199"/>
      <c r="I182" s="202"/>
      <c r="J182" s="202"/>
      <c r="K182" s="214">
        <f>BK182</f>
        <v>0</v>
      </c>
      <c r="L182" s="199"/>
      <c r="M182" s="204"/>
      <c r="N182" s="205"/>
      <c r="O182" s="206"/>
      <c r="P182" s="206"/>
      <c r="Q182" s="207">
        <f>SUM(Q183:Q191)</f>
        <v>0</v>
      </c>
      <c r="R182" s="207">
        <f>SUM(R183:R191)</f>
        <v>0</v>
      </c>
      <c r="S182" s="206"/>
      <c r="T182" s="208">
        <f>SUM(T183:T191)</f>
        <v>0</v>
      </c>
      <c r="U182" s="206"/>
      <c r="V182" s="208">
        <f>SUM(V183:V191)</f>
        <v>0</v>
      </c>
      <c r="W182" s="206"/>
      <c r="X182" s="209">
        <f>SUM(X183:X191)</f>
        <v>0</v>
      </c>
      <c r="Y182" s="12"/>
      <c r="Z182" s="12"/>
      <c r="AA182" s="12"/>
      <c r="AB182" s="12"/>
      <c r="AC182" s="12"/>
      <c r="AD182" s="12"/>
      <c r="AE182" s="12"/>
      <c r="AR182" s="210" t="s">
        <v>89</v>
      </c>
      <c r="AT182" s="211" t="s">
        <v>80</v>
      </c>
      <c r="AU182" s="211" t="s">
        <v>89</v>
      </c>
      <c r="AY182" s="210" t="s">
        <v>136</v>
      </c>
      <c r="BK182" s="212">
        <f>SUM(BK183:BK191)</f>
        <v>0</v>
      </c>
    </row>
    <row r="183" s="2" customFormat="1" ht="37.8" customHeight="1">
      <c r="A183" s="36"/>
      <c r="B183" s="37"/>
      <c r="C183" s="215" t="s">
        <v>243</v>
      </c>
      <c r="D183" s="215" t="s">
        <v>138</v>
      </c>
      <c r="E183" s="216" t="s">
        <v>244</v>
      </c>
      <c r="F183" s="217" t="s">
        <v>245</v>
      </c>
      <c r="G183" s="218" t="s">
        <v>212</v>
      </c>
      <c r="H183" s="219">
        <v>87.599999999999994</v>
      </c>
      <c r="I183" s="220"/>
      <c r="J183" s="220"/>
      <c r="K183" s="221">
        <f>ROUND(P183*H183,2)</f>
        <v>0</v>
      </c>
      <c r="L183" s="217" t="s">
        <v>142</v>
      </c>
      <c r="M183" s="42"/>
      <c r="N183" s="222" t="s">
        <v>1</v>
      </c>
      <c r="O183" s="223" t="s">
        <v>44</v>
      </c>
      <c r="P183" s="224">
        <f>I183+J183</f>
        <v>0</v>
      </c>
      <c r="Q183" s="224">
        <f>ROUND(I183*H183,2)</f>
        <v>0</v>
      </c>
      <c r="R183" s="224">
        <f>ROUND(J183*H183,2)</f>
        <v>0</v>
      </c>
      <c r="S183" s="89"/>
      <c r="T183" s="225">
        <f>S183*H183</f>
        <v>0</v>
      </c>
      <c r="U183" s="225">
        <v>0</v>
      </c>
      <c r="V183" s="225">
        <f>U183*H183</f>
        <v>0</v>
      </c>
      <c r="W183" s="225">
        <v>0</v>
      </c>
      <c r="X183" s="226">
        <f>W183*H183</f>
        <v>0</v>
      </c>
      <c r="Y183" s="36"/>
      <c r="Z183" s="36"/>
      <c r="AA183" s="36"/>
      <c r="AB183" s="36"/>
      <c r="AC183" s="36"/>
      <c r="AD183" s="36"/>
      <c r="AE183" s="36"/>
      <c r="AR183" s="227" t="s">
        <v>143</v>
      </c>
      <c r="AT183" s="227" t="s">
        <v>138</v>
      </c>
      <c r="AU183" s="227" t="s">
        <v>91</v>
      </c>
      <c r="AY183" s="15" t="s">
        <v>136</v>
      </c>
      <c r="BE183" s="228">
        <f>IF(O183="základní",K183,0)</f>
        <v>0</v>
      </c>
      <c r="BF183" s="228">
        <f>IF(O183="snížená",K183,0)</f>
        <v>0</v>
      </c>
      <c r="BG183" s="228">
        <f>IF(O183="zákl. přenesená",K183,0)</f>
        <v>0</v>
      </c>
      <c r="BH183" s="228">
        <f>IF(O183="sníž. přenesená",K183,0)</f>
        <v>0</v>
      </c>
      <c r="BI183" s="228">
        <f>IF(O183="nulová",K183,0)</f>
        <v>0</v>
      </c>
      <c r="BJ183" s="15" t="s">
        <v>89</v>
      </c>
      <c r="BK183" s="228">
        <f>ROUND(P183*H183,2)</f>
        <v>0</v>
      </c>
      <c r="BL183" s="15" t="s">
        <v>143</v>
      </c>
      <c r="BM183" s="227" t="s">
        <v>246</v>
      </c>
    </row>
    <row r="184" s="2" customFormat="1">
      <c r="A184" s="36"/>
      <c r="B184" s="37"/>
      <c r="C184" s="38"/>
      <c r="D184" s="229" t="s">
        <v>145</v>
      </c>
      <c r="E184" s="38"/>
      <c r="F184" s="230" t="s">
        <v>247</v>
      </c>
      <c r="G184" s="38"/>
      <c r="H184" s="38"/>
      <c r="I184" s="231"/>
      <c r="J184" s="231"/>
      <c r="K184" s="38"/>
      <c r="L184" s="38"/>
      <c r="M184" s="42"/>
      <c r="N184" s="232"/>
      <c r="O184" s="233"/>
      <c r="P184" s="89"/>
      <c r="Q184" s="89"/>
      <c r="R184" s="89"/>
      <c r="S184" s="89"/>
      <c r="T184" s="89"/>
      <c r="U184" s="89"/>
      <c r="V184" s="89"/>
      <c r="W184" s="89"/>
      <c r="X184" s="90"/>
      <c r="Y184" s="36"/>
      <c r="Z184" s="36"/>
      <c r="AA184" s="36"/>
      <c r="AB184" s="36"/>
      <c r="AC184" s="36"/>
      <c r="AD184" s="36"/>
      <c r="AE184" s="36"/>
      <c r="AT184" s="15" t="s">
        <v>145</v>
      </c>
      <c r="AU184" s="15" t="s">
        <v>91</v>
      </c>
    </row>
    <row r="185" s="2" customFormat="1" ht="37.8" customHeight="1">
      <c r="A185" s="36"/>
      <c r="B185" s="37"/>
      <c r="C185" s="215" t="s">
        <v>248</v>
      </c>
      <c r="D185" s="215" t="s">
        <v>138</v>
      </c>
      <c r="E185" s="216" t="s">
        <v>249</v>
      </c>
      <c r="F185" s="217" t="s">
        <v>250</v>
      </c>
      <c r="G185" s="218" t="s">
        <v>212</v>
      </c>
      <c r="H185" s="219">
        <v>87.599999999999994</v>
      </c>
      <c r="I185" s="220"/>
      <c r="J185" s="220"/>
      <c r="K185" s="221">
        <f>ROUND(P185*H185,2)</f>
        <v>0</v>
      </c>
      <c r="L185" s="217" t="s">
        <v>142</v>
      </c>
      <c r="M185" s="42"/>
      <c r="N185" s="222" t="s">
        <v>1</v>
      </c>
      <c r="O185" s="223" t="s">
        <v>44</v>
      </c>
      <c r="P185" s="224">
        <f>I185+J185</f>
        <v>0</v>
      </c>
      <c r="Q185" s="224">
        <f>ROUND(I185*H185,2)</f>
        <v>0</v>
      </c>
      <c r="R185" s="224">
        <f>ROUND(J185*H185,2)</f>
        <v>0</v>
      </c>
      <c r="S185" s="89"/>
      <c r="T185" s="225">
        <f>S185*H185</f>
        <v>0</v>
      </c>
      <c r="U185" s="225">
        <v>0</v>
      </c>
      <c r="V185" s="225">
        <f>U185*H185</f>
        <v>0</v>
      </c>
      <c r="W185" s="225">
        <v>0</v>
      </c>
      <c r="X185" s="226">
        <f>W185*H185</f>
        <v>0</v>
      </c>
      <c r="Y185" s="36"/>
      <c r="Z185" s="36"/>
      <c r="AA185" s="36"/>
      <c r="AB185" s="36"/>
      <c r="AC185" s="36"/>
      <c r="AD185" s="36"/>
      <c r="AE185" s="36"/>
      <c r="AR185" s="227" t="s">
        <v>143</v>
      </c>
      <c r="AT185" s="227" t="s">
        <v>138</v>
      </c>
      <c r="AU185" s="227" t="s">
        <v>91</v>
      </c>
      <c r="AY185" s="15" t="s">
        <v>136</v>
      </c>
      <c r="BE185" s="228">
        <f>IF(O185="základní",K185,0)</f>
        <v>0</v>
      </c>
      <c r="BF185" s="228">
        <f>IF(O185="snížená",K185,0)</f>
        <v>0</v>
      </c>
      <c r="BG185" s="228">
        <f>IF(O185="zákl. přenesená",K185,0)</f>
        <v>0</v>
      </c>
      <c r="BH185" s="228">
        <f>IF(O185="sníž. přenesená",K185,0)</f>
        <v>0</v>
      </c>
      <c r="BI185" s="228">
        <f>IF(O185="nulová",K185,0)</f>
        <v>0</v>
      </c>
      <c r="BJ185" s="15" t="s">
        <v>89</v>
      </c>
      <c r="BK185" s="228">
        <f>ROUND(P185*H185,2)</f>
        <v>0</v>
      </c>
      <c r="BL185" s="15" t="s">
        <v>143</v>
      </c>
      <c r="BM185" s="227" t="s">
        <v>251</v>
      </c>
    </row>
    <row r="186" s="2" customFormat="1">
      <c r="A186" s="36"/>
      <c r="B186" s="37"/>
      <c r="C186" s="38"/>
      <c r="D186" s="229" t="s">
        <v>145</v>
      </c>
      <c r="E186" s="38"/>
      <c r="F186" s="230" t="s">
        <v>252</v>
      </c>
      <c r="G186" s="38"/>
      <c r="H186" s="38"/>
      <c r="I186" s="231"/>
      <c r="J186" s="231"/>
      <c r="K186" s="38"/>
      <c r="L186" s="38"/>
      <c r="M186" s="42"/>
      <c r="N186" s="232"/>
      <c r="O186" s="233"/>
      <c r="P186" s="89"/>
      <c r="Q186" s="89"/>
      <c r="R186" s="89"/>
      <c r="S186" s="89"/>
      <c r="T186" s="89"/>
      <c r="U186" s="89"/>
      <c r="V186" s="89"/>
      <c r="W186" s="89"/>
      <c r="X186" s="90"/>
      <c r="Y186" s="36"/>
      <c r="Z186" s="36"/>
      <c r="AA186" s="36"/>
      <c r="AB186" s="36"/>
      <c r="AC186" s="36"/>
      <c r="AD186" s="36"/>
      <c r="AE186" s="36"/>
      <c r="AT186" s="15" t="s">
        <v>145</v>
      </c>
      <c r="AU186" s="15" t="s">
        <v>91</v>
      </c>
    </row>
    <row r="187" s="2" customFormat="1" ht="37.8" customHeight="1">
      <c r="A187" s="36"/>
      <c r="B187" s="37"/>
      <c r="C187" s="215" t="s">
        <v>253</v>
      </c>
      <c r="D187" s="215" t="s">
        <v>138</v>
      </c>
      <c r="E187" s="216" t="s">
        <v>254</v>
      </c>
      <c r="F187" s="217" t="s">
        <v>255</v>
      </c>
      <c r="G187" s="218" t="s">
        <v>212</v>
      </c>
      <c r="H187" s="219">
        <v>1051.2000000000001</v>
      </c>
      <c r="I187" s="220"/>
      <c r="J187" s="220"/>
      <c r="K187" s="221">
        <f>ROUND(P187*H187,2)</f>
        <v>0</v>
      </c>
      <c r="L187" s="217" t="s">
        <v>142</v>
      </c>
      <c r="M187" s="42"/>
      <c r="N187" s="222" t="s">
        <v>1</v>
      </c>
      <c r="O187" s="223" t="s">
        <v>44</v>
      </c>
      <c r="P187" s="224">
        <f>I187+J187</f>
        <v>0</v>
      </c>
      <c r="Q187" s="224">
        <f>ROUND(I187*H187,2)</f>
        <v>0</v>
      </c>
      <c r="R187" s="224">
        <f>ROUND(J187*H187,2)</f>
        <v>0</v>
      </c>
      <c r="S187" s="89"/>
      <c r="T187" s="225">
        <f>S187*H187</f>
        <v>0</v>
      </c>
      <c r="U187" s="225">
        <v>0</v>
      </c>
      <c r="V187" s="225">
        <f>U187*H187</f>
        <v>0</v>
      </c>
      <c r="W187" s="225">
        <v>0</v>
      </c>
      <c r="X187" s="226">
        <f>W187*H187</f>
        <v>0</v>
      </c>
      <c r="Y187" s="36"/>
      <c r="Z187" s="36"/>
      <c r="AA187" s="36"/>
      <c r="AB187" s="36"/>
      <c r="AC187" s="36"/>
      <c r="AD187" s="36"/>
      <c r="AE187" s="36"/>
      <c r="AR187" s="227" t="s">
        <v>143</v>
      </c>
      <c r="AT187" s="227" t="s">
        <v>138</v>
      </c>
      <c r="AU187" s="227" t="s">
        <v>91</v>
      </c>
      <c r="AY187" s="15" t="s">
        <v>136</v>
      </c>
      <c r="BE187" s="228">
        <f>IF(O187="základní",K187,0)</f>
        <v>0</v>
      </c>
      <c r="BF187" s="228">
        <f>IF(O187="snížená",K187,0)</f>
        <v>0</v>
      </c>
      <c r="BG187" s="228">
        <f>IF(O187="zákl. přenesená",K187,0)</f>
        <v>0</v>
      </c>
      <c r="BH187" s="228">
        <f>IF(O187="sníž. přenesená",K187,0)</f>
        <v>0</v>
      </c>
      <c r="BI187" s="228">
        <f>IF(O187="nulová",K187,0)</f>
        <v>0</v>
      </c>
      <c r="BJ187" s="15" t="s">
        <v>89</v>
      </c>
      <c r="BK187" s="228">
        <f>ROUND(P187*H187,2)</f>
        <v>0</v>
      </c>
      <c r="BL187" s="15" t="s">
        <v>143</v>
      </c>
      <c r="BM187" s="227" t="s">
        <v>256</v>
      </c>
    </row>
    <row r="188" s="2" customFormat="1">
      <c r="A188" s="36"/>
      <c r="B188" s="37"/>
      <c r="C188" s="38"/>
      <c r="D188" s="229" t="s">
        <v>145</v>
      </c>
      <c r="E188" s="38"/>
      <c r="F188" s="230" t="s">
        <v>257</v>
      </c>
      <c r="G188" s="38"/>
      <c r="H188" s="38"/>
      <c r="I188" s="231"/>
      <c r="J188" s="231"/>
      <c r="K188" s="38"/>
      <c r="L188" s="38"/>
      <c r="M188" s="42"/>
      <c r="N188" s="232"/>
      <c r="O188" s="233"/>
      <c r="P188" s="89"/>
      <c r="Q188" s="89"/>
      <c r="R188" s="89"/>
      <c r="S188" s="89"/>
      <c r="T188" s="89"/>
      <c r="U188" s="89"/>
      <c r="V188" s="89"/>
      <c r="W188" s="89"/>
      <c r="X188" s="90"/>
      <c r="Y188" s="36"/>
      <c r="Z188" s="36"/>
      <c r="AA188" s="36"/>
      <c r="AB188" s="36"/>
      <c r="AC188" s="36"/>
      <c r="AD188" s="36"/>
      <c r="AE188" s="36"/>
      <c r="AT188" s="15" t="s">
        <v>145</v>
      </c>
      <c r="AU188" s="15" t="s">
        <v>91</v>
      </c>
    </row>
    <row r="189" s="13" customFormat="1">
      <c r="A189" s="13"/>
      <c r="B189" s="234"/>
      <c r="C189" s="235"/>
      <c r="D189" s="236" t="s">
        <v>157</v>
      </c>
      <c r="E189" s="237" t="s">
        <v>1</v>
      </c>
      <c r="F189" s="238" t="s">
        <v>258</v>
      </c>
      <c r="G189" s="235"/>
      <c r="H189" s="239">
        <v>1051.2000000000001</v>
      </c>
      <c r="I189" s="240"/>
      <c r="J189" s="240"/>
      <c r="K189" s="235"/>
      <c r="L189" s="235"/>
      <c r="M189" s="241"/>
      <c r="N189" s="242"/>
      <c r="O189" s="243"/>
      <c r="P189" s="243"/>
      <c r="Q189" s="243"/>
      <c r="R189" s="243"/>
      <c r="S189" s="243"/>
      <c r="T189" s="243"/>
      <c r="U189" s="243"/>
      <c r="V189" s="243"/>
      <c r="W189" s="243"/>
      <c r="X189" s="244"/>
      <c r="Y189" s="13"/>
      <c r="Z189" s="13"/>
      <c r="AA189" s="13"/>
      <c r="AB189" s="13"/>
      <c r="AC189" s="13"/>
      <c r="AD189" s="13"/>
      <c r="AE189" s="13"/>
      <c r="AT189" s="245" t="s">
        <v>157</v>
      </c>
      <c r="AU189" s="245" t="s">
        <v>91</v>
      </c>
      <c r="AV189" s="13" t="s">
        <v>91</v>
      </c>
      <c r="AW189" s="13" t="s">
        <v>5</v>
      </c>
      <c r="AX189" s="13" t="s">
        <v>89</v>
      </c>
      <c r="AY189" s="245" t="s">
        <v>136</v>
      </c>
    </row>
    <row r="190" s="2" customFormat="1" ht="44.25" customHeight="1">
      <c r="A190" s="36"/>
      <c r="B190" s="37"/>
      <c r="C190" s="215" t="s">
        <v>8</v>
      </c>
      <c r="D190" s="215" t="s">
        <v>138</v>
      </c>
      <c r="E190" s="216" t="s">
        <v>259</v>
      </c>
      <c r="F190" s="217" t="s">
        <v>260</v>
      </c>
      <c r="G190" s="218" t="s">
        <v>212</v>
      </c>
      <c r="H190" s="219">
        <v>87.599999999999994</v>
      </c>
      <c r="I190" s="220"/>
      <c r="J190" s="220"/>
      <c r="K190" s="221">
        <f>ROUND(P190*H190,2)</f>
        <v>0</v>
      </c>
      <c r="L190" s="217" t="s">
        <v>142</v>
      </c>
      <c r="M190" s="42"/>
      <c r="N190" s="222" t="s">
        <v>1</v>
      </c>
      <c r="O190" s="223" t="s">
        <v>44</v>
      </c>
      <c r="P190" s="224">
        <f>I190+J190</f>
        <v>0</v>
      </c>
      <c r="Q190" s="224">
        <f>ROUND(I190*H190,2)</f>
        <v>0</v>
      </c>
      <c r="R190" s="224">
        <f>ROUND(J190*H190,2)</f>
        <v>0</v>
      </c>
      <c r="S190" s="89"/>
      <c r="T190" s="225">
        <f>S190*H190</f>
        <v>0</v>
      </c>
      <c r="U190" s="225">
        <v>0</v>
      </c>
      <c r="V190" s="225">
        <f>U190*H190</f>
        <v>0</v>
      </c>
      <c r="W190" s="225">
        <v>0</v>
      </c>
      <c r="X190" s="226">
        <f>W190*H190</f>
        <v>0</v>
      </c>
      <c r="Y190" s="36"/>
      <c r="Z190" s="36"/>
      <c r="AA190" s="36"/>
      <c r="AB190" s="36"/>
      <c r="AC190" s="36"/>
      <c r="AD190" s="36"/>
      <c r="AE190" s="36"/>
      <c r="AR190" s="227" t="s">
        <v>143</v>
      </c>
      <c r="AT190" s="227" t="s">
        <v>138</v>
      </c>
      <c r="AU190" s="227" t="s">
        <v>91</v>
      </c>
      <c r="AY190" s="15" t="s">
        <v>136</v>
      </c>
      <c r="BE190" s="228">
        <f>IF(O190="základní",K190,0)</f>
        <v>0</v>
      </c>
      <c r="BF190" s="228">
        <f>IF(O190="snížená",K190,0)</f>
        <v>0</v>
      </c>
      <c r="BG190" s="228">
        <f>IF(O190="zákl. přenesená",K190,0)</f>
        <v>0</v>
      </c>
      <c r="BH190" s="228">
        <f>IF(O190="sníž. přenesená",K190,0)</f>
        <v>0</v>
      </c>
      <c r="BI190" s="228">
        <f>IF(O190="nulová",K190,0)</f>
        <v>0</v>
      </c>
      <c r="BJ190" s="15" t="s">
        <v>89</v>
      </c>
      <c r="BK190" s="228">
        <f>ROUND(P190*H190,2)</f>
        <v>0</v>
      </c>
      <c r="BL190" s="15" t="s">
        <v>143</v>
      </c>
      <c r="BM190" s="227" t="s">
        <v>261</v>
      </c>
    </row>
    <row r="191" s="2" customFormat="1">
      <c r="A191" s="36"/>
      <c r="B191" s="37"/>
      <c r="C191" s="38"/>
      <c r="D191" s="229" t="s">
        <v>145</v>
      </c>
      <c r="E191" s="38"/>
      <c r="F191" s="230" t="s">
        <v>262</v>
      </c>
      <c r="G191" s="38"/>
      <c r="H191" s="38"/>
      <c r="I191" s="231"/>
      <c r="J191" s="231"/>
      <c r="K191" s="38"/>
      <c r="L191" s="38"/>
      <c r="M191" s="42"/>
      <c r="N191" s="232"/>
      <c r="O191" s="233"/>
      <c r="P191" s="89"/>
      <c r="Q191" s="89"/>
      <c r="R191" s="89"/>
      <c r="S191" s="89"/>
      <c r="T191" s="89"/>
      <c r="U191" s="89"/>
      <c r="V191" s="89"/>
      <c r="W191" s="89"/>
      <c r="X191" s="90"/>
      <c r="Y191" s="36"/>
      <c r="Z191" s="36"/>
      <c r="AA191" s="36"/>
      <c r="AB191" s="36"/>
      <c r="AC191" s="36"/>
      <c r="AD191" s="36"/>
      <c r="AE191" s="36"/>
      <c r="AT191" s="15" t="s">
        <v>145</v>
      </c>
      <c r="AU191" s="15" t="s">
        <v>91</v>
      </c>
    </row>
    <row r="192" s="12" customFormat="1" ht="22.8" customHeight="1">
      <c r="A192" s="12"/>
      <c r="B192" s="198"/>
      <c r="C192" s="199"/>
      <c r="D192" s="200" t="s">
        <v>80</v>
      </c>
      <c r="E192" s="213" t="s">
        <v>263</v>
      </c>
      <c r="F192" s="213" t="s">
        <v>264</v>
      </c>
      <c r="G192" s="199"/>
      <c r="H192" s="199"/>
      <c r="I192" s="202"/>
      <c r="J192" s="202"/>
      <c r="K192" s="214">
        <f>BK192</f>
        <v>0</v>
      </c>
      <c r="L192" s="199"/>
      <c r="M192" s="204"/>
      <c r="N192" s="205"/>
      <c r="O192" s="206"/>
      <c r="P192" s="206"/>
      <c r="Q192" s="207">
        <f>SUM(Q193:Q194)</f>
        <v>0</v>
      </c>
      <c r="R192" s="207">
        <f>SUM(R193:R194)</f>
        <v>0</v>
      </c>
      <c r="S192" s="206"/>
      <c r="T192" s="208">
        <f>SUM(T193:T194)</f>
        <v>0</v>
      </c>
      <c r="U192" s="206"/>
      <c r="V192" s="208">
        <f>SUM(V193:V194)</f>
        <v>0</v>
      </c>
      <c r="W192" s="206"/>
      <c r="X192" s="209">
        <f>SUM(X193:X194)</f>
        <v>0</v>
      </c>
      <c r="Y192" s="12"/>
      <c r="Z192" s="12"/>
      <c r="AA192" s="12"/>
      <c r="AB192" s="12"/>
      <c r="AC192" s="12"/>
      <c r="AD192" s="12"/>
      <c r="AE192" s="12"/>
      <c r="AR192" s="210" t="s">
        <v>89</v>
      </c>
      <c r="AT192" s="211" t="s">
        <v>80</v>
      </c>
      <c r="AU192" s="211" t="s">
        <v>89</v>
      </c>
      <c r="AY192" s="210" t="s">
        <v>136</v>
      </c>
      <c r="BK192" s="212">
        <f>SUM(BK193:BK194)</f>
        <v>0</v>
      </c>
    </row>
    <row r="193" s="2" customFormat="1" ht="66.75" customHeight="1">
      <c r="A193" s="36"/>
      <c r="B193" s="37"/>
      <c r="C193" s="215" t="s">
        <v>265</v>
      </c>
      <c r="D193" s="215" t="s">
        <v>138</v>
      </c>
      <c r="E193" s="216" t="s">
        <v>266</v>
      </c>
      <c r="F193" s="217" t="s">
        <v>267</v>
      </c>
      <c r="G193" s="218" t="s">
        <v>212</v>
      </c>
      <c r="H193" s="219">
        <v>37.341000000000001</v>
      </c>
      <c r="I193" s="220"/>
      <c r="J193" s="220"/>
      <c r="K193" s="221">
        <f>ROUND(P193*H193,2)</f>
        <v>0</v>
      </c>
      <c r="L193" s="217" t="s">
        <v>142</v>
      </c>
      <c r="M193" s="42"/>
      <c r="N193" s="222" t="s">
        <v>1</v>
      </c>
      <c r="O193" s="223" t="s">
        <v>44</v>
      </c>
      <c r="P193" s="224">
        <f>I193+J193</f>
        <v>0</v>
      </c>
      <c r="Q193" s="224">
        <f>ROUND(I193*H193,2)</f>
        <v>0</v>
      </c>
      <c r="R193" s="224">
        <f>ROUND(J193*H193,2)</f>
        <v>0</v>
      </c>
      <c r="S193" s="89"/>
      <c r="T193" s="225">
        <f>S193*H193</f>
        <v>0</v>
      </c>
      <c r="U193" s="225">
        <v>0</v>
      </c>
      <c r="V193" s="225">
        <f>U193*H193</f>
        <v>0</v>
      </c>
      <c r="W193" s="225">
        <v>0</v>
      </c>
      <c r="X193" s="226">
        <f>W193*H193</f>
        <v>0</v>
      </c>
      <c r="Y193" s="36"/>
      <c r="Z193" s="36"/>
      <c r="AA193" s="36"/>
      <c r="AB193" s="36"/>
      <c r="AC193" s="36"/>
      <c r="AD193" s="36"/>
      <c r="AE193" s="36"/>
      <c r="AR193" s="227" t="s">
        <v>143</v>
      </c>
      <c r="AT193" s="227" t="s">
        <v>138</v>
      </c>
      <c r="AU193" s="227" t="s">
        <v>91</v>
      </c>
      <c r="AY193" s="15" t="s">
        <v>136</v>
      </c>
      <c r="BE193" s="228">
        <f>IF(O193="základní",K193,0)</f>
        <v>0</v>
      </c>
      <c r="BF193" s="228">
        <f>IF(O193="snížená",K193,0)</f>
        <v>0</v>
      </c>
      <c r="BG193" s="228">
        <f>IF(O193="zákl. přenesená",K193,0)</f>
        <v>0</v>
      </c>
      <c r="BH193" s="228">
        <f>IF(O193="sníž. přenesená",K193,0)</f>
        <v>0</v>
      </c>
      <c r="BI193" s="228">
        <f>IF(O193="nulová",K193,0)</f>
        <v>0</v>
      </c>
      <c r="BJ193" s="15" t="s">
        <v>89</v>
      </c>
      <c r="BK193" s="228">
        <f>ROUND(P193*H193,2)</f>
        <v>0</v>
      </c>
      <c r="BL193" s="15" t="s">
        <v>143</v>
      </c>
      <c r="BM193" s="227" t="s">
        <v>268</v>
      </c>
    </row>
    <row r="194" s="2" customFormat="1">
      <c r="A194" s="36"/>
      <c r="B194" s="37"/>
      <c r="C194" s="38"/>
      <c r="D194" s="229" t="s">
        <v>145</v>
      </c>
      <c r="E194" s="38"/>
      <c r="F194" s="230" t="s">
        <v>269</v>
      </c>
      <c r="G194" s="38"/>
      <c r="H194" s="38"/>
      <c r="I194" s="231"/>
      <c r="J194" s="231"/>
      <c r="K194" s="38"/>
      <c r="L194" s="38"/>
      <c r="M194" s="42"/>
      <c r="N194" s="232"/>
      <c r="O194" s="233"/>
      <c r="P194" s="89"/>
      <c r="Q194" s="89"/>
      <c r="R194" s="89"/>
      <c r="S194" s="89"/>
      <c r="T194" s="89"/>
      <c r="U194" s="89"/>
      <c r="V194" s="89"/>
      <c r="W194" s="89"/>
      <c r="X194" s="90"/>
      <c r="Y194" s="36"/>
      <c r="Z194" s="36"/>
      <c r="AA194" s="36"/>
      <c r="AB194" s="36"/>
      <c r="AC194" s="36"/>
      <c r="AD194" s="36"/>
      <c r="AE194" s="36"/>
      <c r="AT194" s="15" t="s">
        <v>145</v>
      </c>
      <c r="AU194" s="15" t="s">
        <v>91</v>
      </c>
    </row>
    <row r="195" s="12" customFormat="1" ht="25.92" customHeight="1">
      <c r="A195" s="12"/>
      <c r="B195" s="198"/>
      <c r="C195" s="199"/>
      <c r="D195" s="200" t="s">
        <v>80</v>
      </c>
      <c r="E195" s="201" t="s">
        <v>270</v>
      </c>
      <c r="F195" s="201" t="s">
        <v>271</v>
      </c>
      <c r="G195" s="199"/>
      <c r="H195" s="199"/>
      <c r="I195" s="202"/>
      <c r="J195" s="202"/>
      <c r="K195" s="203">
        <f>BK195</f>
        <v>0</v>
      </c>
      <c r="L195" s="199"/>
      <c r="M195" s="204"/>
      <c r="N195" s="205"/>
      <c r="O195" s="206"/>
      <c r="P195" s="206"/>
      <c r="Q195" s="207">
        <v>0</v>
      </c>
      <c r="R195" s="207">
        <v>0</v>
      </c>
      <c r="S195" s="206"/>
      <c r="T195" s="208">
        <v>0</v>
      </c>
      <c r="U195" s="206"/>
      <c r="V195" s="208">
        <v>0</v>
      </c>
      <c r="W195" s="206"/>
      <c r="X195" s="209">
        <v>0</v>
      </c>
      <c r="Y195" s="12"/>
      <c r="Z195" s="12"/>
      <c r="AA195" s="12"/>
      <c r="AB195" s="12"/>
      <c r="AC195" s="12"/>
      <c r="AD195" s="12"/>
      <c r="AE195" s="12"/>
      <c r="AR195" s="210" t="s">
        <v>151</v>
      </c>
      <c r="AT195" s="211" t="s">
        <v>80</v>
      </c>
      <c r="AU195" s="211" t="s">
        <v>81</v>
      </c>
      <c r="AY195" s="210" t="s">
        <v>136</v>
      </c>
      <c r="BK195" s="212">
        <v>0</v>
      </c>
    </row>
    <row r="196" s="12" customFormat="1" ht="25.92" customHeight="1">
      <c r="A196" s="12"/>
      <c r="B196" s="198"/>
      <c r="C196" s="199"/>
      <c r="D196" s="200" t="s">
        <v>80</v>
      </c>
      <c r="E196" s="201" t="s">
        <v>272</v>
      </c>
      <c r="F196" s="201" t="s">
        <v>273</v>
      </c>
      <c r="G196" s="199"/>
      <c r="H196" s="199"/>
      <c r="I196" s="202"/>
      <c r="J196" s="202"/>
      <c r="K196" s="203">
        <f>BK196</f>
        <v>0</v>
      </c>
      <c r="L196" s="199"/>
      <c r="M196" s="204"/>
      <c r="N196" s="205"/>
      <c r="O196" s="206"/>
      <c r="P196" s="206"/>
      <c r="Q196" s="207">
        <f>Q197+Q200+Q203</f>
        <v>0</v>
      </c>
      <c r="R196" s="207">
        <f>R197+R200+R203</f>
        <v>0</v>
      </c>
      <c r="S196" s="206"/>
      <c r="T196" s="208">
        <f>T197+T200+T203</f>
        <v>0</v>
      </c>
      <c r="U196" s="206"/>
      <c r="V196" s="208">
        <f>V197+V200+V203</f>
        <v>0</v>
      </c>
      <c r="W196" s="206"/>
      <c r="X196" s="209">
        <f>X197+X200+X203</f>
        <v>0</v>
      </c>
      <c r="Y196" s="12"/>
      <c r="Z196" s="12"/>
      <c r="AA196" s="12"/>
      <c r="AB196" s="12"/>
      <c r="AC196" s="12"/>
      <c r="AD196" s="12"/>
      <c r="AE196" s="12"/>
      <c r="AR196" s="210" t="s">
        <v>164</v>
      </c>
      <c r="AT196" s="211" t="s">
        <v>80</v>
      </c>
      <c r="AU196" s="211" t="s">
        <v>81</v>
      </c>
      <c r="AY196" s="210" t="s">
        <v>136</v>
      </c>
      <c r="BK196" s="212">
        <f>BK197+BK200+BK203</f>
        <v>0</v>
      </c>
    </row>
    <row r="197" s="12" customFormat="1" ht="22.8" customHeight="1">
      <c r="A197" s="12"/>
      <c r="B197" s="198"/>
      <c r="C197" s="199"/>
      <c r="D197" s="200" t="s">
        <v>80</v>
      </c>
      <c r="E197" s="213" t="s">
        <v>274</v>
      </c>
      <c r="F197" s="213" t="s">
        <v>275</v>
      </c>
      <c r="G197" s="199"/>
      <c r="H197" s="199"/>
      <c r="I197" s="202"/>
      <c r="J197" s="202"/>
      <c r="K197" s="214">
        <f>BK197</f>
        <v>0</v>
      </c>
      <c r="L197" s="199"/>
      <c r="M197" s="204"/>
      <c r="N197" s="205"/>
      <c r="O197" s="206"/>
      <c r="P197" s="206"/>
      <c r="Q197" s="207">
        <f>SUM(Q198:Q199)</f>
        <v>0</v>
      </c>
      <c r="R197" s="207">
        <f>SUM(R198:R199)</f>
        <v>0</v>
      </c>
      <c r="S197" s="206"/>
      <c r="T197" s="208">
        <f>SUM(T198:T199)</f>
        <v>0</v>
      </c>
      <c r="U197" s="206"/>
      <c r="V197" s="208">
        <f>SUM(V198:V199)</f>
        <v>0</v>
      </c>
      <c r="W197" s="206"/>
      <c r="X197" s="209">
        <f>SUM(X198:X199)</f>
        <v>0</v>
      </c>
      <c r="Y197" s="12"/>
      <c r="Z197" s="12"/>
      <c r="AA197" s="12"/>
      <c r="AB197" s="12"/>
      <c r="AC197" s="12"/>
      <c r="AD197" s="12"/>
      <c r="AE197" s="12"/>
      <c r="AR197" s="210" t="s">
        <v>164</v>
      </c>
      <c r="AT197" s="211" t="s">
        <v>80</v>
      </c>
      <c r="AU197" s="211" t="s">
        <v>89</v>
      </c>
      <c r="AY197" s="210" t="s">
        <v>136</v>
      </c>
      <c r="BK197" s="212">
        <f>SUM(BK198:BK199)</f>
        <v>0</v>
      </c>
    </row>
    <row r="198" s="2" customFormat="1">
      <c r="A198" s="36"/>
      <c r="B198" s="37"/>
      <c r="C198" s="215" t="s">
        <v>276</v>
      </c>
      <c r="D198" s="215" t="s">
        <v>138</v>
      </c>
      <c r="E198" s="216" t="s">
        <v>277</v>
      </c>
      <c r="F198" s="217" t="s">
        <v>278</v>
      </c>
      <c r="G198" s="218" t="s">
        <v>279</v>
      </c>
      <c r="H198" s="219">
        <v>1</v>
      </c>
      <c r="I198" s="220"/>
      <c r="J198" s="220"/>
      <c r="K198" s="221">
        <f>ROUND(P198*H198,2)</f>
        <v>0</v>
      </c>
      <c r="L198" s="217" t="s">
        <v>142</v>
      </c>
      <c r="M198" s="42"/>
      <c r="N198" s="222" t="s">
        <v>1</v>
      </c>
      <c r="O198" s="223" t="s">
        <v>44</v>
      </c>
      <c r="P198" s="224">
        <f>I198+J198</f>
        <v>0</v>
      </c>
      <c r="Q198" s="224">
        <f>ROUND(I198*H198,2)</f>
        <v>0</v>
      </c>
      <c r="R198" s="224">
        <f>ROUND(J198*H198,2)</f>
        <v>0</v>
      </c>
      <c r="S198" s="89"/>
      <c r="T198" s="225">
        <f>S198*H198</f>
        <v>0</v>
      </c>
      <c r="U198" s="225">
        <v>0</v>
      </c>
      <c r="V198" s="225">
        <f>U198*H198</f>
        <v>0</v>
      </c>
      <c r="W198" s="225">
        <v>0</v>
      </c>
      <c r="X198" s="226">
        <f>W198*H198</f>
        <v>0</v>
      </c>
      <c r="Y198" s="36"/>
      <c r="Z198" s="36"/>
      <c r="AA198" s="36"/>
      <c r="AB198" s="36"/>
      <c r="AC198" s="36"/>
      <c r="AD198" s="36"/>
      <c r="AE198" s="36"/>
      <c r="AR198" s="227" t="s">
        <v>280</v>
      </c>
      <c r="AT198" s="227" t="s">
        <v>138</v>
      </c>
      <c r="AU198" s="227" t="s">
        <v>91</v>
      </c>
      <c r="AY198" s="15" t="s">
        <v>136</v>
      </c>
      <c r="BE198" s="228">
        <f>IF(O198="základní",K198,0)</f>
        <v>0</v>
      </c>
      <c r="BF198" s="228">
        <f>IF(O198="snížená",K198,0)</f>
        <v>0</v>
      </c>
      <c r="BG198" s="228">
        <f>IF(O198="zákl. přenesená",K198,0)</f>
        <v>0</v>
      </c>
      <c r="BH198" s="228">
        <f>IF(O198="sníž. přenesená",K198,0)</f>
        <v>0</v>
      </c>
      <c r="BI198" s="228">
        <f>IF(O198="nulová",K198,0)</f>
        <v>0</v>
      </c>
      <c r="BJ198" s="15" t="s">
        <v>89</v>
      </c>
      <c r="BK198" s="228">
        <f>ROUND(P198*H198,2)</f>
        <v>0</v>
      </c>
      <c r="BL198" s="15" t="s">
        <v>280</v>
      </c>
      <c r="BM198" s="227" t="s">
        <v>281</v>
      </c>
    </row>
    <row r="199" s="2" customFormat="1">
      <c r="A199" s="36"/>
      <c r="B199" s="37"/>
      <c r="C199" s="38"/>
      <c r="D199" s="229" t="s">
        <v>145</v>
      </c>
      <c r="E199" s="38"/>
      <c r="F199" s="230" t="s">
        <v>282</v>
      </c>
      <c r="G199" s="38"/>
      <c r="H199" s="38"/>
      <c r="I199" s="231"/>
      <c r="J199" s="231"/>
      <c r="K199" s="38"/>
      <c r="L199" s="38"/>
      <c r="M199" s="42"/>
      <c r="N199" s="232"/>
      <c r="O199" s="233"/>
      <c r="P199" s="89"/>
      <c r="Q199" s="89"/>
      <c r="R199" s="89"/>
      <c r="S199" s="89"/>
      <c r="T199" s="89"/>
      <c r="U199" s="89"/>
      <c r="V199" s="89"/>
      <c r="W199" s="89"/>
      <c r="X199" s="90"/>
      <c r="Y199" s="36"/>
      <c r="Z199" s="36"/>
      <c r="AA199" s="36"/>
      <c r="AB199" s="36"/>
      <c r="AC199" s="36"/>
      <c r="AD199" s="36"/>
      <c r="AE199" s="36"/>
      <c r="AT199" s="15" t="s">
        <v>145</v>
      </c>
      <c r="AU199" s="15" t="s">
        <v>91</v>
      </c>
    </row>
    <row r="200" s="12" customFormat="1" ht="22.8" customHeight="1">
      <c r="A200" s="12"/>
      <c r="B200" s="198"/>
      <c r="C200" s="199"/>
      <c r="D200" s="200" t="s">
        <v>80</v>
      </c>
      <c r="E200" s="213" t="s">
        <v>283</v>
      </c>
      <c r="F200" s="213" t="s">
        <v>284</v>
      </c>
      <c r="G200" s="199"/>
      <c r="H200" s="199"/>
      <c r="I200" s="202"/>
      <c r="J200" s="202"/>
      <c r="K200" s="214">
        <f>BK200</f>
        <v>0</v>
      </c>
      <c r="L200" s="199"/>
      <c r="M200" s="204"/>
      <c r="N200" s="205"/>
      <c r="O200" s="206"/>
      <c r="P200" s="206"/>
      <c r="Q200" s="207">
        <f>SUM(Q201:Q202)</f>
        <v>0</v>
      </c>
      <c r="R200" s="207">
        <f>SUM(R201:R202)</f>
        <v>0</v>
      </c>
      <c r="S200" s="206"/>
      <c r="T200" s="208">
        <f>SUM(T201:T202)</f>
        <v>0</v>
      </c>
      <c r="U200" s="206"/>
      <c r="V200" s="208">
        <f>SUM(V201:V202)</f>
        <v>0</v>
      </c>
      <c r="W200" s="206"/>
      <c r="X200" s="209">
        <f>SUM(X201:X202)</f>
        <v>0</v>
      </c>
      <c r="Y200" s="12"/>
      <c r="Z200" s="12"/>
      <c r="AA200" s="12"/>
      <c r="AB200" s="12"/>
      <c r="AC200" s="12"/>
      <c r="AD200" s="12"/>
      <c r="AE200" s="12"/>
      <c r="AR200" s="210" t="s">
        <v>164</v>
      </c>
      <c r="AT200" s="211" t="s">
        <v>80</v>
      </c>
      <c r="AU200" s="211" t="s">
        <v>89</v>
      </c>
      <c r="AY200" s="210" t="s">
        <v>136</v>
      </c>
      <c r="BK200" s="212">
        <f>SUM(BK201:BK202)</f>
        <v>0</v>
      </c>
    </row>
    <row r="201" s="2" customFormat="1" ht="24.15" customHeight="1">
      <c r="A201" s="36"/>
      <c r="B201" s="37"/>
      <c r="C201" s="215" t="s">
        <v>285</v>
      </c>
      <c r="D201" s="215" t="s">
        <v>138</v>
      </c>
      <c r="E201" s="216" t="s">
        <v>286</v>
      </c>
      <c r="F201" s="217" t="s">
        <v>287</v>
      </c>
      <c r="G201" s="218" t="s">
        <v>288</v>
      </c>
      <c r="H201" s="219">
        <v>1</v>
      </c>
      <c r="I201" s="220"/>
      <c r="J201" s="220"/>
      <c r="K201" s="221">
        <f>ROUND(P201*H201,2)</f>
        <v>0</v>
      </c>
      <c r="L201" s="217" t="s">
        <v>142</v>
      </c>
      <c r="M201" s="42"/>
      <c r="N201" s="222" t="s">
        <v>1</v>
      </c>
      <c r="O201" s="223" t="s">
        <v>44</v>
      </c>
      <c r="P201" s="224">
        <f>I201+J201</f>
        <v>0</v>
      </c>
      <c r="Q201" s="224">
        <f>ROUND(I201*H201,2)</f>
        <v>0</v>
      </c>
      <c r="R201" s="224">
        <f>ROUND(J201*H201,2)</f>
        <v>0</v>
      </c>
      <c r="S201" s="89"/>
      <c r="T201" s="225">
        <f>S201*H201</f>
        <v>0</v>
      </c>
      <c r="U201" s="225">
        <v>0</v>
      </c>
      <c r="V201" s="225">
        <f>U201*H201</f>
        <v>0</v>
      </c>
      <c r="W201" s="225">
        <v>0</v>
      </c>
      <c r="X201" s="226">
        <f>W201*H201</f>
        <v>0</v>
      </c>
      <c r="Y201" s="36"/>
      <c r="Z201" s="36"/>
      <c r="AA201" s="36"/>
      <c r="AB201" s="36"/>
      <c r="AC201" s="36"/>
      <c r="AD201" s="36"/>
      <c r="AE201" s="36"/>
      <c r="AR201" s="227" t="s">
        <v>280</v>
      </c>
      <c r="AT201" s="227" t="s">
        <v>138</v>
      </c>
      <c r="AU201" s="227" t="s">
        <v>91</v>
      </c>
      <c r="AY201" s="15" t="s">
        <v>136</v>
      </c>
      <c r="BE201" s="228">
        <f>IF(O201="základní",K201,0)</f>
        <v>0</v>
      </c>
      <c r="BF201" s="228">
        <f>IF(O201="snížená",K201,0)</f>
        <v>0</v>
      </c>
      <c r="BG201" s="228">
        <f>IF(O201="zákl. přenesená",K201,0)</f>
        <v>0</v>
      </c>
      <c r="BH201" s="228">
        <f>IF(O201="sníž. přenesená",K201,0)</f>
        <v>0</v>
      </c>
      <c r="BI201" s="228">
        <f>IF(O201="nulová",K201,0)</f>
        <v>0</v>
      </c>
      <c r="BJ201" s="15" t="s">
        <v>89</v>
      </c>
      <c r="BK201" s="228">
        <f>ROUND(P201*H201,2)</f>
        <v>0</v>
      </c>
      <c r="BL201" s="15" t="s">
        <v>280</v>
      </c>
      <c r="BM201" s="227" t="s">
        <v>289</v>
      </c>
    </row>
    <row r="202" s="2" customFormat="1">
      <c r="A202" s="36"/>
      <c r="B202" s="37"/>
      <c r="C202" s="38"/>
      <c r="D202" s="229" t="s">
        <v>145</v>
      </c>
      <c r="E202" s="38"/>
      <c r="F202" s="230" t="s">
        <v>290</v>
      </c>
      <c r="G202" s="38"/>
      <c r="H202" s="38"/>
      <c r="I202" s="231"/>
      <c r="J202" s="231"/>
      <c r="K202" s="38"/>
      <c r="L202" s="38"/>
      <c r="M202" s="42"/>
      <c r="N202" s="232"/>
      <c r="O202" s="233"/>
      <c r="P202" s="89"/>
      <c r="Q202" s="89"/>
      <c r="R202" s="89"/>
      <c r="S202" s="89"/>
      <c r="T202" s="89"/>
      <c r="U202" s="89"/>
      <c r="V202" s="89"/>
      <c r="W202" s="89"/>
      <c r="X202" s="90"/>
      <c r="Y202" s="36"/>
      <c r="Z202" s="36"/>
      <c r="AA202" s="36"/>
      <c r="AB202" s="36"/>
      <c r="AC202" s="36"/>
      <c r="AD202" s="36"/>
      <c r="AE202" s="36"/>
      <c r="AT202" s="15" t="s">
        <v>145</v>
      </c>
      <c r="AU202" s="15" t="s">
        <v>91</v>
      </c>
    </row>
    <row r="203" s="12" customFormat="1" ht="22.8" customHeight="1">
      <c r="A203" s="12"/>
      <c r="B203" s="198"/>
      <c r="C203" s="199"/>
      <c r="D203" s="200" t="s">
        <v>80</v>
      </c>
      <c r="E203" s="213" t="s">
        <v>291</v>
      </c>
      <c r="F203" s="213" t="s">
        <v>292</v>
      </c>
      <c r="G203" s="199"/>
      <c r="H203" s="199"/>
      <c r="I203" s="202"/>
      <c r="J203" s="202"/>
      <c r="K203" s="214">
        <f>BK203</f>
        <v>0</v>
      </c>
      <c r="L203" s="199"/>
      <c r="M203" s="204"/>
      <c r="N203" s="205"/>
      <c r="O203" s="206"/>
      <c r="P203" s="206"/>
      <c r="Q203" s="207">
        <f>SUM(Q204:Q205)</f>
        <v>0</v>
      </c>
      <c r="R203" s="207">
        <f>SUM(R204:R205)</f>
        <v>0</v>
      </c>
      <c r="S203" s="206"/>
      <c r="T203" s="208">
        <f>SUM(T204:T205)</f>
        <v>0</v>
      </c>
      <c r="U203" s="206"/>
      <c r="V203" s="208">
        <f>SUM(V204:V205)</f>
        <v>0</v>
      </c>
      <c r="W203" s="206"/>
      <c r="X203" s="209">
        <f>SUM(X204:X205)</f>
        <v>0</v>
      </c>
      <c r="Y203" s="12"/>
      <c r="Z203" s="12"/>
      <c r="AA203" s="12"/>
      <c r="AB203" s="12"/>
      <c r="AC203" s="12"/>
      <c r="AD203" s="12"/>
      <c r="AE203" s="12"/>
      <c r="AR203" s="210" t="s">
        <v>164</v>
      </c>
      <c r="AT203" s="211" t="s">
        <v>80</v>
      </c>
      <c r="AU203" s="211" t="s">
        <v>89</v>
      </c>
      <c r="AY203" s="210" t="s">
        <v>136</v>
      </c>
      <c r="BK203" s="212">
        <f>SUM(BK204:BK205)</f>
        <v>0</v>
      </c>
    </row>
    <row r="204" s="2" customFormat="1" ht="24.15" customHeight="1">
      <c r="A204" s="36"/>
      <c r="B204" s="37"/>
      <c r="C204" s="215" t="s">
        <v>293</v>
      </c>
      <c r="D204" s="215" t="s">
        <v>138</v>
      </c>
      <c r="E204" s="216" t="s">
        <v>294</v>
      </c>
      <c r="F204" s="217" t="s">
        <v>292</v>
      </c>
      <c r="G204" s="218" t="s">
        <v>279</v>
      </c>
      <c r="H204" s="219">
        <v>1</v>
      </c>
      <c r="I204" s="220"/>
      <c r="J204" s="220"/>
      <c r="K204" s="221">
        <f>ROUND(P204*H204,2)</f>
        <v>0</v>
      </c>
      <c r="L204" s="217" t="s">
        <v>142</v>
      </c>
      <c r="M204" s="42"/>
      <c r="N204" s="222" t="s">
        <v>1</v>
      </c>
      <c r="O204" s="223" t="s">
        <v>44</v>
      </c>
      <c r="P204" s="224">
        <f>I204+J204</f>
        <v>0</v>
      </c>
      <c r="Q204" s="224">
        <f>ROUND(I204*H204,2)</f>
        <v>0</v>
      </c>
      <c r="R204" s="224">
        <f>ROUND(J204*H204,2)</f>
        <v>0</v>
      </c>
      <c r="S204" s="89"/>
      <c r="T204" s="225">
        <f>S204*H204</f>
        <v>0</v>
      </c>
      <c r="U204" s="225">
        <v>0</v>
      </c>
      <c r="V204" s="225">
        <f>U204*H204</f>
        <v>0</v>
      </c>
      <c r="W204" s="225">
        <v>0</v>
      </c>
      <c r="X204" s="226">
        <f>W204*H204</f>
        <v>0</v>
      </c>
      <c r="Y204" s="36"/>
      <c r="Z204" s="36"/>
      <c r="AA204" s="36"/>
      <c r="AB204" s="36"/>
      <c r="AC204" s="36"/>
      <c r="AD204" s="36"/>
      <c r="AE204" s="36"/>
      <c r="AR204" s="227" t="s">
        <v>280</v>
      </c>
      <c r="AT204" s="227" t="s">
        <v>138</v>
      </c>
      <c r="AU204" s="227" t="s">
        <v>91</v>
      </c>
      <c r="AY204" s="15" t="s">
        <v>136</v>
      </c>
      <c r="BE204" s="228">
        <f>IF(O204="základní",K204,0)</f>
        <v>0</v>
      </c>
      <c r="BF204" s="228">
        <f>IF(O204="snížená",K204,0)</f>
        <v>0</v>
      </c>
      <c r="BG204" s="228">
        <f>IF(O204="zákl. přenesená",K204,0)</f>
        <v>0</v>
      </c>
      <c r="BH204" s="228">
        <f>IF(O204="sníž. přenesená",K204,0)</f>
        <v>0</v>
      </c>
      <c r="BI204" s="228">
        <f>IF(O204="nulová",K204,0)</f>
        <v>0</v>
      </c>
      <c r="BJ204" s="15" t="s">
        <v>89</v>
      </c>
      <c r="BK204" s="228">
        <f>ROUND(P204*H204,2)</f>
        <v>0</v>
      </c>
      <c r="BL204" s="15" t="s">
        <v>280</v>
      </c>
      <c r="BM204" s="227" t="s">
        <v>295</v>
      </c>
    </row>
    <row r="205" s="2" customFormat="1">
      <c r="A205" s="36"/>
      <c r="B205" s="37"/>
      <c r="C205" s="38"/>
      <c r="D205" s="229" t="s">
        <v>145</v>
      </c>
      <c r="E205" s="38"/>
      <c r="F205" s="230" t="s">
        <v>296</v>
      </c>
      <c r="G205" s="38"/>
      <c r="H205" s="38"/>
      <c r="I205" s="231"/>
      <c r="J205" s="231"/>
      <c r="K205" s="38"/>
      <c r="L205" s="38"/>
      <c r="M205" s="42"/>
      <c r="N205" s="246"/>
      <c r="O205" s="247"/>
      <c r="P205" s="248"/>
      <c r="Q205" s="248"/>
      <c r="R205" s="248"/>
      <c r="S205" s="248"/>
      <c r="T205" s="248"/>
      <c r="U205" s="248"/>
      <c r="V205" s="248"/>
      <c r="W205" s="248"/>
      <c r="X205" s="249"/>
      <c r="Y205" s="36"/>
      <c r="Z205" s="36"/>
      <c r="AA205" s="36"/>
      <c r="AB205" s="36"/>
      <c r="AC205" s="36"/>
      <c r="AD205" s="36"/>
      <c r="AE205" s="36"/>
      <c r="AT205" s="15" t="s">
        <v>145</v>
      </c>
      <c r="AU205" s="15" t="s">
        <v>91</v>
      </c>
    </row>
    <row r="206" s="2" customFormat="1" ht="6.96" customHeight="1">
      <c r="A206" s="36"/>
      <c r="B206" s="64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42"/>
      <c r="N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</row>
  </sheetData>
  <sheetProtection sheet="1" autoFilter="0" formatColumns="0" formatRows="0" objects="1" scenarios="1" spinCount="100000" saltValue="FwcWrUT8fVQwxRVmjmTZ5IOTn2bL81xG1D4OUJNRM5fchxQOVoWopJacapaFLW0CjbjJdSep14lkpcf6Wmogyw==" hashValue="cL14kbDsDhRyXWU2RqsWw5cLzQzSvsDdD2TL10E2bfrawjz93jAwM0iWPqIN3CaEMTfdvi2sXqcrTjFKazv6PQ==" algorithmName="SHA-512" password="CC35"/>
  <autoFilter ref="C128:L205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M2:Z2"/>
  </mergeCells>
  <hyperlinks>
    <hyperlink ref="F133" r:id="rId1" display="https://podminky.urs.cz/item/CS_URS_2024_02/112101101"/>
    <hyperlink ref="F135" r:id="rId2" display="https://podminky.urs.cz/item/CS_URS_2024_02/112251101"/>
    <hyperlink ref="F137" r:id="rId3" display="https://podminky.urs.cz/item/CS_URS_2024_02/113106123"/>
    <hyperlink ref="F140" r:id="rId4" display="https://podminky.urs.cz/item/CS_URS_2024_02/113107111"/>
    <hyperlink ref="F143" r:id="rId5" display="https://podminky.urs.cz/item/CS_URS_2024_02/113107122"/>
    <hyperlink ref="F145" r:id="rId6" display="https://podminky.urs.cz/item/CS_URS_2024_02/131251100"/>
    <hyperlink ref="F148" r:id="rId7" display="https://podminky.urs.cz/item/CS_URS_2024_02/162751117"/>
    <hyperlink ref="F150" r:id="rId8" display="https://podminky.urs.cz/item/CS_URS_2024_02/167151101"/>
    <hyperlink ref="F152" r:id="rId9" display="https://podminky.urs.cz/item/CS_URS_2024_02/174111101"/>
    <hyperlink ref="F155" r:id="rId10" display="https://podminky.urs.cz/item/CS_URS_2024_02/181912112"/>
    <hyperlink ref="F159" r:id="rId11" display="https://podminky.urs.cz/item/CS_URS_2024_02/271532212"/>
    <hyperlink ref="F162" r:id="rId12" display="https://podminky.urs.cz/item/CS_URS_2024_02/279113141"/>
    <hyperlink ref="F165" r:id="rId13" display="https://podminky.urs.cz/item/CS_URS_2024_02/279361821"/>
    <hyperlink ref="F169" r:id="rId14" display="https://podminky.urs.cz/item/CS_URS_2024_02/451577777"/>
    <hyperlink ref="F172" r:id="rId15" display="https://podminky.urs.cz/item/CS_URS_2024_02/451577877"/>
    <hyperlink ref="F176" r:id="rId16" display="https://podminky.urs.cz/item/CS_URS_2024_02/596211210"/>
    <hyperlink ref="F180" r:id="rId17" display="https://podminky.urs.cz/item/CS_URS_2024_02/953961112"/>
    <hyperlink ref="F184" r:id="rId18" display="https://podminky.urs.cz/item/CS_URS_2024_02/997221141"/>
    <hyperlink ref="F186" r:id="rId19" display="https://podminky.urs.cz/item/CS_URS_2024_02/997221551"/>
    <hyperlink ref="F188" r:id="rId20" display="https://podminky.urs.cz/item/CS_URS_2024_02/997221559"/>
    <hyperlink ref="F191" r:id="rId21" display="https://podminky.urs.cz/item/CS_URS_2024_02/997221873"/>
    <hyperlink ref="F194" r:id="rId22" display="https://podminky.urs.cz/item/CS_URS_2024_02/998011018"/>
    <hyperlink ref="F199" r:id="rId23" display="https://podminky.urs.cz/item/CS_URS_2024_02/065002000"/>
    <hyperlink ref="F202" r:id="rId24" display="https://podminky.urs.cz/item/CS_URS_2024_02/081103000"/>
    <hyperlink ref="F205" r:id="rId25" display="https://podminky.urs.cz/item/CS_URS_2024_02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Nikola Prinzová</dc:creator>
  <cp:lastModifiedBy>Nikola Prinzová</cp:lastModifiedBy>
  <dcterms:created xsi:type="dcterms:W3CDTF">2024-08-22T20:54:23Z</dcterms:created>
  <dcterms:modified xsi:type="dcterms:W3CDTF">2024-08-22T20:54:24Z</dcterms:modified>
</cp:coreProperties>
</file>