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ubkova\Desktop\"/>
    </mc:Choice>
  </mc:AlternateContent>
  <bookViews>
    <workbookView xWindow="0" yWindow="0" windowWidth="27555" windowHeight="11565" activeTab="4"/>
  </bookViews>
  <sheets>
    <sheet name="Rekapitulace stavby" sheetId="1" r:id="rId1"/>
    <sheet name="01 - Vedlejší rozpočtové ..." sheetId="2" r:id="rId2"/>
    <sheet name="02 - Bourací práce" sheetId="3" r:id="rId3"/>
    <sheet name="03.1 - Stavebně konstrukč..." sheetId="4" r:id="rId4"/>
    <sheet name="03.2 - Schodiště a KZS štítu" sheetId="5" r:id="rId5"/>
    <sheet name="04 - Zdravotně technické ..." sheetId="6" r:id="rId6"/>
    <sheet name="05 - Elektroinstalace" sheetId="7" r:id="rId7"/>
    <sheet name="06 - Vzduchotechnika" sheetId="8" r:id="rId8"/>
    <sheet name="07 - Ústřední vytápění" sheetId="9" r:id="rId9"/>
  </sheets>
  <definedNames>
    <definedName name="_xlnm._FilterDatabase" localSheetId="1" hidden="1">'01 - Vedlejší rozpočtové ...'!$C$118:$K$128</definedName>
    <definedName name="_xlnm._FilterDatabase" localSheetId="2" hidden="1">'02 - Bourací práce'!$C$126:$K$297</definedName>
    <definedName name="_xlnm._FilterDatabase" localSheetId="3" hidden="1">'03.1 - Stavebně konstrukč...'!$C$139:$K$817</definedName>
    <definedName name="_xlnm._FilterDatabase" localSheetId="4" hidden="1">'03.2 - Schodiště a KZS štítu'!$C$127:$K$523</definedName>
    <definedName name="_xlnm._FilterDatabase" localSheetId="5" hidden="1">'04 - Zdravotně technické ...'!$C$119:$K$300</definedName>
    <definedName name="_xlnm._FilterDatabase" localSheetId="6" hidden="1">'05 - Elektroinstalace'!$C$123:$K$407</definedName>
    <definedName name="_xlnm._FilterDatabase" localSheetId="7" hidden="1">'06 - Vzduchotechnika'!$C$117:$K$170</definedName>
    <definedName name="_xlnm._FilterDatabase" localSheetId="8" hidden="1">'07 - Ústřední vytápění'!$C$119:$K$192</definedName>
    <definedName name="_xlnm.Print_Titles" localSheetId="1">'01 - Vedlejší rozpočtové ...'!$118:$118</definedName>
    <definedName name="_xlnm.Print_Titles" localSheetId="2">'02 - Bourací práce'!$126:$126</definedName>
    <definedName name="_xlnm.Print_Titles" localSheetId="3">'03.1 - Stavebně konstrukč...'!$139:$139</definedName>
    <definedName name="_xlnm.Print_Titles" localSheetId="4">'03.2 - Schodiště a KZS štítu'!$127:$127</definedName>
    <definedName name="_xlnm.Print_Titles" localSheetId="5">'04 - Zdravotně technické ...'!$119:$119</definedName>
    <definedName name="_xlnm.Print_Titles" localSheetId="6">'05 - Elektroinstalace'!$123:$123</definedName>
    <definedName name="_xlnm.Print_Titles" localSheetId="7">'06 - Vzduchotechnika'!$117:$117</definedName>
    <definedName name="_xlnm.Print_Titles" localSheetId="8">'07 - Ústřední vytápění'!$119:$119</definedName>
    <definedName name="_xlnm.Print_Titles" localSheetId="0">'Rekapitulace stavby'!$92:$92</definedName>
    <definedName name="_xlnm.Print_Area" localSheetId="1">'01 - Vedlejší rozpočtové ...'!$C$4:$J$76,'01 - Vedlejší rozpočtové ...'!$C$82:$J$100,'01 - Vedlejší rozpočtové ...'!$C$106:$J$128</definedName>
    <definedName name="_xlnm.Print_Area" localSheetId="2">'02 - Bourací práce'!$C$4:$J$76,'02 - Bourací práce'!$C$82:$J$108,'02 - Bourací práce'!$C$114:$J$297</definedName>
    <definedName name="_xlnm.Print_Area" localSheetId="3">'03.1 - Stavebně konstrukč...'!$C$4:$J$76,'03.1 - Stavebně konstrukč...'!$C$82:$J$121,'03.1 - Stavebně konstrukč...'!$C$127:$J$817</definedName>
    <definedName name="_xlnm.Print_Area" localSheetId="4">'03.2 - Schodiště a KZS štítu'!$C$4:$J$76,'03.2 - Schodiště a KZS štítu'!$C$82:$J$109,'03.2 - Schodiště a KZS štítu'!$C$115:$J$523</definedName>
    <definedName name="_xlnm.Print_Area" localSheetId="5">'04 - Zdravotně technické ...'!$C$4:$J$76,'04 - Zdravotně technické ...'!$C$82:$J$101,'04 - Zdravotně technické ...'!$C$107:$J$300</definedName>
    <definedName name="_xlnm.Print_Area" localSheetId="6">'05 - Elektroinstalace'!$C$4:$J$76,'05 - Elektroinstalace'!$C$82:$J$105,'05 - Elektroinstalace'!$C$111:$J$407</definedName>
    <definedName name="_xlnm.Print_Area" localSheetId="7">'06 - Vzduchotechnika'!$C$4:$J$76,'06 - Vzduchotechnika'!$C$82:$J$99,'06 - Vzduchotechnika'!$C$105:$J$170</definedName>
    <definedName name="_xlnm.Print_Area" localSheetId="8">'07 - Ústřední vytápění'!$C$4:$J$76,'07 - Ústřední vytápění'!$C$82:$J$101,'07 - Ústřední vytápění'!$C$107:$J$192</definedName>
    <definedName name="_xlnm.Print_Area" localSheetId="0">'Rekapitulace stavby'!$D$4:$AO$76,'Rekapitulace stavby'!$C$82:$AQ$103</definedName>
  </definedNames>
  <calcPr calcId="162913"/>
</workbook>
</file>

<file path=xl/calcChain.xml><?xml version="1.0" encoding="utf-8"?>
<calcChain xmlns="http://schemas.openxmlformats.org/spreadsheetml/2006/main">
  <c r="J37" i="9" l="1"/>
  <c r="J36" i="9"/>
  <c r="AY102" i="1"/>
  <c r="J35" i="9"/>
  <c r="AX102" i="1" s="1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27" i="9"/>
  <c r="BH127" i="9"/>
  <c r="BG127" i="9"/>
  <c r="BF127" i="9"/>
  <c r="T127" i="9"/>
  <c r="R127" i="9"/>
  <c r="P127" i="9"/>
  <c r="BI123" i="9"/>
  <c r="BH123" i="9"/>
  <c r="BG123" i="9"/>
  <c r="BF123" i="9"/>
  <c r="T123" i="9"/>
  <c r="R123" i="9"/>
  <c r="P123" i="9"/>
  <c r="F114" i="9"/>
  <c r="E112" i="9"/>
  <c r="F89" i="9"/>
  <c r="E87" i="9"/>
  <c r="J24" i="9"/>
  <c r="E24" i="9"/>
  <c r="J92" i="9"/>
  <c r="J23" i="9"/>
  <c r="J21" i="9"/>
  <c r="E21" i="9"/>
  <c r="J116" i="9"/>
  <c r="J20" i="9"/>
  <c r="J18" i="9"/>
  <c r="E18" i="9"/>
  <c r="F117" i="9"/>
  <c r="J17" i="9"/>
  <c r="J15" i="9"/>
  <c r="E15" i="9"/>
  <c r="F116" i="9"/>
  <c r="J14" i="9"/>
  <c r="J12" i="9"/>
  <c r="J114" i="9" s="1"/>
  <c r="E7" i="9"/>
  <c r="E85" i="9"/>
  <c r="J37" i="8"/>
  <c r="J36" i="8"/>
  <c r="AY101" i="1"/>
  <c r="J35" i="8"/>
  <c r="AX101" i="1" s="1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59" i="8"/>
  <c r="BH159" i="8"/>
  <c r="BG159" i="8"/>
  <c r="BF159" i="8"/>
  <c r="T159" i="8"/>
  <c r="R159" i="8"/>
  <c r="P159" i="8"/>
  <c r="BI155" i="8"/>
  <c r="BH155" i="8"/>
  <c r="BG155" i="8"/>
  <c r="BF155" i="8"/>
  <c r="T155" i="8"/>
  <c r="R155" i="8"/>
  <c r="P155" i="8"/>
  <c r="BI149" i="8"/>
  <c r="BH149" i="8"/>
  <c r="BG149" i="8"/>
  <c r="BF149" i="8"/>
  <c r="T149" i="8"/>
  <c r="R149" i="8"/>
  <c r="P149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1" i="8"/>
  <c r="BH121" i="8"/>
  <c r="BG121" i="8"/>
  <c r="BF121" i="8"/>
  <c r="T121" i="8"/>
  <c r="R121" i="8"/>
  <c r="P121" i="8"/>
  <c r="F112" i="8"/>
  <c r="E110" i="8"/>
  <c r="F89" i="8"/>
  <c r="E87" i="8"/>
  <c r="J24" i="8"/>
  <c r="E24" i="8"/>
  <c r="J92" i="8"/>
  <c r="J23" i="8"/>
  <c r="J21" i="8"/>
  <c r="E21" i="8"/>
  <c r="J114" i="8"/>
  <c r="J20" i="8"/>
  <c r="J18" i="8"/>
  <c r="E18" i="8"/>
  <c r="F115" i="8"/>
  <c r="J17" i="8"/>
  <c r="J15" i="8"/>
  <c r="E15" i="8"/>
  <c r="F114" i="8"/>
  <c r="J14" i="8"/>
  <c r="J12" i="8"/>
  <c r="J89" i="8" s="1"/>
  <c r="E7" i="8"/>
  <c r="E85" i="8"/>
  <c r="J37" i="7"/>
  <c r="J36" i="7"/>
  <c r="AY100" i="1"/>
  <c r="J35" i="7"/>
  <c r="AX100" i="1" s="1"/>
  <c r="BI406" i="7"/>
  <c r="BH406" i="7"/>
  <c r="BG406" i="7"/>
  <c r="BF406" i="7"/>
  <c r="T406" i="7"/>
  <c r="R406" i="7"/>
  <c r="P406" i="7"/>
  <c r="BI404" i="7"/>
  <c r="BH404" i="7"/>
  <c r="BG404" i="7"/>
  <c r="BF404" i="7"/>
  <c r="T404" i="7"/>
  <c r="R404" i="7"/>
  <c r="P404" i="7"/>
  <c r="BI401" i="7"/>
  <c r="BH401" i="7"/>
  <c r="BG401" i="7"/>
  <c r="BF401" i="7"/>
  <c r="T401" i="7"/>
  <c r="R401" i="7"/>
  <c r="P401" i="7"/>
  <c r="BI399" i="7"/>
  <c r="BH399" i="7"/>
  <c r="BG399" i="7"/>
  <c r="BF399" i="7"/>
  <c r="T399" i="7"/>
  <c r="R399" i="7"/>
  <c r="P399" i="7"/>
  <c r="BI396" i="7"/>
  <c r="BH396" i="7"/>
  <c r="BG396" i="7"/>
  <c r="BF396" i="7"/>
  <c r="T396" i="7"/>
  <c r="R396" i="7"/>
  <c r="P396" i="7"/>
  <c r="BI394" i="7"/>
  <c r="BH394" i="7"/>
  <c r="BG394" i="7"/>
  <c r="BF394" i="7"/>
  <c r="T394" i="7"/>
  <c r="R394" i="7"/>
  <c r="P394" i="7"/>
  <c r="BI392" i="7"/>
  <c r="BH392" i="7"/>
  <c r="BG392" i="7"/>
  <c r="BF392" i="7"/>
  <c r="T392" i="7"/>
  <c r="R392" i="7"/>
  <c r="P392" i="7"/>
  <c r="BI390" i="7"/>
  <c r="BH390" i="7"/>
  <c r="BG390" i="7"/>
  <c r="BF390" i="7"/>
  <c r="T390" i="7"/>
  <c r="R390" i="7"/>
  <c r="P390" i="7"/>
  <c r="BI388" i="7"/>
  <c r="BH388" i="7"/>
  <c r="BG388" i="7"/>
  <c r="BF388" i="7"/>
  <c r="T388" i="7"/>
  <c r="R388" i="7"/>
  <c r="P388" i="7"/>
  <c r="BI386" i="7"/>
  <c r="BH386" i="7"/>
  <c r="BG386" i="7"/>
  <c r="BF386" i="7"/>
  <c r="T386" i="7"/>
  <c r="R386" i="7"/>
  <c r="P386" i="7"/>
  <c r="BI384" i="7"/>
  <c r="BH384" i="7"/>
  <c r="BG384" i="7"/>
  <c r="BF384" i="7"/>
  <c r="T384" i="7"/>
  <c r="R384" i="7"/>
  <c r="P384" i="7"/>
  <c r="BI382" i="7"/>
  <c r="BH382" i="7"/>
  <c r="BG382" i="7"/>
  <c r="BF382" i="7"/>
  <c r="T382" i="7"/>
  <c r="R382" i="7"/>
  <c r="P382" i="7"/>
  <c r="BI380" i="7"/>
  <c r="BH380" i="7"/>
  <c r="BG380" i="7"/>
  <c r="BF380" i="7"/>
  <c r="T380" i="7"/>
  <c r="R380" i="7"/>
  <c r="P380" i="7"/>
  <c r="BI378" i="7"/>
  <c r="BH378" i="7"/>
  <c r="BG378" i="7"/>
  <c r="BF378" i="7"/>
  <c r="T378" i="7"/>
  <c r="R378" i="7"/>
  <c r="P378" i="7"/>
  <c r="BI376" i="7"/>
  <c r="BH376" i="7"/>
  <c r="BG376" i="7"/>
  <c r="BF376" i="7"/>
  <c r="T376" i="7"/>
  <c r="R376" i="7"/>
  <c r="P376" i="7"/>
  <c r="BI374" i="7"/>
  <c r="BH374" i="7"/>
  <c r="BG374" i="7"/>
  <c r="BF374" i="7"/>
  <c r="T374" i="7"/>
  <c r="R374" i="7"/>
  <c r="P374" i="7"/>
  <c r="BI372" i="7"/>
  <c r="BH372" i="7"/>
  <c r="BG372" i="7"/>
  <c r="BF372" i="7"/>
  <c r="T372" i="7"/>
  <c r="R372" i="7"/>
  <c r="P372" i="7"/>
  <c r="BI369" i="7"/>
  <c r="BH369" i="7"/>
  <c r="BG369" i="7"/>
  <c r="BF369" i="7"/>
  <c r="T369" i="7"/>
  <c r="R369" i="7"/>
  <c r="P369" i="7"/>
  <c r="BI367" i="7"/>
  <c r="BH367" i="7"/>
  <c r="BG367" i="7"/>
  <c r="BF367" i="7"/>
  <c r="T367" i="7"/>
  <c r="R367" i="7"/>
  <c r="P367" i="7"/>
  <c r="BI364" i="7"/>
  <c r="BH364" i="7"/>
  <c r="BG364" i="7"/>
  <c r="BF364" i="7"/>
  <c r="T364" i="7"/>
  <c r="T363" i="7"/>
  <c r="R364" i="7"/>
  <c r="R363" i="7" s="1"/>
  <c r="P364" i="7"/>
  <c r="P363" i="7"/>
  <c r="BI361" i="7"/>
  <c r="BH361" i="7"/>
  <c r="BG361" i="7"/>
  <c r="BF361" i="7"/>
  <c r="T361" i="7"/>
  <c r="T360" i="7" s="1"/>
  <c r="R361" i="7"/>
  <c r="R360" i="7"/>
  <c r="P361" i="7"/>
  <c r="P360" i="7" s="1"/>
  <c r="BI358" i="7"/>
  <c r="BH358" i="7"/>
  <c r="BG358" i="7"/>
  <c r="BF358" i="7"/>
  <c r="T358" i="7"/>
  <c r="T357" i="7"/>
  <c r="R358" i="7"/>
  <c r="R357" i="7" s="1"/>
  <c r="P358" i="7"/>
  <c r="P357" i="7"/>
  <c r="BI355" i="7"/>
  <c r="BH355" i="7"/>
  <c r="BG355" i="7"/>
  <c r="BF355" i="7"/>
  <c r="T355" i="7"/>
  <c r="R355" i="7"/>
  <c r="P355" i="7"/>
  <c r="BI353" i="7"/>
  <c r="BH353" i="7"/>
  <c r="BG353" i="7"/>
  <c r="BF353" i="7"/>
  <c r="T353" i="7"/>
  <c r="R353" i="7"/>
  <c r="P353" i="7"/>
  <c r="BI351" i="7"/>
  <c r="BH351" i="7"/>
  <c r="BG351" i="7"/>
  <c r="BF351" i="7"/>
  <c r="T351" i="7"/>
  <c r="R351" i="7"/>
  <c r="P351" i="7"/>
  <c r="BI349" i="7"/>
  <c r="BH349" i="7"/>
  <c r="BG349" i="7"/>
  <c r="BF349" i="7"/>
  <c r="T349" i="7"/>
  <c r="R349" i="7"/>
  <c r="P349" i="7"/>
  <c r="BI346" i="7"/>
  <c r="BH346" i="7"/>
  <c r="BG346" i="7"/>
  <c r="BF346" i="7"/>
  <c r="T346" i="7"/>
  <c r="R346" i="7"/>
  <c r="P346" i="7"/>
  <c r="BI344" i="7"/>
  <c r="BH344" i="7"/>
  <c r="BG344" i="7"/>
  <c r="BF344" i="7"/>
  <c r="T344" i="7"/>
  <c r="R344" i="7"/>
  <c r="P344" i="7"/>
  <c r="BI341" i="7"/>
  <c r="BH341" i="7"/>
  <c r="BG341" i="7"/>
  <c r="BF341" i="7"/>
  <c r="T341" i="7"/>
  <c r="R341" i="7"/>
  <c r="P341" i="7"/>
  <c r="BI338" i="7"/>
  <c r="BH338" i="7"/>
  <c r="BG338" i="7"/>
  <c r="BF338" i="7"/>
  <c r="T338" i="7"/>
  <c r="R338" i="7"/>
  <c r="P338" i="7"/>
  <c r="BI335" i="7"/>
  <c r="BH335" i="7"/>
  <c r="BG335" i="7"/>
  <c r="BF335" i="7"/>
  <c r="T335" i="7"/>
  <c r="R335" i="7"/>
  <c r="P335" i="7"/>
  <c r="BI333" i="7"/>
  <c r="BH333" i="7"/>
  <c r="BG333" i="7"/>
  <c r="BF333" i="7"/>
  <c r="T333" i="7"/>
  <c r="R333" i="7"/>
  <c r="P333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6" i="7"/>
  <c r="BH326" i="7"/>
  <c r="BG326" i="7"/>
  <c r="BF326" i="7"/>
  <c r="T326" i="7"/>
  <c r="R326" i="7"/>
  <c r="P326" i="7"/>
  <c r="BI323" i="7"/>
  <c r="BH323" i="7"/>
  <c r="BG323" i="7"/>
  <c r="BF323" i="7"/>
  <c r="T323" i="7"/>
  <c r="R323" i="7"/>
  <c r="P323" i="7"/>
  <c r="BI320" i="7"/>
  <c r="BH320" i="7"/>
  <c r="BG320" i="7"/>
  <c r="BF320" i="7"/>
  <c r="T320" i="7"/>
  <c r="R320" i="7"/>
  <c r="P320" i="7"/>
  <c r="BI317" i="7"/>
  <c r="BH317" i="7"/>
  <c r="BG317" i="7"/>
  <c r="BF317" i="7"/>
  <c r="T317" i="7"/>
  <c r="R317" i="7"/>
  <c r="P317" i="7"/>
  <c r="BI315" i="7"/>
  <c r="BH315" i="7"/>
  <c r="BG315" i="7"/>
  <c r="BF315" i="7"/>
  <c r="T315" i="7"/>
  <c r="R315" i="7"/>
  <c r="P315" i="7"/>
  <c r="BI313" i="7"/>
  <c r="BH313" i="7"/>
  <c r="BG313" i="7"/>
  <c r="BF313" i="7"/>
  <c r="T313" i="7"/>
  <c r="R313" i="7"/>
  <c r="P313" i="7"/>
  <c r="BI311" i="7"/>
  <c r="BH311" i="7"/>
  <c r="BG311" i="7"/>
  <c r="BF311" i="7"/>
  <c r="T311" i="7"/>
  <c r="R311" i="7"/>
  <c r="P311" i="7"/>
  <c r="BI308" i="7"/>
  <c r="BH308" i="7"/>
  <c r="BG308" i="7"/>
  <c r="BF308" i="7"/>
  <c r="T308" i="7"/>
  <c r="R308" i="7"/>
  <c r="P308" i="7"/>
  <c r="BI306" i="7"/>
  <c r="BH306" i="7"/>
  <c r="BG306" i="7"/>
  <c r="BF306" i="7"/>
  <c r="T306" i="7"/>
  <c r="R306" i="7"/>
  <c r="P306" i="7"/>
  <c r="BI304" i="7"/>
  <c r="BH304" i="7"/>
  <c r="BG304" i="7"/>
  <c r="BF304" i="7"/>
  <c r="T304" i="7"/>
  <c r="R304" i="7"/>
  <c r="P304" i="7"/>
  <c r="BI302" i="7"/>
  <c r="BH302" i="7"/>
  <c r="BG302" i="7"/>
  <c r="BF302" i="7"/>
  <c r="T302" i="7"/>
  <c r="R302" i="7"/>
  <c r="P302" i="7"/>
  <c r="BI300" i="7"/>
  <c r="BH300" i="7"/>
  <c r="BG300" i="7"/>
  <c r="BF300" i="7"/>
  <c r="T300" i="7"/>
  <c r="R300" i="7"/>
  <c r="P300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4" i="7"/>
  <c r="BH294" i="7"/>
  <c r="BG294" i="7"/>
  <c r="BF294" i="7"/>
  <c r="T294" i="7"/>
  <c r="R294" i="7"/>
  <c r="P294" i="7"/>
  <c r="BI292" i="7"/>
  <c r="BH292" i="7"/>
  <c r="BG292" i="7"/>
  <c r="BF292" i="7"/>
  <c r="T292" i="7"/>
  <c r="R292" i="7"/>
  <c r="P292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6" i="7"/>
  <c r="BH286" i="7"/>
  <c r="BG286" i="7"/>
  <c r="BF286" i="7"/>
  <c r="T286" i="7"/>
  <c r="R286" i="7"/>
  <c r="P286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8" i="7"/>
  <c r="BH278" i="7"/>
  <c r="BG278" i="7"/>
  <c r="BF278" i="7"/>
  <c r="T278" i="7"/>
  <c r="R278" i="7"/>
  <c r="P278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2" i="7"/>
  <c r="BH272" i="7"/>
  <c r="BG272" i="7"/>
  <c r="BF272" i="7"/>
  <c r="T272" i="7"/>
  <c r="R272" i="7"/>
  <c r="P272" i="7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5" i="7"/>
  <c r="BH265" i="7"/>
  <c r="BG265" i="7"/>
  <c r="BF265" i="7"/>
  <c r="T265" i="7"/>
  <c r="R265" i="7"/>
  <c r="P265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8" i="7"/>
  <c r="BH248" i="7"/>
  <c r="BG248" i="7"/>
  <c r="BF248" i="7"/>
  <c r="T248" i="7"/>
  <c r="R248" i="7"/>
  <c r="P248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R224" i="7"/>
  <c r="P224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F118" i="7"/>
  <c r="E116" i="7"/>
  <c r="F89" i="7"/>
  <c r="E87" i="7"/>
  <c r="J24" i="7"/>
  <c r="E24" i="7"/>
  <c r="J121" i="7"/>
  <c r="J23" i="7"/>
  <c r="J21" i="7"/>
  <c r="E21" i="7"/>
  <c r="J120" i="7"/>
  <c r="J20" i="7"/>
  <c r="J18" i="7"/>
  <c r="E18" i="7"/>
  <c r="F121" i="7"/>
  <c r="J17" i="7"/>
  <c r="J15" i="7"/>
  <c r="E15" i="7"/>
  <c r="F120" i="7"/>
  <c r="J14" i="7"/>
  <c r="J12" i="7"/>
  <c r="J118" i="7" s="1"/>
  <c r="E7" i="7"/>
  <c r="E114" i="7"/>
  <c r="J37" i="6"/>
  <c r="J36" i="6"/>
  <c r="AY99" i="1"/>
  <c r="J35" i="6"/>
  <c r="AX99" i="1" s="1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2" i="6"/>
  <c r="BH292" i="6"/>
  <c r="BG292" i="6"/>
  <c r="BF292" i="6"/>
  <c r="T292" i="6"/>
  <c r="R292" i="6"/>
  <c r="P292" i="6"/>
  <c r="BI287" i="6"/>
  <c r="BH287" i="6"/>
  <c r="BG287" i="6"/>
  <c r="BF287" i="6"/>
  <c r="T287" i="6"/>
  <c r="R287" i="6"/>
  <c r="P287" i="6"/>
  <c r="BI282" i="6"/>
  <c r="BH282" i="6"/>
  <c r="BG282" i="6"/>
  <c r="BF282" i="6"/>
  <c r="T282" i="6"/>
  <c r="R282" i="6"/>
  <c r="P282" i="6"/>
  <c r="BI278" i="6"/>
  <c r="BH278" i="6"/>
  <c r="BG278" i="6"/>
  <c r="BF278" i="6"/>
  <c r="T278" i="6"/>
  <c r="R278" i="6"/>
  <c r="P278" i="6"/>
  <c r="BI273" i="6"/>
  <c r="BH273" i="6"/>
  <c r="BG273" i="6"/>
  <c r="BF273" i="6"/>
  <c r="T273" i="6"/>
  <c r="R273" i="6"/>
  <c r="P273" i="6"/>
  <c r="BI268" i="6"/>
  <c r="BH268" i="6"/>
  <c r="BG268" i="6"/>
  <c r="BF268" i="6"/>
  <c r="T268" i="6"/>
  <c r="R268" i="6"/>
  <c r="P268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7" i="6"/>
  <c r="BH247" i="6"/>
  <c r="BG247" i="6"/>
  <c r="BF247" i="6"/>
  <c r="T247" i="6"/>
  <c r="R247" i="6"/>
  <c r="P247" i="6"/>
  <c r="BI242" i="6"/>
  <c r="BH242" i="6"/>
  <c r="BG242" i="6"/>
  <c r="BF242" i="6"/>
  <c r="T242" i="6"/>
  <c r="R242" i="6"/>
  <c r="P242" i="6"/>
  <c r="BI237" i="6"/>
  <c r="BH237" i="6"/>
  <c r="BG237" i="6"/>
  <c r="BF237" i="6"/>
  <c r="T237" i="6"/>
  <c r="R237" i="6"/>
  <c r="P237" i="6"/>
  <c r="BI232" i="6"/>
  <c r="BH232" i="6"/>
  <c r="BG232" i="6"/>
  <c r="BF232" i="6"/>
  <c r="T232" i="6"/>
  <c r="R232" i="6"/>
  <c r="P232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0" i="6"/>
  <c r="BH210" i="6"/>
  <c r="BG210" i="6"/>
  <c r="BF210" i="6"/>
  <c r="T210" i="6"/>
  <c r="R210" i="6"/>
  <c r="P210" i="6"/>
  <c r="BI205" i="6"/>
  <c r="BH205" i="6"/>
  <c r="BG205" i="6"/>
  <c r="BF205" i="6"/>
  <c r="T205" i="6"/>
  <c r="R205" i="6"/>
  <c r="P205" i="6"/>
  <c r="BI196" i="6"/>
  <c r="BH196" i="6"/>
  <c r="BG196" i="6"/>
  <c r="BF196" i="6"/>
  <c r="T196" i="6"/>
  <c r="R196" i="6"/>
  <c r="P196" i="6"/>
  <c r="BI183" i="6"/>
  <c r="BH183" i="6"/>
  <c r="BG183" i="6"/>
  <c r="BF183" i="6"/>
  <c r="T183" i="6"/>
  <c r="R183" i="6"/>
  <c r="P183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59" i="6"/>
  <c r="BH159" i="6"/>
  <c r="BG159" i="6"/>
  <c r="BF159" i="6"/>
  <c r="T159" i="6"/>
  <c r="R159" i="6"/>
  <c r="P159" i="6"/>
  <c r="BI152" i="6"/>
  <c r="BH152" i="6"/>
  <c r="BG152" i="6"/>
  <c r="BF152" i="6"/>
  <c r="T152" i="6"/>
  <c r="R152" i="6"/>
  <c r="P152" i="6"/>
  <c r="BI142" i="6"/>
  <c r="BH142" i="6"/>
  <c r="BG142" i="6"/>
  <c r="BF142" i="6"/>
  <c r="T142" i="6"/>
  <c r="R142" i="6"/>
  <c r="P142" i="6"/>
  <c r="BI133" i="6"/>
  <c r="BH133" i="6"/>
  <c r="BG133" i="6"/>
  <c r="BF133" i="6"/>
  <c r="T133" i="6"/>
  <c r="R133" i="6"/>
  <c r="P133" i="6"/>
  <c r="BI128" i="6"/>
  <c r="BH128" i="6"/>
  <c r="BG128" i="6"/>
  <c r="BF128" i="6"/>
  <c r="T128" i="6"/>
  <c r="R128" i="6"/>
  <c r="P128" i="6"/>
  <c r="BI123" i="6"/>
  <c r="BH123" i="6"/>
  <c r="BG123" i="6"/>
  <c r="BF123" i="6"/>
  <c r="T123" i="6"/>
  <c r="R123" i="6"/>
  <c r="P123" i="6"/>
  <c r="F114" i="6"/>
  <c r="E112" i="6"/>
  <c r="F89" i="6"/>
  <c r="E87" i="6"/>
  <c r="J24" i="6"/>
  <c r="E24" i="6"/>
  <c r="J117" i="6"/>
  <c r="J23" i="6"/>
  <c r="J21" i="6"/>
  <c r="E21" i="6"/>
  <c r="J116" i="6"/>
  <c r="J20" i="6"/>
  <c r="J18" i="6"/>
  <c r="E18" i="6"/>
  <c r="F117" i="6"/>
  <c r="J17" i="6"/>
  <c r="J15" i="6"/>
  <c r="E15" i="6"/>
  <c r="F116" i="6"/>
  <c r="J14" i="6"/>
  <c r="J12" i="6"/>
  <c r="J114" i="6" s="1"/>
  <c r="E7" i="6"/>
  <c r="E110" i="6"/>
  <c r="J37" i="5"/>
  <c r="J36" i="5"/>
  <c r="AY98" i="1"/>
  <c r="J35" i="5"/>
  <c r="AX98" i="1" s="1"/>
  <c r="BI519" i="5"/>
  <c r="BH519" i="5"/>
  <c r="BG519" i="5"/>
  <c r="BF519" i="5"/>
  <c r="T519" i="5"/>
  <c r="T518" i="5"/>
  <c r="R519" i="5"/>
  <c r="R518" i="5" s="1"/>
  <c r="P519" i="5"/>
  <c r="P518" i="5"/>
  <c r="BI516" i="5"/>
  <c r="BH516" i="5"/>
  <c r="BG516" i="5"/>
  <c r="BF516" i="5"/>
  <c r="T516" i="5"/>
  <c r="R516" i="5"/>
  <c r="P516" i="5"/>
  <c r="BI510" i="5"/>
  <c r="BH510" i="5"/>
  <c r="BG510" i="5"/>
  <c r="BF510" i="5"/>
  <c r="T510" i="5"/>
  <c r="R510" i="5"/>
  <c r="P510" i="5"/>
  <c r="BI506" i="5"/>
  <c r="BH506" i="5"/>
  <c r="BG506" i="5"/>
  <c r="BF506" i="5"/>
  <c r="T506" i="5"/>
  <c r="R506" i="5"/>
  <c r="P506" i="5"/>
  <c r="BI502" i="5"/>
  <c r="BH502" i="5"/>
  <c r="BG502" i="5"/>
  <c r="BF502" i="5"/>
  <c r="T502" i="5"/>
  <c r="R502" i="5"/>
  <c r="P502" i="5"/>
  <c r="BI498" i="5"/>
  <c r="BH498" i="5"/>
  <c r="BG498" i="5"/>
  <c r="BF498" i="5"/>
  <c r="T498" i="5"/>
  <c r="R498" i="5"/>
  <c r="P498" i="5"/>
  <c r="BI493" i="5"/>
  <c r="BH493" i="5"/>
  <c r="BG493" i="5"/>
  <c r="BF493" i="5"/>
  <c r="T493" i="5"/>
  <c r="R493" i="5"/>
  <c r="P493" i="5"/>
  <c r="BI486" i="5"/>
  <c r="BH486" i="5"/>
  <c r="BG486" i="5"/>
  <c r="BF486" i="5"/>
  <c r="T486" i="5"/>
  <c r="R486" i="5"/>
  <c r="P486" i="5"/>
  <c r="BI482" i="5"/>
  <c r="BH482" i="5"/>
  <c r="BG482" i="5"/>
  <c r="BF482" i="5"/>
  <c r="T482" i="5"/>
  <c r="R482" i="5"/>
  <c r="P482" i="5"/>
  <c r="BI478" i="5"/>
  <c r="BH478" i="5"/>
  <c r="BG478" i="5"/>
  <c r="BF478" i="5"/>
  <c r="T478" i="5"/>
  <c r="R478" i="5"/>
  <c r="P478" i="5"/>
  <c r="BI474" i="5"/>
  <c r="BH474" i="5"/>
  <c r="BG474" i="5"/>
  <c r="BF474" i="5"/>
  <c r="T474" i="5"/>
  <c r="R474" i="5"/>
  <c r="P474" i="5"/>
  <c r="BI470" i="5"/>
  <c r="BH470" i="5"/>
  <c r="BG470" i="5"/>
  <c r="BF470" i="5"/>
  <c r="T470" i="5"/>
  <c r="R470" i="5"/>
  <c r="P470" i="5"/>
  <c r="BI466" i="5"/>
  <c r="BH466" i="5"/>
  <c r="BG466" i="5"/>
  <c r="BF466" i="5"/>
  <c r="T466" i="5"/>
  <c r="R466" i="5"/>
  <c r="P466" i="5"/>
  <c r="BI464" i="5"/>
  <c r="BH464" i="5"/>
  <c r="BG464" i="5"/>
  <c r="BF464" i="5"/>
  <c r="T464" i="5"/>
  <c r="R464" i="5"/>
  <c r="P464" i="5"/>
  <c r="BI460" i="5"/>
  <c r="BH460" i="5"/>
  <c r="BG460" i="5"/>
  <c r="BF460" i="5"/>
  <c r="T460" i="5"/>
  <c r="R460" i="5"/>
  <c r="P460" i="5"/>
  <c r="BI457" i="5"/>
  <c r="BH457" i="5"/>
  <c r="BG457" i="5"/>
  <c r="BF457" i="5"/>
  <c r="T457" i="5"/>
  <c r="R457" i="5"/>
  <c r="P457" i="5"/>
  <c r="BI453" i="5"/>
  <c r="BH453" i="5"/>
  <c r="BG453" i="5"/>
  <c r="BF453" i="5"/>
  <c r="T453" i="5"/>
  <c r="R453" i="5"/>
  <c r="P453" i="5"/>
  <c r="BI449" i="5"/>
  <c r="BH449" i="5"/>
  <c r="BG449" i="5"/>
  <c r="BF449" i="5"/>
  <c r="T449" i="5"/>
  <c r="R449" i="5"/>
  <c r="P449" i="5"/>
  <c r="BI446" i="5"/>
  <c r="BH446" i="5"/>
  <c r="BG446" i="5"/>
  <c r="BF446" i="5"/>
  <c r="T446" i="5"/>
  <c r="R446" i="5"/>
  <c r="P446" i="5"/>
  <c r="BI442" i="5"/>
  <c r="BH442" i="5"/>
  <c r="BG442" i="5"/>
  <c r="BF442" i="5"/>
  <c r="T442" i="5"/>
  <c r="R442" i="5"/>
  <c r="P442" i="5"/>
  <c r="BI437" i="5"/>
  <c r="BH437" i="5"/>
  <c r="BG437" i="5"/>
  <c r="BF437" i="5"/>
  <c r="T437" i="5"/>
  <c r="R437" i="5"/>
  <c r="P437" i="5"/>
  <c r="BI433" i="5"/>
  <c r="BH433" i="5"/>
  <c r="BG433" i="5"/>
  <c r="BF433" i="5"/>
  <c r="T433" i="5"/>
  <c r="R433" i="5"/>
  <c r="P433" i="5"/>
  <c r="BI428" i="5"/>
  <c r="BH428" i="5"/>
  <c r="BG428" i="5"/>
  <c r="BF428" i="5"/>
  <c r="T428" i="5"/>
  <c r="R428" i="5"/>
  <c r="P428" i="5"/>
  <c r="BI424" i="5"/>
  <c r="BH424" i="5"/>
  <c r="BG424" i="5"/>
  <c r="BF424" i="5"/>
  <c r="T424" i="5"/>
  <c r="T423" i="5"/>
  <c r="R424" i="5"/>
  <c r="R423" i="5" s="1"/>
  <c r="P424" i="5"/>
  <c r="P423" i="5"/>
  <c r="BI421" i="5"/>
  <c r="BH421" i="5"/>
  <c r="BG421" i="5"/>
  <c r="BF421" i="5"/>
  <c r="T421" i="5"/>
  <c r="R421" i="5"/>
  <c r="P421" i="5"/>
  <c r="BI419" i="5"/>
  <c r="BH419" i="5"/>
  <c r="BG419" i="5"/>
  <c r="BF419" i="5"/>
  <c r="T419" i="5"/>
  <c r="R419" i="5"/>
  <c r="P419" i="5"/>
  <c r="BI415" i="5"/>
  <c r="BH415" i="5"/>
  <c r="BG415" i="5"/>
  <c r="BF415" i="5"/>
  <c r="T415" i="5"/>
  <c r="R415" i="5"/>
  <c r="P415" i="5"/>
  <c r="BI413" i="5"/>
  <c r="BH413" i="5"/>
  <c r="BG413" i="5"/>
  <c r="BF413" i="5"/>
  <c r="T413" i="5"/>
  <c r="R413" i="5"/>
  <c r="P413" i="5"/>
  <c r="BI398" i="5"/>
  <c r="BH398" i="5"/>
  <c r="BG398" i="5"/>
  <c r="BF398" i="5"/>
  <c r="T398" i="5"/>
  <c r="R398" i="5"/>
  <c r="P398" i="5"/>
  <c r="BI393" i="5"/>
  <c r="BH393" i="5"/>
  <c r="BG393" i="5"/>
  <c r="BF393" i="5"/>
  <c r="T393" i="5"/>
  <c r="R393" i="5"/>
  <c r="P393" i="5"/>
  <c r="BI388" i="5"/>
  <c r="BH388" i="5"/>
  <c r="BG388" i="5"/>
  <c r="BF388" i="5"/>
  <c r="T388" i="5"/>
  <c r="R388" i="5"/>
  <c r="P388" i="5"/>
  <c r="BI383" i="5"/>
  <c r="BH383" i="5"/>
  <c r="BG383" i="5"/>
  <c r="BF383" i="5"/>
  <c r="T383" i="5"/>
  <c r="R383" i="5"/>
  <c r="P383" i="5"/>
  <c r="BI379" i="5"/>
  <c r="BH379" i="5"/>
  <c r="BG379" i="5"/>
  <c r="BF379" i="5"/>
  <c r="T379" i="5"/>
  <c r="R379" i="5"/>
  <c r="P379" i="5"/>
  <c r="BI375" i="5"/>
  <c r="BH375" i="5"/>
  <c r="BG375" i="5"/>
  <c r="BF375" i="5"/>
  <c r="T375" i="5"/>
  <c r="R375" i="5"/>
  <c r="P375" i="5"/>
  <c r="BI371" i="5"/>
  <c r="BH371" i="5"/>
  <c r="BG371" i="5"/>
  <c r="BF371" i="5"/>
  <c r="T371" i="5"/>
  <c r="R371" i="5"/>
  <c r="P371" i="5"/>
  <c r="BI367" i="5"/>
  <c r="BH367" i="5"/>
  <c r="BG367" i="5"/>
  <c r="BF367" i="5"/>
  <c r="T367" i="5"/>
  <c r="R367" i="5"/>
  <c r="P367" i="5"/>
  <c r="BI363" i="5"/>
  <c r="BH363" i="5"/>
  <c r="BG363" i="5"/>
  <c r="BF363" i="5"/>
  <c r="T363" i="5"/>
  <c r="R363" i="5"/>
  <c r="P363" i="5"/>
  <c r="BI359" i="5"/>
  <c r="BH359" i="5"/>
  <c r="BG359" i="5"/>
  <c r="BF359" i="5"/>
  <c r="T359" i="5"/>
  <c r="R359" i="5"/>
  <c r="P359" i="5"/>
  <c r="BI355" i="5"/>
  <c r="BH355" i="5"/>
  <c r="BG355" i="5"/>
  <c r="BF355" i="5"/>
  <c r="T355" i="5"/>
  <c r="R355" i="5"/>
  <c r="P355" i="5"/>
  <c r="BI351" i="5"/>
  <c r="BH351" i="5"/>
  <c r="BG351" i="5"/>
  <c r="BF351" i="5"/>
  <c r="T351" i="5"/>
  <c r="R351" i="5"/>
  <c r="P351" i="5"/>
  <c r="BI328" i="5"/>
  <c r="BH328" i="5"/>
  <c r="BG328" i="5"/>
  <c r="BF328" i="5"/>
  <c r="T328" i="5"/>
  <c r="R328" i="5"/>
  <c r="P328" i="5"/>
  <c r="BI323" i="5"/>
  <c r="BH323" i="5"/>
  <c r="BG323" i="5"/>
  <c r="BF323" i="5"/>
  <c r="T323" i="5"/>
  <c r="R323" i="5"/>
  <c r="P323" i="5"/>
  <c r="BI307" i="5"/>
  <c r="BH307" i="5"/>
  <c r="BG307" i="5"/>
  <c r="BF307" i="5"/>
  <c r="T307" i="5"/>
  <c r="R307" i="5"/>
  <c r="P307" i="5"/>
  <c r="BI302" i="5"/>
  <c r="BH302" i="5"/>
  <c r="BG302" i="5"/>
  <c r="BF302" i="5"/>
  <c r="T302" i="5"/>
  <c r="R302" i="5"/>
  <c r="P302" i="5"/>
  <c r="BI298" i="5"/>
  <c r="BH298" i="5"/>
  <c r="BG298" i="5"/>
  <c r="BF298" i="5"/>
  <c r="T298" i="5"/>
  <c r="R298" i="5"/>
  <c r="P298" i="5"/>
  <c r="BI282" i="5"/>
  <c r="BH282" i="5"/>
  <c r="BG282" i="5"/>
  <c r="BF282" i="5"/>
  <c r="T282" i="5"/>
  <c r="R282" i="5"/>
  <c r="P282" i="5"/>
  <c r="BI278" i="5"/>
  <c r="BH278" i="5"/>
  <c r="BG278" i="5"/>
  <c r="BF278" i="5"/>
  <c r="T278" i="5"/>
  <c r="R278" i="5"/>
  <c r="P278" i="5"/>
  <c r="BI273" i="5"/>
  <c r="BH273" i="5"/>
  <c r="BG273" i="5"/>
  <c r="BF273" i="5"/>
  <c r="T273" i="5"/>
  <c r="R273" i="5"/>
  <c r="P273" i="5"/>
  <c r="BI268" i="5"/>
  <c r="BH268" i="5"/>
  <c r="BG268" i="5"/>
  <c r="BF268" i="5"/>
  <c r="T268" i="5"/>
  <c r="R268" i="5"/>
  <c r="P268" i="5"/>
  <c r="BI246" i="5"/>
  <c r="BH246" i="5"/>
  <c r="BG246" i="5"/>
  <c r="BF246" i="5"/>
  <c r="T246" i="5"/>
  <c r="R246" i="5"/>
  <c r="P246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5" i="5"/>
  <c r="BH235" i="5"/>
  <c r="BG235" i="5"/>
  <c r="BF235" i="5"/>
  <c r="T235" i="5"/>
  <c r="R235" i="5"/>
  <c r="P235" i="5"/>
  <c r="BI231" i="5"/>
  <c r="BH231" i="5"/>
  <c r="BG231" i="5"/>
  <c r="BF231" i="5"/>
  <c r="T231" i="5"/>
  <c r="R231" i="5"/>
  <c r="P231" i="5"/>
  <c r="BI223" i="5"/>
  <c r="BH223" i="5"/>
  <c r="BG223" i="5"/>
  <c r="BF223" i="5"/>
  <c r="T223" i="5"/>
  <c r="R223" i="5"/>
  <c r="P223" i="5"/>
  <c r="BI203" i="5"/>
  <c r="BH203" i="5"/>
  <c r="BG203" i="5"/>
  <c r="BF203" i="5"/>
  <c r="T203" i="5"/>
  <c r="R203" i="5"/>
  <c r="P203" i="5"/>
  <c r="BI198" i="5"/>
  <c r="BH198" i="5"/>
  <c r="BG198" i="5"/>
  <c r="BF198" i="5"/>
  <c r="T198" i="5"/>
  <c r="R198" i="5"/>
  <c r="P198" i="5"/>
  <c r="BI193" i="5"/>
  <c r="BH193" i="5"/>
  <c r="BG193" i="5"/>
  <c r="BF193" i="5"/>
  <c r="T193" i="5"/>
  <c r="R193" i="5"/>
  <c r="P193" i="5"/>
  <c r="BI188" i="5"/>
  <c r="BH188" i="5"/>
  <c r="BG188" i="5"/>
  <c r="BF188" i="5"/>
  <c r="T188" i="5"/>
  <c r="R188" i="5"/>
  <c r="P188" i="5"/>
  <c r="BI179" i="5"/>
  <c r="BH179" i="5"/>
  <c r="BG179" i="5"/>
  <c r="BF179" i="5"/>
  <c r="T179" i="5"/>
  <c r="R179" i="5"/>
  <c r="P179" i="5"/>
  <c r="BI173" i="5"/>
  <c r="BH173" i="5"/>
  <c r="BG173" i="5"/>
  <c r="BF173" i="5"/>
  <c r="T173" i="5"/>
  <c r="R173" i="5"/>
  <c r="P173" i="5"/>
  <c r="BI167" i="5"/>
  <c r="BH167" i="5"/>
  <c r="BG167" i="5"/>
  <c r="BF167" i="5"/>
  <c r="T167" i="5"/>
  <c r="R167" i="5"/>
  <c r="P167" i="5"/>
  <c r="BI161" i="5"/>
  <c r="BH161" i="5"/>
  <c r="BG161" i="5"/>
  <c r="BF161" i="5"/>
  <c r="T161" i="5"/>
  <c r="R161" i="5"/>
  <c r="P161" i="5"/>
  <c r="BI154" i="5"/>
  <c r="BH154" i="5"/>
  <c r="BG154" i="5"/>
  <c r="BF154" i="5"/>
  <c r="T154" i="5"/>
  <c r="R154" i="5"/>
  <c r="P154" i="5"/>
  <c r="BI147" i="5"/>
  <c r="BH147" i="5"/>
  <c r="BG147" i="5"/>
  <c r="BF147" i="5"/>
  <c r="T147" i="5"/>
  <c r="R147" i="5"/>
  <c r="P147" i="5"/>
  <c r="BI142" i="5"/>
  <c r="BH142" i="5"/>
  <c r="BG142" i="5"/>
  <c r="BF142" i="5"/>
  <c r="T142" i="5"/>
  <c r="R142" i="5"/>
  <c r="P142" i="5"/>
  <c r="BI136" i="5"/>
  <c r="BH136" i="5"/>
  <c r="BG136" i="5"/>
  <c r="BF136" i="5"/>
  <c r="T136" i="5"/>
  <c r="R136" i="5"/>
  <c r="P136" i="5"/>
  <c r="BI131" i="5"/>
  <c r="BH131" i="5"/>
  <c r="BG131" i="5"/>
  <c r="BF131" i="5"/>
  <c r="T131" i="5"/>
  <c r="R131" i="5"/>
  <c r="P131" i="5"/>
  <c r="F122" i="5"/>
  <c r="E120" i="5"/>
  <c r="F89" i="5"/>
  <c r="E87" i="5"/>
  <c r="J24" i="5"/>
  <c r="E24" i="5"/>
  <c r="J125" i="5" s="1"/>
  <c r="J23" i="5"/>
  <c r="J21" i="5"/>
  <c r="E21" i="5"/>
  <c r="J124" i="5" s="1"/>
  <c r="J20" i="5"/>
  <c r="J18" i="5"/>
  <c r="E18" i="5"/>
  <c r="F92" i="5" s="1"/>
  <c r="J17" i="5"/>
  <c r="J15" i="5"/>
  <c r="E15" i="5"/>
  <c r="F124" i="5" s="1"/>
  <c r="J14" i="5"/>
  <c r="J12" i="5"/>
  <c r="J122" i="5" s="1"/>
  <c r="E7" i="5"/>
  <c r="E118" i="5"/>
  <c r="T304" i="4"/>
  <c r="J303" i="4"/>
  <c r="J192" i="4"/>
  <c r="J142" i="4"/>
  <c r="J98" i="4" s="1"/>
  <c r="J37" i="4"/>
  <c r="J36" i="4"/>
  <c r="AY97" i="1"/>
  <c r="J35" i="4"/>
  <c r="AX97" i="1" s="1"/>
  <c r="BI813" i="4"/>
  <c r="BH813" i="4"/>
  <c r="BG813" i="4"/>
  <c r="BF813" i="4"/>
  <c r="T813" i="4"/>
  <c r="T812" i="4"/>
  <c r="R813" i="4"/>
  <c r="R812" i="4" s="1"/>
  <c r="P813" i="4"/>
  <c r="P812" i="4"/>
  <c r="BI810" i="4"/>
  <c r="BH810" i="4"/>
  <c r="BG810" i="4"/>
  <c r="BF810" i="4"/>
  <c r="T810" i="4"/>
  <c r="R810" i="4"/>
  <c r="P810" i="4"/>
  <c r="BI802" i="4"/>
  <c r="BH802" i="4"/>
  <c r="BG802" i="4"/>
  <c r="BF802" i="4"/>
  <c r="T802" i="4"/>
  <c r="R802" i="4"/>
  <c r="P802" i="4"/>
  <c r="BI799" i="4"/>
  <c r="BH799" i="4"/>
  <c r="BG799" i="4"/>
  <c r="BF799" i="4"/>
  <c r="T799" i="4"/>
  <c r="R799" i="4"/>
  <c r="P799" i="4"/>
  <c r="BI797" i="4"/>
  <c r="BH797" i="4"/>
  <c r="BG797" i="4"/>
  <c r="BF797" i="4"/>
  <c r="T797" i="4"/>
  <c r="R797" i="4"/>
  <c r="P797" i="4"/>
  <c r="BI795" i="4"/>
  <c r="BH795" i="4"/>
  <c r="BG795" i="4"/>
  <c r="BF795" i="4"/>
  <c r="T795" i="4"/>
  <c r="R795" i="4"/>
  <c r="P795" i="4"/>
  <c r="BI790" i="4"/>
  <c r="BH790" i="4"/>
  <c r="BG790" i="4"/>
  <c r="BF790" i="4"/>
  <c r="T790" i="4"/>
  <c r="R790" i="4"/>
  <c r="P790" i="4"/>
  <c r="BI787" i="4"/>
  <c r="BH787" i="4"/>
  <c r="BG787" i="4"/>
  <c r="BF787" i="4"/>
  <c r="T787" i="4"/>
  <c r="R787" i="4"/>
  <c r="P787" i="4"/>
  <c r="BI785" i="4"/>
  <c r="BH785" i="4"/>
  <c r="BG785" i="4"/>
  <c r="BF785" i="4"/>
  <c r="T785" i="4"/>
  <c r="R785" i="4"/>
  <c r="P785" i="4"/>
  <c r="BI781" i="4"/>
  <c r="BH781" i="4"/>
  <c r="BG781" i="4"/>
  <c r="BF781" i="4"/>
  <c r="T781" i="4"/>
  <c r="R781" i="4"/>
  <c r="P781" i="4"/>
  <c r="BI722" i="4"/>
  <c r="BH722" i="4"/>
  <c r="BG722" i="4"/>
  <c r="BF722" i="4"/>
  <c r="T722" i="4"/>
  <c r="R722" i="4"/>
  <c r="P722" i="4"/>
  <c r="BI701" i="4"/>
  <c r="BH701" i="4"/>
  <c r="BG701" i="4"/>
  <c r="BF701" i="4"/>
  <c r="T701" i="4"/>
  <c r="R701" i="4"/>
  <c r="P701" i="4"/>
  <c r="BI699" i="4"/>
  <c r="BH699" i="4"/>
  <c r="BG699" i="4"/>
  <c r="BF699" i="4"/>
  <c r="T699" i="4"/>
  <c r="R699" i="4"/>
  <c r="P699" i="4"/>
  <c r="BI696" i="4"/>
  <c r="BH696" i="4"/>
  <c r="BG696" i="4"/>
  <c r="BF696" i="4"/>
  <c r="T696" i="4"/>
  <c r="R696" i="4"/>
  <c r="P696" i="4"/>
  <c r="BI694" i="4"/>
  <c r="BH694" i="4"/>
  <c r="BG694" i="4"/>
  <c r="BF694" i="4"/>
  <c r="T694" i="4"/>
  <c r="R694" i="4"/>
  <c r="P694" i="4"/>
  <c r="BI689" i="4"/>
  <c r="BH689" i="4"/>
  <c r="BG689" i="4"/>
  <c r="BF689" i="4"/>
  <c r="T689" i="4"/>
  <c r="R689" i="4"/>
  <c r="P689" i="4"/>
  <c r="BI663" i="4"/>
  <c r="BH663" i="4"/>
  <c r="BG663" i="4"/>
  <c r="BF663" i="4"/>
  <c r="T663" i="4"/>
  <c r="R663" i="4"/>
  <c r="P663" i="4"/>
  <c r="BI661" i="4"/>
  <c r="BH661" i="4"/>
  <c r="BG661" i="4"/>
  <c r="BF661" i="4"/>
  <c r="T661" i="4"/>
  <c r="R661" i="4"/>
  <c r="P661" i="4"/>
  <c r="BI659" i="4"/>
  <c r="BH659" i="4"/>
  <c r="BG659" i="4"/>
  <c r="BF659" i="4"/>
  <c r="T659" i="4"/>
  <c r="R659" i="4"/>
  <c r="P659" i="4"/>
  <c r="BI657" i="4"/>
  <c r="BH657" i="4"/>
  <c r="BG657" i="4"/>
  <c r="BF657" i="4"/>
  <c r="T657" i="4"/>
  <c r="R657" i="4"/>
  <c r="P657" i="4"/>
  <c r="BI654" i="4"/>
  <c r="BH654" i="4"/>
  <c r="BG654" i="4"/>
  <c r="BF654" i="4"/>
  <c r="T654" i="4"/>
  <c r="R654" i="4"/>
  <c r="P654" i="4"/>
  <c r="BI652" i="4"/>
  <c r="BH652" i="4"/>
  <c r="BG652" i="4"/>
  <c r="BF652" i="4"/>
  <c r="T652" i="4"/>
  <c r="R652" i="4"/>
  <c r="P652" i="4"/>
  <c r="BI636" i="4"/>
  <c r="BH636" i="4"/>
  <c r="BG636" i="4"/>
  <c r="BF636" i="4"/>
  <c r="T636" i="4"/>
  <c r="R636" i="4"/>
  <c r="P636" i="4"/>
  <c r="BI620" i="4"/>
  <c r="BH620" i="4"/>
  <c r="BG620" i="4"/>
  <c r="BF620" i="4"/>
  <c r="T620" i="4"/>
  <c r="R620" i="4"/>
  <c r="P620" i="4"/>
  <c r="BI604" i="4"/>
  <c r="BH604" i="4"/>
  <c r="BG604" i="4"/>
  <c r="BF604" i="4"/>
  <c r="T604" i="4"/>
  <c r="R604" i="4"/>
  <c r="P604" i="4"/>
  <c r="BI588" i="4"/>
  <c r="BH588" i="4"/>
  <c r="BG588" i="4"/>
  <c r="BF588" i="4"/>
  <c r="T588" i="4"/>
  <c r="R588" i="4"/>
  <c r="P588" i="4"/>
  <c r="BI586" i="4"/>
  <c r="BH586" i="4"/>
  <c r="BG586" i="4"/>
  <c r="BF586" i="4"/>
  <c r="T586" i="4"/>
  <c r="R586" i="4"/>
  <c r="P586" i="4"/>
  <c r="BI584" i="4"/>
  <c r="BH584" i="4"/>
  <c r="BG584" i="4"/>
  <c r="BF584" i="4"/>
  <c r="T584" i="4"/>
  <c r="R584" i="4"/>
  <c r="P584" i="4"/>
  <c r="BI580" i="4"/>
  <c r="BH580" i="4"/>
  <c r="BG580" i="4"/>
  <c r="BF580" i="4"/>
  <c r="T580" i="4"/>
  <c r="R580" i="4"/>
  <c r="P580" i="4"/>
  <c r="BI559" i="4"/>
  <c r="BH559" i="4"/>
  <c r="BG559" i="4"/>
  <c r="BF559" i="4"/>
  <c r="T559" i="4"/>
  <c r="R559" i="4"/>
  <c r="P559" i="4"/>
  <c r="BI556" i="4"/>
  <c r="BH556" i="4"/>
  <c r="BG556" i="4"/>
  <c r="BF556" i="4"/>
  <c r="T556" i="4"/>
  <c r="R556" i="4"/>
  <c r="P556" i="4"/>
  <c r="BI554" i="4"/>
  <c r="BH554" i="4"/>
  <c r="BG554" i="4"/>
  <c r="BF554" i="4"/>
  <c r="T554" i="4"/>
  <c r="R554" i="4"/>
  <c r="P554" i="4"/>
  <c r="BI550" i="4"/>
  <c r="BH550" i="4"/>
  <c r="BG550" i="4"/>
  <c r="BF550" i="4"/>
  <c r="T550" i="4"/>
  <c r="R550" i="4"/>
  <c r="P550" i="4"/>
  <c r="BI545" i="4"/>
  <c r="BH545" i="4"/>
  <c r="BG545" i="4"/>
  <c r="BF545" i="4"/>
  <c r="T545" i="4"/>
  <c r="R545" i="4"/>
  <c r="P545" i="4"/>
  <c r="BI543" i="4"/>
  <c r="BH543" i="4"/>
  <c r="BG543" i="4"/>
  <c r="BF543" i="4"/>
  <c r="T543" i="4"/>
  <c r="R543" i="4"/>
  <c r="P543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4" i="4"/>
  <c r="BH534" i="4"/>
  <c r="BG534" i="4"/>
  <c r="BF534" i="4"/>
  <c r="T534" i="4"/>
  <c r="R534" i="4"/>
  <c r="P534" i="4"/>
  <c r="BI532" i="4"/>
  <c r="BH532" i="4"/>
  <c r="BG532" i="4"/>
  <c r="BF532" i="4"/>
  <c r="T532" i="4"/>
  <c r="R532" i="4"/>
  <c r="P532" i="4"/>
  <c r="BI530" i="4"/>
  <c r="BH530" i="4"/>
  <c r="BG530" i="4"/>
  <c r="BF530" i="4"/>
  <c r="T530" i="4"/>
  <c r="R530" i="4"/>
  <c r="P530" i="4"/>
  <c r="BI528" i="4"/>
  <c r="BH528" i="4"/>
  <c r="BG528" i="4"/>
  <c r="BF528" i="4"/>
  <c r="T528" i="4"/>
  <c r="R528" i="4"/>
  <c r="P528" i="4"/>
  <c r="BI526" i="4"/>
  <c r="BH526" i="4"/>
  <c r="BG526" i="4"/>
  <c r="BF526" i="4"/>
  <c r="T526" i="4"/>
  <c r="R526" i="4"/>
  <c r="P526" i="4"/>
  <c r="BI524" i="4"/>
  <c r="BH524" i="4"/>
  <c r="BG524" i="4"/>
  <c r="BF524" i="4"/>
  <c r="T524" i="4"/>
  <c r="R524" i="4"/>
  <c r="P524" i="4"/>
  <c r="BI512" i="4"/>
  <c r="BH512" i="4"/>
  <c r="BG512" i="4"/>
  <c r="BF512" i="4"/>
  <c r="T512" i="4"/>
  <c r="R512" i="4"/>
  <c r="P512" i="4"/>
  <c r="BI507" i="4"/>
  <c r="BH507" i="4"/>
  <c r="BG507" i="4"/>
  <c r="BF507" i="4"/>
  <c r="T507" i="4"/>
  <c r="R507" i="4"/>
  <c r="P507" i="4"/>
  <c r="BI502" i="4"/>
  <c r="BH502" i="4"/>
  <c r="BG502" i="4"/>
  <c r="BF502" i="4"/>
  <c r="T502" i="4"/>
  <c r="R502" i="4"/>
  <c r="P502" i="4"/>
  <c r="BI499" i="4"/>
  <c r="BH499" i="4"/>
  <c r="BG499" i="4"/>
  <c r="BF499" i="4"/>
  <c r="T499" i="4"/>
  <c r="R499" i="4"/>
  <c r="P499" i="4"/>
  <c r="BI497" i="4"/>
  <c r="BH497" i="4"/>
  <c r="BG497" i="4"/>
  <c r="BF497" i="4"/>
  <c r="T497" i="4"/>
  <c r="R497" i="4"/>
  <c r="P497" i="4"/>
  <c r="BI493" i="4"/>
  <c r="BH493" i="4"/>
  <c r="BG493" i="4"/>
  <c r="BF493" i="4"/>
  <c r="T493" i="4"/>
  <c r="R493" i="4"/>
  <c r="P493" i="4"/>
  <c r="BI490" i="4"/>
  <c r="BH490" i="4"/>
  <c r="BG490" i="4"/>
  <c r="BF490" i="4"/>
  <c r="T490" i="4"/>
  <c r="R490" i="4"/>
  <c r="P490" i="4"/>
  <c r="BI485" i="4"/>
  <c r="BH485" i="4"/>
  <c r="BG485" i="4"/>
  <c r="BF485" i="4"/>
  <c r="T485" i="4"/>
  <c r="R485" i="4"/>
  <c r="P485" i="4"/>
  <c r="BI471" i="4"/>
  <c r="BH471" i="4"/>
  <c r="BG471" i="4"/>
  <c r="BF471" i="4"/>
  <c r="T471" i="4"/>
  <c r="R471" i="4"/>
  <c r="P471" i="4"/>
  <c r="BI467" i="4"/>
  <c r="BH467" i="4"/>
  <c r="BG467" i="4"/>
  <c r="BF467" i="4"/>
  <c r="T467" i="4"/>
  <c r="R467" i="4"/>
  <c r="P467" i="4"/>
  <c r="BI453" i="4"/>
  <c r="BH453" i="4"/>
  <c r="BG453" i="4"/>
  <c r="BF453" i="4"/>
  <c r="T453" i="4"/>
  <c r="R453" i="4"/>
  <c r="P453" i="4"/>
  <c r="BI441" i="4"/>
  <c r="BH441" i="4"/>
  <c r="BG441" i="4"/>
  <c r="BF441" i="4"/>
  <c r="T441" i="4"/>
  <c r="R441" i="4"/>
  <c r="P441" i="4"/>
  <c r="BI436" i="4"/>
  <c r="BH436" i="4"/>
  <c r="BG436" i="4"/>
  <c r="BF436" i="4"/>
  <c r="T436" i="4"/>
  <c r="R436" i="4"/>
  <c r="P436" i="4"/>
  <c r="BI421" i="4"/>
  <c r="BH421" i="4"/>
  <c r="BG421" i="4"/>
  <c r="BF421" i="4"/>
  <c r="T421" i="4"/>
  <c r="R421" i="4"/>
  <c r="P421" i="4"/>
  <c r="BI415" i="4"/>
  <c r="BH415" i="4"/>
  <c r="BG415" i="4"/>
  <c r="BF415" i="4"/>
  <c r="T415" i="4"/>
  <c r="R415" i="4"/>
  <c r="P415" i="4"/>
  <c r="BI412" i="4"/>
  <c r="BH412" i="4"/>
  <c r="BG412" i="4"/>
  <c r="BF412" i="4"/>
  <c r="T412" i="4"/>
  <c r="R412" i="4"/>
  <c r="P412" i="4"/>
  <c r="BI410" i="4"/>
  <c r="BH410" i="4"/>
  <c r="BG410" i="4"/>
  <c r="BF410" i="4"/>
  <c r="T410" i="4"/>
  <c r="R410" i="4"/>
  <c r="P410" i="4"/>
  <c r="BI406" i="4"/>
  <c r="BH406" i="4"/>
  <c r="BG406" i="4"/>
  <c r="BF406" i="4"/>
  <c r="T406" i="4"/>
  <c r="R406" i="4"/>
  <c r="P406" i="4"/>
  <c r="BI397" i="4"/>
  <c r="BH397" i="4"/>
  <c r="BG397" i="4"/>
  <c r="BF397" i="4"/>
  <c r="T397" i="4"/>
  <c r="R397" i="4"/>
  <c r="P397" i="4"/>
  <c r="BI392" i="4"/>
  <c r="BH392" i="4"/>
  <c r="BG392" i="4"/>
  <c r="BF392" i="4"/>
  <c r="T392" i="4"/>
  <c r="R392" i="4"/>
  <c r="P392" i="4"/>
  <c r="BI383" i="4"/>
  <c r="BH383" i="4"/>
  <c r="BG383" i="4"/>
  <c r="BF383" i="4"/>
  <c r="T383" i="4"/>
  <c r="R383" i="4"/>
  <c r="P383" i="4"/>
  <c r="BI374" i="4"/>
  <c r="BH374" i="4"/>
  <c r="BG374" i="4"/>
  <c r="BF374" i="4"/>
  <c r="T374" i="4"/>
  <c r="R374" i="4"/>
  <c r="P374" i="4"/>
  <c r="BI365" i="4"/>
  <c r="BH365" i="4"/>
  <c r="BG365" i="4"/>
  <c r="BF365" i="4"/>
  <c r="T365" i="4"/>
  <c r="R365" i="4"/>
  <c r="P365" i="4"/>
  <c r="BI360" i="4"/>
  <c r="BH360" i="4"/>
  <c r="BG360" i="4"/>
  <c r="BF360" i="4"/>
  <c r="T360" i="4"/>
  <c r="R360" i="4"/>
  <c r="P360" i="4"/>
  <c r="BI351" i="4"/>
  <c r="BH351" i="4"/>
  <c r="BG351" i="4"/>
  <c r="BF351" i="4"/>
  <c r="T351" i="4"/>
  <c r="R351" i="4"/>
  <c r="P351" i="4"/>
  <c r="BI347" i="4"/>
  <c r="BH347" i="4"/>
  <c r="BG347" i="4"/>
  <c r="BF347" i="4"/>
  <c r="T347" i="4"/>
  <c r="T346" i="4" s="1"/>
  <c r="R347" i="4"/>
  <c r="R346" i="4"/>
  <c r="P347" i="4"/>
  <c r="P346" i="4" s="1"/>
  <c r="BI305" i="4"/>
  <c r="BH305" i="4"/>
  <c r="BG305" i="4"/>
  <c r="BF305" i="4"/>
  <c r="T305" i="4"/>
  <c r="R305" i="4"/>
  <c r="R304" i="4" s="1"/>
  <c r="P305" i="4"/>
  <c r="P304" i="4" s="1"/>
  <c r="J106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2" i="4"/>
  <c r="BH282" i="4"/>
  <c r="BG282" i="4"/>
  <c r="BF282" i="4"/>
  <c r="T282" i="4"/>
  <c r="R282" i="4"/>
  <c r="P282" i="4"/>
  <c r="BI276" i="4"/>
  <c r="BH276" i="4"/>
  <c r="BG276" i="4"/>
  <c r="BF276" i="4"/>
  <c r="T276" i="4"/>
  <c r="T269" i="4"/>
  <c r="R276" i="4"/>
  <c r="P276" i="4"/>
  <c r="P269" i="4"/>
  <c r="BI270" i="4"/>
  <c r="BH270" i="4"/>
  <c r="BG270" i="4"/>
  <c r="BF270" i="4"/>
  <c r="T270" i="4"/>
  <c r="R270" i="4"/>
  <c r="R269" i="4" s="1"/>
  <c r="P270" i="4"/>
  <c r="BI265" i="4"/>
  <c r="BH265" i="4"/>
  <c r="BG265" i="4"/>
  <c r="BF265" i="4"/>
  <c r="T265" i="4"/>
  <c r="R265" i="4"/>
  <c r="P265" i="4"/>
  <c r="BI258" i="4"/>
  <c r="BH258" i="4"/>
  <c r="BG258" i="4"/>
  <c r="BF258" i="4"/>
  <c r="T258" i="4"/>
  <c r="R258" i="4"/>
  <c r="P258" i="4"/>
  <c r="BI251" i="4"/>
  <c r="BH251" i="4"/>
  <c r="BG251" i="4"/>
  <c r="BF251" i="4"/>
  <c r="T251" i="4"/>
  <c r="R251" i="4"/>
  <c r="P251" i="4"/>
  <c r="BI207" i="4"/>
  <c r="BH207" i="4"/>
  <c r="BG207" i="4"/>
  <c r="BF207" i="4"/>
  <c r="T207" i="4"/>
  <c r="R207" i="4"/>
  <c r="P207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J101" i="4"/>
  <c r="BI187" i="4"/>
  <c r="BH187" i="4"/>
  <c r="BG187" i="4"/>
  <c r="BF187" i="4"/>
  <c r="T187" i="4"/>
  <c r="R187" i="4"/>
  <c r="P187" i="4"/>
  <c r="BI182" i="4"/>
  <c r="BH182" i="4"/>
  <c r="BG182" i="4"/>
  <c r="BF182" i="4"/>
  <c r="T182" i="4"/>
  <c r="R182" i="4"/>
  <c r="P182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4" i="4"/>
  <c r="BH154" i="4"/>
  <c r="BG154" i="4"/>
  <c r="BF154" i="4"/>
  <c r="T154" i="4"/>
  <c r="R154" i="4"/>
  <c r="P154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F134" i="4"/>
  <c r="E132" i="4"/>
  <c r="F89" i="4"/>
  <c r="E87" i="4"/>
  <c r="J24" i="4"/>
  <c r="E24" i="4"/>
  <c r="J137" i="4" s="1"/>
  <c r="J23" i="4"/>
  <c r="J21" i="4"/>
  <c r="E21" i="4"/>
  <c r="J136" i="4" s="1"/>
  <c r="J20" i="4"/>
  <c r="J18" i="4"/>
  <c r="E18" i="4"/>
  <c r="F137" i="4" s="1"/>
  <c r="J17" i="4"/>
  <c r="J15" i="4"/>
  <c r="E15" i="4"/>
  <c r="F136" i="4" s="1"/>
  <c r="J14" i="4"/>
  <c r="J12" i="4"/>
  <c r="J134" i="4"/>
  <c r="E7" i="4"/>
  <c r="E130" i="4" s="1"/>
  <c r="J129" i="3"/>
  <c r="J37" i="3"/>
  <c r="J36" i="3"/>
  <c r="AY96" i="1" s="1"/>
  <c r="J35" i="3"/>
  <c r="AX96" i="1"/>
  <c r="BI292" i="3"/>
  <c r="BH292" i="3"/>
  <c r="BG292" i="3"/>
  <c r="BF292" i="3"/>
  <c r="T292" i="3"/>
  <c r="R292" i="3"/>
  <c r="P292" i="3"/>
  <c r="BI286" i="3"/>
  <c r="BH286" i="3"/>
  <c r="BG286" i="3"/>
  <c r="BF286" i="3"/>
  <c r="T286" i="3"/>
  <c r="T285" i="3" s="1"/>
  <c r="R286" i="3"/>
  <c r="R285" i="3" s="1"/>
  <c r="P286" i="3"/>
  <c r="P285" i="3" s="1"/>
  <c r="BI283" i="3"/>
  <c r="BH283" i="3"/>
  <c r="BG283" i="3"/>
  <c r="BF283" i="3"/>
  <c r="T283" i="3"/>
  <c r="T282" i="3"/>
  <c r="R283" i="3"/>
  <c r="R282" i="3" s="1"/>
  <c r="P283" i="3"/>
  <c r="P282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5" i="3"/>
  <c r="BH255" i="3"/>
  <c r="BG255" i="3"/>
  <c r="BF255" i="3"/>
  <c r="T255" i="3"/>
  <c r="R255" i="3"/>
  <c r="P255" i="3"/>
  <c r="BI189" i="3"/>
  <c r="BH189" i="3"/>
  <c r="BG189" i="3"/>
  <c r="BF189" i="3"/>
  <c r="T189" i="3"/>
  <c r="T188" i="3" s="1"/>
  <c r="R189" i="3"/>
  <c r="R188" i="3" s="1"/>
  <c r="P189" i="3"/>
  <c r="P188" i="3" s="1"/>
  <c r="BI180" i="3"/>
  <c r="BH180" i="3"/>
  <c r="BG180" i="3"/>
  <c r="BF180" i="3"/>
  <c r="T180" i="3"/>
  <c r="R180" i="3"/>
  <c r="P180" i="3"/>
  <c r="P174" i="3"/>
  <c r="BI175" i="3"/>
  <c r="BH175" i="3"/>
  <c r="BG175" i="3"/>
  <c r="BF175" i="3"/>
  <c r="T175" i="3"/>
  <c r="T174" i="3" s="1"/>
  <c r="R175" i="3"/>
  <c r="R174" i="3" s="1"/>
  <c r="P175" i="3"/>
  <c r="BI168" i="3"/>
  <c r="BH168" i="3"/>
  <c r="BG168" i="3"/>
  <c r="BF168" i="3"/>
  <c r="T168" i="3"/>
  <c r="R168" i="3"/>
  <c r="P168" i="3"/>
  <c r="BI160" i="3"/>
  <c r="BH160" i="3"/>
  <c r="BG160" i="3"/>
  <c r="BF160" i="3"/>
  <c r="T160" i="3"/>
  <c r="R160" i="3"/>
  <c r="P160" i="3"/>
  <c r="BI152" i="3"/>
  <c r="BH152" i="3"/>
  <c r="BG152" i="3"/>
  <c r="BF152" i="3"/>
  <c r="T152" i="3"/>
  <c r="R152" i="3"/>
  <c r="P152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T130" i="3"/>
  <c r="R131" i="3"/>
  <c r="R130" i="3" s="1"/>
  <c r="P131" i="3"/>
  <c r="P130" i="3"/>
  <c r="J98" i="3"/>
  <c r="F121" i="3"/>
  <c r="E119" i="3"/>
  <c r="F89" i="3"/>
  <c r="E87" i="3"/>
  <c r="J24" i="3"/>
  <c r="E24" i="3"/>
  <c r="J124" i="3"/>
  <c r="J23" i="3"/>
  <c r="J21" i="3"/>
  <c r="E21" i="3"/>
  <c r="J123" i="3"/>
  <c r="J20" i="3"/>
  <c r="J18" i="3"/>
  <c r="E18" i="3"/>
  <c r="F92" i="3"/>
  <c r="J17" i="3"/>
  <c r="J15" i="3"/>
  <c r="E15" i="3"/>
  <c r="F91" i="3"/>
  <c r="J14" i="3"/>
  <c r="J12" i="3"/>
  <c r="J121" i="3" s="1"/>
  <c r="E7" i="3"/>
  <c r="E117" i="3"/>
  <c r="J37" i="2"/>
  <c r="J36" i="2"/>
  <c r="AY95" i="1"/>
  <c r="J35" i="2"/>
  <c r="AX95" i="1" s="1"/>
  <c r="BI127" i="2"/>
  <c r="BH127" i="2"/>
  <c r="BG127" i="2"/>
  <c r="BF127" i="2"/>
  <c r="T127" i="2"/>
  <c r="T126" i="2"/>
  <c r="R127" i="2"/>
  <c r="R126" i="2" s="1"/>
  <c r="P127" i="2"/>
  <c r="P126" i="2"/>
  <c r="BI124" i="2"/>
  <c r="BH124" i="2"/>
  <c r="BG124" i="2"/>
  <c r="BF124" i="2"/>
  <c r="T124" i="2"/>
  <c r="R124" i="2"/>
  <c r="P124" i="2"/>
  <c r="BI122" i="2"/>
  <c r="BH122" i="2"/>
  <c r="F36" i="2" s="1"/>
  <c r="BG122" i="2"/>
  <c r="BF122" i="2"/>
  <c r="T122" i="2"/>
  <c r="R122" i="2"/>
  <c r="P122" i="2"/>
  <c r="F113" i="2"/>
  <c r="E111" i="2"/>
  <c r="F89" i="2"/>
  <c r="E87" i="2"/>
  <c r="J24" i="2"/>
  <c r="E24" i="2"/>
  <c r="J116" i="2"/>
  <c r="J23" i="2"/>
  <c r="J21" i="2"/>
  <c r="E21" i="2"/>
  <c r="J115" i="2"/>
  <c r="J20" i="2"/>
  <c r="J18" i="2"/>
  <c r="E18" i="2"/>
  <c r="F116" i="2"/>
  <c r="J17" i="2"/>
  <c r="J15" i="2"/>
  <c r="E15" i="2"/>
  <c r="F115" i="2"/>
  <c r="J14" i="2"/>
  <c r="J12" i="2"/>
  <c r="J113" i="2"/>
  <c r="E7" i="2"/>
  <c r="E109" i="2" s="1"/>
  <c r="L90" i="1"/>
  <c r="AM90" i="1"/>
  <c r="AM89" i="1"/>
  <c r="L89" i="1"/>
  <c r="AM87" i="1"/>
  <c r="L87" i="1"/>
  <c r="L85" i="1"/>
  <c r="L84" i="1"/>
  <c r="BK127" i="2"/>
  <c r="J127" i="2"/>
  <c r="BK124" i="2"/>
  <c r="J124" i="2"/>
  <c r="J122" i="2"/>
  <c r="AS94" i="1"/>
  <c r="J286" i="3"/>
  <c r="J280" i="3"/>
  <c r="BK272" i="3"/>
  <c r="J266" i="3"/>
  <c r="BK260" i="3"/>
  <c r="BK255" i="3"/>
  <c r="BK180" i="3"/>
  <c r="BK168" i="3"/>
  <c r="J152" i="3"/>
  <c r="BK138" i="3"/>
  <c r="BK292" i="3"/>
  <c r="J283" i="3"/>
  <c r="J276" i="3"/>
  <c r="BK268" i="3"/>
  <c r="J262" i="3"/>
  <c r="J255" i="3"/>
  <c r="J180" i="3"/>
  <c r="J168" i="3"/>
  <c r="BK160" i="3"/>
  <c r="J138" i="3"/>
  <c r="BK813" i="4"/>
  <c r="BK810" i="4"/>
  <c r="BK802" i="4"/>
  <c r="J799" i="4"/>
  <c r="BK795" i="4"/>
  <c r="BK790" i="4"/>
  <c r="J781" i="4"/>
  <c r="BK701" i="4"/>
  <c r="J696" i="4"/>
  <c r="J689" i="4"/>
  <c r="J654" i="4"/>
  <c r="BK636" i="4"/>
  <c r="BK604" i="4"/>
  <c r="J586" i="4"/>
  <c r="BK559" i="4"/>
  <c r="BK554" i="4"/>
  <c r="BK550" i="4"/>
  <c r="BK543" i="4"/>
  <c r="BK538" i="4"/>
  <c r="BK534" i="4"/>
  <c r="BK530" i="4"/>
  <c r="BK526" i="4"/>
  <c r="J524" i="4"/>
  <c r="BK507" i="4"/>
  <c r="BK499" i="4"/>
  <c r="BK493" i="4"/>
  <c r="J485" i="4"/>
  <c r="J467" i="4"/>
  <c r="J441" i="4"/>
  <c r="J421" i="4"/>
  <c r="BK412" i="4"/>
  <c r="BK406" i="4"/>
  <c r="BK392" i="4"/>
  <c r="J374" i="4"/>
  <c r="J360" i="4"/>
  <c r="J347" i="4"/>
  <c r="J301" i="4"/>
  <c r="J294" i="4"/>
  <c r="BK290" i="4"/>
  <c r="BK282" i="4"/>
  <c r="BK270" i="4"/>
  <c r="BK258" i="4"/>
  <c r="J207" i="4"/>
  <c r="J198" i="4"/>
  <c r="BK187" i="4"/>
  <c r="BK169" i="4"/>
  <c r="BK163" i="4"/>
  <c r="BK154" i="4"/>
  <c r="J144" i="4"/>
  <c r="J797" i="4"/>
  <c r="J790" i="4"/>
  <c r="BK785" i="4"/>
  <c r="J722" i="4"/>
  <c r="J699" i="4"/>
  <c r="BK694" i="4"/>
  <c r="BK663" i="4"/>
  <c r="J663" i="4"/>
  <c r="BK659" i="4"/>
  <c r="BK657" i="4"/>
  <c r="BK654" i="4"/>
  <c r="J604" i="4"/>
  <c r="J588" i="4"/>
  <c r="BK586" i="4"/>
  <c r="J584" i="4"/>
  <c r="BK580" i="4"/>
  <c r="J580" i="4"/>
  <c r="J559" i="4"/>
  <c r="J556" i="4"/>
  <c r="J550" i="4"/>
  <c r="J545" i="4"/>
  <c r="J543" i="4"/>
  <c r="BK540" i="4"/>
  <c r="J538" i="4"/>
  <c r="BK536" i="4"/>
  <c r="J534" i="4"/>
  <c r="J530" i="4"/>
  <c r="J528" i="4"/>
  <c r="J526" i="4"/>
  <c r="J512" i="4"/>
  <c r="J499" i="4"/>
  <c r="J493" i="4"/>
  <c r="BK485" i="4"/>
  <c r="BK467" i="4"/>
  <c r="BK453" i="4"/>
  <c r="BK436" i="4"/>
  <c r="BK415" i="4"/>
  <c r="BK410" i="4"/>
  <c r="J397" i="4"/>
  <c r="J383" i="4"/>
  <c r="BK365" i="4"/>
  <c r="BK347" i="4"/>
  <c r="BK301" i="4"/>
  <c r="BK294" i="4"/>
  <c r="J292" i="4"/>
  <c r="BK288" i="4"/>
  <c r="J276" i="4"/>
  <c r="J265" i="4"/>
  <c r="BK251" i="4"/>
  <c r="BK207" i="4"/>
  <c r="BK198" i="4"/>
  <c r="J187" i="4"/>
  <c r="J163" i="4"/>
  <c r="J154" i="4"/>
  <c r="BK144" i="4"/>
  <c r="J519" i="5"/>
  <c r="J516" i="5"/>
  <c r="BK506" i="5"/>
  <c r="J498" i="5"/>
  <c r="BK493" i="5"/>
  <c r="BK482" i="5"/>
  <c r="BK474" i="5"/>
  <c r="BK466" i="5"/>
  <c r="BK460" i="5"/>
  <c r="J453" i="5"/>
  <c r="BK446" i="5"/>
  <c r="BK437" i="5"/>
  <c r="BK428" i="5"/>
  <c r="J421" i="5"/>
  <c r="J415" i="5"/>
  <c r="J398" i="5"/>
  <c r="J388" i="5"/>
  <c r="J379" i="5"/>
  <c r="BK375" i="5"/>
  <c r="BK363" i="5"/>
  <c r="BK355" i="5"/>
  <c r="BK328" i="5"/>
  <c r="J307" i="5"/>
  <c r="J298" i="5"/>
  <c r="BK278" i="5"/>
  <c r="BK273" i="5"/>
  <c r="J242" i="5"/>
  <c r="BK235" i="5"/>
  <c r="BK223" i="5"/>
  <c r="J198" i="5"/>
  <c r="BK188" i="5"/>
  <c r="J173" i="5"/>
  <c r="J161" i="5"/>
  <c r="BK147" i="5"/>
  <c r="J136" i="5"/>
  <c r="BK510" i="5"/>
  <c r="BK502" i="5"/>
  <c r="J493" i="5"/>
  <c r="J482" i="5"/>
  <c r="J474" i="5"/>
  <c r="J466" i="5"/>
  <c r="J460" i="5"/>
  <c r="BK453" i="5"/>
  <c r="J446" i="5"/>
  <c r="J437" i="5"/>
  <c r="J428" i="5"/>
  <c r="BK421" i="5"/>
  <c r="BK415" i="5"/>
  <c r="BK398" i="5"/>
  <c r="BK388" i="5"/>
  <c r="BK379" i="5"/>
  <c r="BK371" i="5"/>
  <c r="J363" i="5"/>
  <c r="J355" i="5"/>
  <c r="J323" i="5"/>
  <c r="J302" i="5"/>
  <c r="J282" i="5"/>
  <c r="J273" i="5"/>
  <c r="J246" i="5"/>
  <c r="J240" i="5"/>
  <c r="BK231" i="5"/>
  <c r="BK203" i="5"/>
  <c r="J193" i="5"/>
  <c r="J179" i="5"/>
  <c r="J167" i="5"/>
  <c r="J154" i="5"/>
  <c r="J142" i="5"/>
  <c r="J131" i="5"/>
  <c r="BK299" i="6"/>
  <c r="J297" i="6"/>
  <c r="J287" i="6"/>
  <c r="BK278" i="6"/>
  <c r="BK263" i="6"/>
  <c r="BK259" i="6"/>
  <c r="BK251" i="6"/>
  <c r="J242" i="6"/>
  <c r="J232" i="6"/>
  <c r="J227" i="6"/>
  <c r="BK223" i="6"/>
  <c r="BK217" i="6"/>
  <c r="BK210" i="6"/>
  <c r="BK196" i="6"/>
  <c r="BK178" i="6"/>
  <c r="J173" i="6"/>
  <c r="BK169" i="6"/>
  <c r="BK163" i="6"/>
  <c r="J152" i="6"/>
  <c r="BK133" i="6"/>
  <c r="BK297" i="6"/>
  <c r="BK287" i="6"/>
  <c r="J278" i="6"/>
  <c r="BK273" i="6"/>
  <c r="BK268" i="6"/>
  <c r="BK261" i="6"/>
  <c r="BK255" i="6"/>
  <c r="BK247" i="6"/>
  <c r="J237" i="6"/>
  <c r="J229" i="6"/>
  <c r="BK225" i="6"/>
  <c r="BK219" i="6"/>
  <c r="BK215" i="6"/>
  <c r="J205" i="6"/>
  <c r="J178" i="6"/>
  <c r="J175" i="6"/>
  <c r="BK173" i="6"/>
  <c r="BK171" i="6"/>
  <c r="J169" i="6"/>
  <c r="BK165" i="6"/>
  <c r="J163" i="6"/>
  <c r="BK159" i="6"/>
  <c r="BK152" i="6"/>
  <c r="J142" i="6"/>
  <c r="J133" i="6"/>
  <c r="BK128" i="6"/>
  <c r="J128" i="6"/>
  <c r="BK123" i="6"/>
  <c r="J123" i="6"/>
  <c r="BK406" i="7"/>
  <c r="J406" i="7"/>
  <c r="BK404" i="7"/>
  <c r="J404" i="7"/>
  <c r="J401" i="7"/>
  <c r="BK399" i="7"/>
  <c r="BK396" i="7"/>
  <c r="BK394" i="7"/>
  <c r="BK392" i="7"/>
  <c r="J390" i="7"/>
  <c r="J388" i="7"/>
  <c r="BK384" i="7"/>
  <c r="J380" i="7"/>
  <c r="J376" i="7"/>
  <c r="BK372" i="7"/>
  <c r="J367" i="7"/>
  <c r="J361" i="7"/>
  <c r="BK355" i="7"/>
  <c r="J351" i="7"/>
  <c r="BK346" i="7"/>
  <c r="BK341" i="7"/>
  <c r="BK401" i="7"/>
  <c r="J396" i="7"/>
  <c r="J392" i="7"/>
  <c r="BK388" i="7"/>
  <c r="J384" i="7"/>
  <c r="BK380" i="7"/>
  <c r="J378" i="7"/>
  <c r="BK374" i="7"/>
  <c r="J369" i="7"/>
  <c r="BK364" i="7"/>
  <c r="J358" i="7"/>
  <c r="J355" i="7"/>
  <c r="BK351" i="7"/>
  <c r="BK349" i="7"/>
  <c r="BK344" i="7"/>
  <c r="BK338" i="7"/>
  <c r="BK335" i="7"/>
  <c r="BK333" i="7"/>
  <c r="BK329" i="7"/>
  <c r="BK323" i="7"/>
  <c r="J317" i="7"/>
  <c r="BK313" i="7"/>
  <c r="BK311" i="7"/>
  <c r="J306" i="7"/>
  <c r="BK260" i="7"/>
  <c r="BK255" i="7"/>
  <c r="J251" i="7"/>
  <c r="J245" i="7"/>
  <c r="BK241" i="7"/>
  <c r="BK236" i="7"/>
  <c r="J229" i="7"/>
  <c r="BK224" i="7"/>
  <c r="BK219" i="7"/>
  <c r="BK214" i="7"/>
  <c r="BK210" i="7"/>
  <c r="BK205" i="7"/>
  <c r="J200" i="7"/>
  <c r="BK195" i="7"/>
  <c r="J189" i="7"/>
  <c r="BK184" i="7"/>
  <c r="BK178" i="7"/>
  <c r="J173" i="7"/>
  <c r="J167" i="7"/>
  <c r="BK162" i="7"/>
  <c r="J157" i="7"/>
  <c r="BK152" i="7"/>
  <c r="BK146" i="7"/>
  <c r="BK141" i="7"/>
  <c r="BK139" i="7"/>
  <c r="BK134" i="7"/>
  <c r="BK126" i="7"/>
  <c r="J333" i="7"/>
  <c r="J329" i="7"/>
  <c r="J323" i="7"/>
  <c r="BK317" i="7"/>
  <c r="J313" i="7"/>
  <c r="J308" i="7"/>
  <c r="J304" i="7"/>
  <c r="BK300" i="7"/>
  <c r="BK296" i="7"/>
  <c r="BK292" i="7"/>
  <c r="J288" i="7"/>
  <c r="BK284" i="7"/>
  <c r="BK280" i="7"/>
  <c r="J276" i="7"/>
  <c r="BK272" i="7"/>
  <c r="J268" i="7"/>
  <c r="J262" i="7"/>
  <c r="J257" i="7"/>
  <c r="J253" i="7"/>
  <c r="J248" i="7"/>
  <c r="J243" i="7"/>
  <c r="BK239" i="7"/>
  <c r="J233" i="7"/>
  <c r="BK229" i="7"/>
  <c r="J224" i="7"/>
  <c r="J219" i="7"/>
  <c r="J214" i="7"/>
  <c r="J210" i="7"/>
  <c r="J205" i="7"/>
  <c r="BK200" i="7"/>
  <c r="J195" i="7"/>
  <c r="BK189" i="7"/>
  <c r="J184" i="7"/>
  <c r="J178" i="7"/>
  <c r="BK173" i="7"/>
  <c r="BK167" i="7"/>
  <c r="J162" i="7"/>
  <c r="BK157" i="7"/>
  <c r="J152" i="7"/>
  <c r="J146" i="7"/>
  <c r="J141" i="7"/>
  <c r="J137" i="7"/>
  <c r="J131" i="7"/>
  <c r="J126" i="7"/>
  <c r="J169" i="8"/>
  <c r="BK165" i="8"/>
  <c r="BK155" i="8"/>
  <c r="BK143" i="8"/>
  <c r="J137" i="8"/>
  <c r="J129" i="8"/>
  <c r="J121" i="8"/>
  <c r="BK169" i="8"/>
  <c r="J159" i="8"/>
  <c r="BK149" i="8"/>
  <c r="J141" i="8"/>
  <c r="BK134" i="8"/>
  <c r="J126" i="8"/>
  <c r="BK189" i="9"/>
  <c r="J187" i="9"/>
  <c r="BK183" i="9"/>
  <c r="J179" i="9"/>
  <c r="J175" i="9"/>
  <c r="BK171" i="9"/>
  <c r="J169" i="9"/>
  <c r="J163" i="9"/>
  <c r="BK158" i="9"/>
  <c r="BK154" i="9"/>
  <c r="J150" i="9"/>
  <c r="J145" i="9"/>
  <c r="BK131" i="9"/>
  <c r="BK167" i="9"/>
  <c r="J158" i="9"/>
  <c r="BK156" i="9"/>
  <c r="J152" i="9"/>
  <c r="BK147" i="9"/>
  <c r="BK143" i="9"/>
  <c r="J141" i="9"/>
  <c r="J139" i="9"/>
  <c r="J135" i="9"/>
  <c r="J127" i="9"/>
  <c r="J123" i="9"/>
  <c r="BK122" i="2"/>
  <c r="F35" i="2"/>
  <c r="J292" i="3"/>
  <c r="BK283" i="3"/>
  <c r="BK276" i="3"/>
  <c r="J268" i="3"/>
  <c r="BK262" i="3"/>
  <c r="J189" i="3"/>
  <c r="BK175" i="3"/>
  <c r="J160" i="3"/>
  <c r="J143" i="3"/>
  <c r="BK131" i="3"/>
  <c r="BK286" i="3"/>
  <c r="BK280" i="3"/>
  <c r="J272" i="3"/>
  <c r="BK266" i="3"/>
  <c r="J260" i="3"/>
  <c r="BK189" i="3"/>
  <c r="J175" i="3"/>
  <c r="BK152" i="3"/>
  <c r="BK143" i="3"/>
  <c r="J131" i="3"/>
  <c r="J813" i="4"/>
  <c r="J810" i="4"/>
  <c r="J802" i="4"/>
  <c r="BK797" i="4"/>
  <c r="BK787" i="4"/>
  <c r="J785" i="4"/>
  <c r="BK722" i="4"/>
  <c r="BK699" i="4"/>
  <c r="J694" i="4"/>
  <c r="J661" i="4"/>
  <c r="BK652" i="4"/>
  <c r="BK620" i="4"/>
  <c r="BK588" i="4"/>
  <c r="BK584" i="4"/>
  <c r="BK556" i="4"/>
  <c r="J554" i="4"/>
  <c r="BK545" i="4"/>
  <c r="J540" i="4"/>
  <c r="J536" i="4"/>
  <c r="BK532" i="4"/>
  <c r="BK528" i="4"/>
  <c r="BK512" i="4"/>
  <c r="BK502" i="4"/>
  <c r="BK497" i="4"/>
  <c r="J490" i="4"/>
  <c r="BK471" i="4"/>
  <c r="J453" i="4"/>
  <c r="J436" i="4"/>
  <c r="J415" i="4"/>
  <c r="J410" i="4"/>
  <c r="BK397" i="4"/>
  <c r="BK383" i="4"/>
  <c r="J365" i="4"/>
  <c r="J351" i="4"/>
  <c r="BK305" i="4"/>
  <c r="BK304" i="4" s="1"/>
  <c r="J304" i="4" s="1"/>
  <c r="J107" i="4" s="1"/>
  <c r="BK299" i="4"/>
  <c r="BK292" i="4"/>
  <c r="J288" i="4"/>
  <c r="BK276" i="4"/>
  <c r="BK265" i="4"/>
  <c r="J251" i="4"/>
  <c r="J202" i="4"/>
  <c r="BK194" i="4"/>
  <c r="J182" i="4"/>
  <c r="J169" i="4"/>
  <c r="BK159" i="4"/>
  <c r="BK149" i="4"/>
  <c r="BK799" i="4"/>
  <c r="J795" i="4"/>
  <c r="J787" i="4"/>
  <c r="BK781" i="4"/>
  <c r="J701" i="4"/>
  <c r="BK696" i="4"/>
  <c r="BK689" i="4"/>
  <c r="BK661" i="4"/>
  <c r="J659" i="4"/>
  <c r="J657" i="4"/>
  <c r="J652" i="4"/>
  <c r="J636" i="4"/>
  <c r="J620" i="4"/>
  <c r="J532" i="4"/>
  <c r="BK524" i="4"/>
  <c r="J507" i="4"/>
  <c r="J502" i="4"/>
  <c r="J497" i="4"/>
  <c r="BK490" i="4"/>
  <c r="J471" i="4"/>
  <c r="BK441" i="4"/>
  <c r="BK421" i="4"/>
  <c r="J412" i="4"/>
  <c r="J406" i="4"/>
  <c r="J392" i="4"/>
  <c r="BK374" i="4"/>
  <c r="BK360" i="4"/>
  <c r="BK351" i="4"/>
  <c r="J305" i="4"/>
  <c r="J299" i="4"/>
  <c r="J290" i="4"/>
  <c r="J282" i="4"/>
  <c r="J270" i="4"/>
  <c r="J258" i="4"/>
  <c r="BK202" i="4"/>
  <c r="J194" i="4"/>
  <c r="BK182" i="4"/>
  <c r="J159" i="4"/>
  <c r="J149" i="4"/>
  <c r="BK519" i="5"/>
  <c r="BK516" i="5"/>
  <c r="J510" i="5"/>
  <c r="J502" i="5"/>
  <c r="J486" i="5"/>
  <c r="J478" i="5"/>
  <c r="J470" i="5"/>
  <c r="BK464" i="5"/>
  <c r="J457" i="5"/>
  <c r="BK449" i="5"/>
  <c r="J442" i="5"/>
  <c r="J433" i="5"/>
  <c r="BK424" i="5"/>
  <c r="J419" i="5"/>
  <c r="BK413" i="5"/>
  <c r="BK393" i="5"/>
  <c r="J383" i="5"/>
  <c r="J371" i="5"/>
  <c r="BK367" i="5"/>
  <c r="BK359" i="5"/>
  <c r="J351" i="5"/>
  <c r="BK323" i="5"/>
  <c r="BK302" i="5"/>
  <c r="BK282" i="5"/>
  <c r="J268" i="5"/>
  <c r="BK246" i="5"/>
  <c r="BK240" i="5"/>
  <c r="J231" i="5"/>
  <c r="J203" i="5"/>
  <c r="BK193" i="5"/>
  <c r="BK179" i="5"/>
  <c r="BK167" i="5"/>
  <c r="BK154" i="5"/>
  <c r="BK142" i="5"/>
  <c r="BK131" i="5"/>
  <c r="J506" i="5"/>
  <c r="BK498" i="5"/>
  <c r="BK486" i="5"/>
  <c r="BK478" i="5"/>
  <c r="BK470" i="5"/>
  <c r="J464" i="5"/>
  <c r="BK457" i="5"/>
  <c r="J449" i="5"/>
  <c r="BK442" i="5"/>
  <c r="BK433" i="5"/>
  <c r="J424" i="5"/>
  <c r="BK419" i="5"/>
  <c r="J413" i="5"/>
  <c r="J393" i="5"/>
  <c r="BK383" i="5"/>
  <c r="J375" i="5"/>
  <c r="J367" i="5"/>
  <c r="J359" i="5"/>
  <c r="BK351" i="5"/>
  <c r="J328" i="5"/>
  <c r="BK307" i="5"/>
  <c r="BK298" i="5"/>
  <c r="J278" i="5"/>
  <c r="BK268" i="5"/>
  <c r="BK242" i="5"/>
  <c r="J235" i="5"/>
  <c r="J223" i="5"/>
  <c r="BK198" i="5"/>
  <c r="J188" i="5"/>
  <c r="BK173" i="5"/>
  <c r="BK161" i="5"/>
  <c r="J147" i="5"/>
  <c r="BK136" i="5"/>
  <c r="BK292" i="6"/>
  <c r="BK282" i="6"/>
  <c r="J268" i="6"/>
  <c r="J261" i="6"/>
  <c r="J255" i="6"/>
  <c r="J247" i="6"/>
  <c r="BK237" i="6"/>
  <c r="BK229" i="6"/>
  <c r="J225" i="6"/>
  <c r="J219" i="6"/>
  <c r="J215" i="6"/>
  <c r="BK205" i="6"/>
  <c r="J183" i="6"/>
  <c r="BK175" i="6"/>
  <c r="J171" i="6"/>
  <c r="J165" i="6"/>
  <c r="J159" i="6"/>
  <c r="BK142" i="6"/>
  <c r="J299" i="6"/>
  <c r="J292" i="6"/>
  <c r="J282" i="6"/>
  <c r="J273" i="6"/>
  <c r="J263" i="6"/>
  <c r="J259" i="6"/>
  <c r="J251" i="6"/>
  <c r="BK242" i="6"/>
  <c r="BK232" i="6"/>
  <c r="BK227" i="6"/>
  <c r="J223" i="6"/>
  <c r="J217" i="6"/>
  <c r="J210" i="6"/>
  <c r="J196" i="6"/>
  <c r="BK183" i="6"/>
  <c r="BK386" i="7"/>
  <c r="J382" i="7"/>
  <c r="BK378" i="7"/>
  <c r="J374" i="7"/>
  <c r="BK369" i="7"/>
  <c r="J364" i="7"/>
  <c r="BK358" i="7"/>
  <c r="BK353" i="7"/>
  <c r="J349" i="7"/>
  <c r="J344" i="7"/>
  <c r="J341" i="7"/>
  <c r="J399" i="7"/>
  <c r="J394" i="7"/>
  <c r="BK390" i="7"/>
  <c r="J386" i="7"/>
  <c r="BK382" i="7"/>
  <c r="BK376" i="7"/>
  <c r="J372" i="7"/>
  <c r="BK367" i="7"/>
  <c r="BK361" i="7"/>
  <c r="J353" i="7"/>
  <c r="J346" i="7"/>
  <c r="J338" i="7"/>
  <c r="J335" i="7"/>
  <c r="BK331" i="7"/>
  <c r="BK326" i="7"/>
  <c r="BK320" i="7"/>
  <c r="J315" i="7"/>
  <c r="BK308" i="7"/>
  <c r="BK304" i="7"/>
  <c r="BK302" i="7"/>
  <c r="J300" i="7"/>
  <c r="BK298" i="7"/>
  <c r="J296" i="7"/>
  <c r="J294" i="7"/>
  <c r="J292" i="7"/>
  <c r="BK290" i="7"/>
  <c r="BK288" i="7"/>
  <c r="J286" i="7"/>
  <c r="J284" i="7"/>
  <c r="BK282" i="7"/>
  <c r="J280" i="7"/>
  <c r="J278" i="7"/>
  <c r="BK276" i="7"/>
  <c r="J274" i="7"/>
  <c r="J272" i="7"/>
  <c r="BK270" i="7"/>
  <c r="BK268" i="7"/>
  <c r="BK265" i="7"/>
  <c r="BK262" i="7"/>
  <c r="BK257" i="7"/>
  <c r="BK253" i="7"/>
  <c r="BK248" i="7"/>
  <c r="BK243" i="7"/>
  <c r="J239" i="7"/>
  <c r="BK233" i="7"/>
  <c r="BK231" i="7"/>
  <c r="J227" i="7"/>
  <c r="J221" i="7"/>
  <c r="J217" i="7"/>
  <c r="BK212" i="7"/>
  <c r="BK208" i="7"/>
  <c r="BK203" i="7"/>
  <c r="BK198" i="7"/>
  <c r="BK192" i="7"/>
  <c r="J186" i="7"/>
  <c r="BK181" i="7"/>
  <c r="BK176" i="7"/>
  <c r="J170" i="7"/>
  <c r="BK165" i="7"/>
  <c r="J160" i="7"/>
  <c r="BK154" i="7"/>
  <c r="J149" i="7"/>
  <c r="BK143" i="7"/>
  <c r="BK137" i="7"/>
  <c r="BK131" i="7"/>
  <c r="BK128" i="7"/>
  <c r="J331" i="7"/>
  <c r="J326" i="7"/>
  <c r="J320" i="7"/>
  <c r="BK315" i="7"/>
  <c r="J311" i="7"/>
  <c r="BK306" i="7"/>
  <c r="J302" i="7"/>
  <c r="J298" i="7"/>
  <c r="BK294" i="7"/>
  <c r="J290" i="7"/>
  <c r="BK286" i="7"/>
  <c r="J282" i="7"/>
  <c r="BK278" i="7"/>
  <c r="BK274" i="7"/>
  <c r="J270" i="7"/>
  <c r="J265" i="7"/>
  <c r="J260" i="7"/>
  <c r="J255" i="7"/>
  <c r="BK251" i="7"/>
  <c r="BK245" i="7"/>
  <c r="J241" i="7"/>
  <c r="J236" i="7"/>
  <c r="J231" i="7"/>
  <c r="BK227" i="7"/>
  <c r="BK221" i="7"/>
  <c r="BK217" i="7"/>
  <c r="J212" i="7"/>
  <c r="J208" i="7"/>
  <c r="J203" i="7"/>
  <c r="J198" i="7"/>
  <c r="J192" i="7"/>
  <c r="BK186" i="7"/>
  <c r="J181" i="7"/>
  <c r="J176" i="7"/>
  <c r="BK170" i="7"/>
  <c r="J165" i="7"/>
  <c r="BK160" i="7"/>
  <c r="J154" i="7"/>
  <c r="BK149" i="7"/>
  <c r="J143" i="7"/>
  <c r="J139" i="7"/>
  <c r="J134" i="7"/>
  <c r="J128" i="7"/>
  <c r="BK167" i="8"/>
  <c r="J167" i="8"/>
  <c r="BK159" i="8"/>
  <c r="J149" i="8"/>
  <c r="BK141" i="8"/>
  <c r="J134" i="8"/>
  <c r="BK126" i="8"/>
  <c r="J165" i="8"/>
  <c r="J155" i="8"/>
  <c r="J143" i="8"/>
  <c r="BK137" i="8"/>
  <c r="BK129" i="8"/>
  <c r="BK121" i="8"/>
  <c r="J191" i="9"/>
  <c r="J189" i="9"/>
  <c r="J185" i="9"/>
  <c r="J181" i="9"/>
  <c r="BK177" i="9"/>
  <c r="J173" i="9"/>
  <c r="J167" i="9"/>
  <c r="BK160" i="9"/>
  <c r="J156" i="9"/>
  <c r="BK152" i="9"/>
  <c r="J147" i="9"/>
  <c r="J143" i="9"/>
  <c r="BK127" i="9"/>
  <c r="BK191" i="9"/>
  <c r="BK187" i="9"/>
  <c r="BK185" i="9"/>
  <c r="J183" i="9"/>
  <c r="BK181" i="9"/>
  <c r="BK179" i="9"/>
  <c r="J177" i="9"/>
  <c r="BK175" i="9"/>
  <c r="BK173" i="9"/>
  <c r="J171" i="9"/>
  <c r="BK169" i="9"/>
  <c r="BK163" i="9"/>
  <c r="J160" i="9"/>
  <c r="J154" i="9"/>
  <c r="BK150" i="9"/>
  <c r="BK145" i="9"/>
  <c r="BK141" i="9"/>
  <c r="BK139" i="9"/>
  <c r="BK135" i="9"/>
  <c r="J131" i="9"/>
  <c r="BK123" i="9"/>
  <c r="P121" i="2" l="1"/>
  <c r="P120" i="2"/>
  <c r="P119" i="2"/>
  <c r="AU95" i="1"/>
  <c r="T121" i="2"/>
  <c r="T120" i="2"/>
  <c r="T119" i="2"/>
  <c r="BK137" i="3"/>
  <c r="J137" i="3" s="1"/>
  <c r="J100" i="3" s="1"/>
  <c r="T137" i="3"/>
  <c r="T128" i="3"/>
  <c r="T127" i="3" s="1"/>
  <c r="P259" i="3"/>
  <c r="T259" i="3"/>
  <c r="P271" i="3"/>
  <c r="P270" i="3" s="1"/>
  <c r="P127" i="3" s="1"/>
  <c r="AU96" i="1" s="1"/>
  <c r="T271" i="3"/>
  <c r="T270" i="3"/>
  <c r="BK143" i="4"/>
  <c r="J143" i="4" s="1"/>
  <c r="J99" i="4" s="1"/>
  <c r="T143" i="4"/>
  <c r="P168" i="4"/>
  <c r="R168" i="4"/>
  <c r="BK193" i="4"/>
  <c r="J193" i="4"/>
  <c r="J102" i="4"/>
  <c r="R193" i="4"/>
  <c r="BK250" i="4"/>
  <c r="J250" i="4"/>
  <c r="J103" i="4"/>
  <c r="T250" i="4"/>
  <c r="P281" i="4"/>
  <c r="T281" i="4"/>
  <c r="BK350" i="4"/>
  <c r="J350" i="4" s="1"/>
  <c r="J110" i="4" s="1"/>
  <c r="T350" i="4"/>
  <c r="P414" i="4"/>
  <c r="R414" i="4"/>
  <c r="BK492" i="4"/>
  <c r="J492" i="4"/>
  <c r="J112" i="4"/>
  <c r="R492" i="4"/>
  <c r="BK501" i="4"/>
  <c r="J501" i="4"/>
  <c r="J113" i="4"/>
  <c r="T501" i="4"/>
  <c r="P542" i="4"/>
  <c r="T542" i="4"/>
  <c r="P558" i="4"/>
  <c r="R558" i="4"/>
  <c r="BK656" i="4"/>
  <c r="J656" i="4"/>
  <c r="J116" i="4"/>
  <c r="T656" i="4"/>
  <c r="P698" i="4"/>
  <c r="T698" i="4"/>
  <c r="P789" i="4"/>
  <c r="T789" i="4"/>
  <c r="P801" i="4"/>
  <c r="R801" i="4"/>
  <c r="P130" i="5"/>
  <c r="T130" i="5"/>
  <c r="P166" i="5"/>
  <c r="BK187" i="5"/>
  <c r="J187" i="5"/>
  <c r="J100" i="5" s="1"/>
  <c r="R187" i="5"/>
  <c r="BK350" i="5"/>
  <c r="J350" i="5"/>
  <c r="J101" i="5" s="1"/>
  <c r="T350" i="5"/>
  <c r="P412" i="5"/>
  <c r="R412" i="5"/>
  <c r="P427" i="5"/>
  <c r="T427" i="5"/>
  <c r="P448" i="5"/>
  <c r="T448" i="5"/>
  <c r="P459" i="5"/>
  <c r="R459" i="5"/>
  <c r="BK122" i="6"/>
  <c r="J122" i="6"/>
  <c r="J98" i="6" s="1"/>
  <c r="T122" i="6"/>
  <c r="P177" i="6"/>
  <c r="T177" i="6"/>
  <c r="P231" i="6"/>
  <c r="R231" i="6"/>
  <c r="P125" i="7"/>
  <c r="R125" i="7"/>
  <c r="BK366" i="7"/>
  <c r="J366" i="7"/>
  <c r="J101" i="7"/>
  <c r="R366" i="7"/>
  <c r="BK371" i="7"/>
  <c r="J371" i="7"/>
  <c r="J102" i="7"/>
  <c r="R371" i="7"/>
  <c r="BK398" i="7"/>
  <c r="J398" i="7"/>
  <c r="J103" i="7"/>
  <c r="R398" i="7"/>
  <c r="BK403" i="7"/>
  <c r="J403" i="7"/>
  <c r="J104" i="7"/>
  <c r="T403" i="7"/>
  <c r="BK120" i="8"/>
  <c r="J120" i="8"/>
  <c r="J98" i="8"/>
  <c r="R120" i="8"/>
  <c r="R119" i="8" s="1"/>
  <c r="R118" i="8" s="1"/>
  <c r="BK122" i="9"/>
  <c r="BK149" i="9"/>
  <c r="J149" i="9" s="1"/>
  <c r="J99" i="9" s="1"/>
  <c r="BK121" i="2"/>
  <c r="J121" i="2"/>
  <c r="J98" i="2" s="1"/>
  <c r="R121" i="2"/>
  <c r="R120" i="2"/>
  <c r="R119" i="2"/>
  <c r="P137" i="3"/>
  <c r="P128" i="3"/>
  <c r="R137" i="3"/>
  <c r="BK259" i="3"/>
  <c r="J259" i="3" s="1"/>
  <c r="J103" i="3" s="1"/>
  <c r="R259" i="3"/>
  <c r="R128" i="3" s="1"/>
  <c r="R127" i="3" s="1"/>
  <c r="BK271" i="3"/>
  <c r="J271" i="3" s="1"/>
  <c r="J105" i="3" s="1"/>
  <c r="R271" i="3"/>
  <c r="R270" i="3"/>
  <c r="P143" i="4"/>
  <c r="R143" i="4"/>
  <c r="BK168" i="4"/>
  <c r="J168" i="4"/>
  <c r="J100" i="4" s="1"/>
  <c r="T168" i="4"/>
  <c r="P193" i="4"/>
  <c r="T193" i="4"/>
  <c r="P250" i="4"/>
  <c r="R250" i="4"/>
  <c r="BK281" i="4"/>
  <c r="J281" i="4"/>
  <c r="J105" i="4" s="1"/>
  <c r="R281" i="4"/>
  <c r="P350" i="4"/>
  <c r="R350" i="4"/>
  <c r="BK414" i="4"/>
  <c r="J414" i="4"/>
  <c r="J111" i="4"/>
  <c r="T414" i="4"/>
  <c r="P492" i="4"/>
  <c r="T492" i="4"/>
  <c r="P501" i="4"/>
  <c r="R501" i="4"/>
  <c r="BK542" i="4"/>
  <c r="J542" i="4"/>
  <c r="J114" i="4"/>
  <c r="R542" i="4"/>
  <c r="BK558" i="4"/>
  <c r="J558" i="4" s="1"/>
  <c r="J115" i="4" s="1"/>
  <c r="T558" i="4"/>
  <c r="P656" i="4"/>
  <c r="R656" i="4"/>
  <c r="BK698" i="4"/>
  <c r="J698" i="4"/>
  <c r="J117" i="4" s="1"/>
  <c r="R698" i="4"/>
  <c r="BK789" i="4"/>
  <c r="J789" i="4"/>
  <c r="J118" i="4" s="1"/>
  <c r="R789" i="4"/>
  <c r="BK801" i="4"/>
  <c r="J801" i="4"/>
  <c r="J119" i="4" s="1"/>
  <c r="T801" i="4"/>
  <c r="BK130" i="5"/>
  <c r="J130" i="5"/>
  <c r="J98" i="5" s="1"/>
  <c r="R130" i="5"/>
  <c r="BK166" i="5"/>
  <c r="J166" i="5"/>
  <c r="J99" i="5" s="1"/>
  <c r="R166" i="5"/>
  <c r="T166" i="5"/>
  <c r="P187" i="5"/>
  <c r="T187" i="5"/>
  <c r="P350" i="5"/>
  <c r="R350" i="5"/>
  <c r="BK412" i="5"/>
  <c r="J412" i="5" s="1"/>
  <c r="J102" i="5" s="1"/>
  <c r="T412" i="5"/>
  <c r="BK427" i="5"/>
  <c r="J427" i="5" s="1"/>
  <c r="J105" i="5" s="1"/>
  <c r="R427" i="5"/>
  <c r="BK448" i="5"/>
  <c r="J448" i="5" s="1"/>
  <c r="J106" i="5" s="1"/>
  <c r="R448" i="5"/>
  <c r="BK459" i="5"/>
  <c r="J459" i="5" s="1"/>
  <c r="J107" i="5" s="1"/>
  <c r="T459" i="5"/>
  <c r="P122" i="6"/>
  <c r="P121" i="6" s="1"/>
  <c r="P120" i="6" s="1"/>
  <c r="AU99" i="1" s="1"/>
  <c r="R122" i="6"/>
  <c r="BK177" i="6"/>
  <c r="J177" i="6" s="1"/>
  <c r="J99" i="6" s="1"/>
  <c r="R177" i="6"/>
  <c r="BK231" i="6"/>
  <c r="J231" i="6" s="1"/>
  <c r="J100" i="6" s="1"/>
  <c r="T231" i="6"/>
  <c r="BK125" i="7"/>
  <c r="J125" i="7" s="1"/>
  <c r="J97" i="7" s="1"/>
  <c r="T125" i="7"/>
  <c r="P366" i="7"/>
  <c r="T366" i="7"/>
  <c r="P371" i="7"/>
  <c r="T371" i="7"/>
  <c r="P398" i="7"/>
  <c r="T398" i="7"/>
  <c r="P403" i="7"/>
  <c r="R403" i="7"/>
  <c r="P120" i="8"/>
  <c r="P119" i="8" s="1"/>
  <c r="P118" i="8" s="1"/>
  <c r="AU101" i="1" s="1"/>
  <c r="T120" i="8"/>
  <c r="T119" i="8" s="1"/>
  <c r="T118" i="8" s="1"/>
  <c r="P122" i="9"/>
  <c r="R122" i="9"/>
  <c r="T122" i="9"/>
  <c r="P149" i="9"/>
  <c r="R149" i="9"/>
  <c r="T149" i="9"/>
  <c r="BK162" i="9"/>
  <c r="J162" i="9"/>
  <c r="J100" i="9"/>
  <c r="P162" i="9"/>
  <c r="R162" i="9"/>
  <c r="T162" i="9"/>
  <c r="BK130" i="3"/>
  <c r="J130" i="3" s="1"/>
  <c r="J99" i="3" s="1"/>
  <c r="BK188" i="3"/>
  <c r="J188" i="3"/>
  <c r="J102" i="3" s="1"/>
  <c r="BK812" i="4"/>
  <c r="J812" i="4"/>
  <c r="J120" i="4"/>
  <c r="BK423" i="5"/>
  <c r="J423" i="5" s="1"/>
  <c r="J103" i="5" s="1"/>
  <c r="BK518" i="5"/>
  <c r="J518" i="5" s="1"/>
  <c r="J108" i="5" s="1"/>
  <c r="BK357" i="7"/>
  <c r="J357" i="7"/>
  <c r="J98" i="7" s="1"/>
  <c r="BK360" i="7"/>
  <c r="J360" i="7"/>
  <c r="J99" i="7"/>
  <c r="BK363" i="7"/>
  <c r="J363" i="7" s="1"/>
  <c r="J100" i="7" s="1"/>
  <c r="BK126" i="2"/>
  <c r="J126" i="2" s="1"/>
  <c r="J99" i="2" s="1"/>
  <c r="BK174" i="3"/>
  <c r="J174" i="3"/>
  <c r="J101" i="3" s="1"/>
  <c r="BK282" i="3"/>
  <c r="J282" i="3"/>
  <c r="J106" i="3"/>
  <c r="BK285" i="3"/>
  <c r="J285" i="3" s="1"/>
  <c r="J107" i="3" s="1"/>
  <c r="BK269" i="4"/>
  <c r="J269" i="4" s="1"/>
  <c r="J104" i="4" s="1"/>
  <c r="BK346" i="4"/>
  <c r="J346" i="4"/>
  <c r="J108" i="4" s="1"/>
  <c r="BK119" i="8"/>
  <c r="J119" i="8"/>
  <c r="J97" i="8"/>
  <c r="F91" i="9"/>
  <c r="F92" i="9"/>
  <c r="E110" i="9"/>
  <c r="J117" i="9"/>
  <c r="BE127" i="9"/>
  <c r="BE135" i="9"/>
  <c r="BE139" i="9"/>
  <c r="BE141" i="9"/>
  <c r="BE143" i="9"/>
  <c r="BE147" i="9"/>
  <c r="BE154" i="9"/>
  <c r="BE156" i="9"/>
  <c r="BE163" i="9"/>
  <c r="BE167" i="9"/>
  <c r="BE169" i="9"/>
  <c r="BE173" i="9"/>
  <c r="BE177" i="9"/>
  <c r="BE179" i="9"/>
  <c r="BE183" i="9"/>
  <c r="BE187" i="9"/>
  <c r="J89" i="9"/>
  <c r="J91" i="9"/>
  <c r="BE123" i="9"/>
  <c r="BE131" i="9"/>
  <c r="BE145" i="9"/>
  <c r="BE150" i="9"/>
  <c r="BE152" i="9"/>
  <c r="BE158" i="9"/>
  <c r="BE160" i="9"/>
  <c r="BE171" i="9"/>
  <c r="BE175" i="9"/>
  <c r="BE181" i="9"/>
  <c r="BE185" i="9"/>
  <c r="BE189" i="9"/>
  <c r="BE191" i="9"/>
  <c r="F91" i="8"/>
  <c r="J91" i="8"/>
  <c r="E108" i="8"/>
  <c r="J112" i="8"/>
  <c r="J115" i="8"/>
  <c r="BE126" i="8"/>
  <c r="BE129" i="8"/>
  <c r="BE134" i="8"/>
  <c r="BE143" i="8"/>
  <c r="BE165" i="8"/>
  <c r="BE167" i="8"/>
  <c r="BE169" i="8"/>
  <c r="F92" i="8"/>
  <c r="BE121" i="8"/>
  <c r="BE137" i="8"/>
  <c r="BE141" i="8"/>
  <c r="BE149" i="8"/>
  <c r="BE155" i="8"/>
  <c r="BE159" i="8"/>
  <c r="BK121" i="6"/>
  <c r="BK120" i="6"/>
  <c r="J120" i="6" s="1"/>
  <c r="J96" i="6" s="1"/>
  <c r="J89" i="7"/>
  <c r="J91" i="7"/>
  <c r="J92" i="7"/>
  <c r="BE137" i="7"/>
  <c r="BE141" i="7"/>
  <c r="BE146" i="7"/>
  <c r="BE157" i="7"/>
  <c r="BE165" i="7"/>
  <c r="BE173" i="7"/>
  <c r="BE181" i="7"/>
  <c r="BE184" i="7"/>
  <c r="BE189" i="7"/>
  <c r="BE195" i="7"/>
  <c r="BE198" i="7"/>
  <c r="BE212" i="7"/>
  <c r="BE219" i="7"/>
  <c r="BE224" i="7"/>
  <c r="BE227" i="7"/>
  <c r="BE229" i="7"/>
  <c r="BE241" i="7"/>
  <c r="BE243" i="7"/>
  <c r="BE248" i="7"/>
  <c r="BE272" i="7"/>
  <c r="BE276" i="7"/>
  <c r="BE278" i="7"/>
  <c r="BE282" i="7"/>
  <c r="BE284" i="7"/>
  <c r="BE290" i="7"/>
  <c r="BE292" i="7"/>
  <c r="BE294" i="7"/>
  <c r="BE298" i="7"/>
  <c r="BE304" i="7"/>
  <c r="BE311" i="7"/>
  <c r="BE313" i="7"/>
  <c r="BE315" i="7"/>
  <c r="BE333" i="7"/>
  <c r="E85" i="7"/>
  <c r="F91" i="7"/>
  <c r="F92" i="7"/>
  <c r="BE126" i="7"/>
  <c r="BE128" i="7"/>
  <c r="BE131" i="7"/>
  <c r="BE134" i="7"/>
  <c r="BE139" i="7"/>
  <c r="BE143" i="7"/>
  <c r="BE149" i="7"/>
  <c r="BE152" i="7"/>
  <c r="BE154" i="7"/>
  <c r="BE160" i="7"/>
  <c r="BE162" i="7"/>
  <c r="BE167" i="7"/>
  <c r="BE170" i="7"/>
  <c r="BE176" i="7"/>
  <c r="BE178" i="7"/>
  <c r="BE186" i="7"/>
  <c r="BE192" i="7"/>
  <c r="BE200" i="7"/>
  <c r="BE203" i="7"/>
  <c r="BE205" i="7"/>
  <c r="BE208" i="7"/>
  <c r="BE210" i="7"/>
  <c r="BE214" i="7"/>
  <c r="BE217" i="7"/>
  <c r="BE221" i="7"/>
  <c r="BE231" i="7"/>
  <c r="BE233" i="7"/>
  <c r="BE236" i="7"/>
  <c r="BE239" i="7"/>
  <c r="BE245" i="7"/>
  <c r="BE251" i="7"/>
  <c r="BE253" i="7"/>
  <c r="BE255" i="7"/>
  <c r="BE257" i="7"/>
  <c r="BE260" i="7"/>
  <c r="BE262" i="7"/>
  <c r="BE265" i="7"/>
  <c r="BE268" i="7"/>
  <c r="BE270" i="7"/>
  <c r="BE274" i="7"/>
  <c r="BE280" i="7"/>
  <c r="BE286" i="7"/>
  <c r="BE288" i="7"/>
  <c r="BE296" i="7"/>
  <c r="BE300" i="7"/>
  <c r="BE302" i="7"/>
  <c r="BE306" i="7"/>
  <c r="BE308" i="7"/>
  <c r="BE317" i="7"/>
  <c r="BE320" i="7"/>
  <c r="BE323" i="7"/>
  <c r="BE326" i="7"/>
  <c r="BE329" i="7"/>
  <c r="BE331" i="7"/>
  <c r="BE335" i="7"/>
  <c r="BE338" i="7"/>
  <c r="BE341" i="7"/>
  <c r="BE346" i="7"/>
  <c r="BE349" i="7"/>
  <c r="BE351" i="7"/>
  <c r="BE361" i="7"/>
  <c r="BE364" i="7"/>
  <c r="BE367" i="7"/>
  <c r="BE372" i="7"/>
  <c r="BE378" i="7"/>
  <c r="BE380" i="7"/>
  <c r="BE382" i="7"/>
  <c r="BE386" i="7"/>
  <c r="BE388" i="7"/>
  <c r="BE394" i="7"/>
  <c r="BE344" i="7"/>
  <c r="BE353" i="7"/>
  <c r="BE355" i="7"/>
  <c r="BE358" i="7"/>
  <c r="BE369" i="7"/>
  <c r="BE374" i="7"/>
  <c r="BE376" i="7"/>
  <c r="BE384" i="7"/>
  <c r="BE390" i="7"/>
  <c r="BE392" i="7"/>
  <c r="BE396" i="7"/>
  <c r="BE399" i="7"/>
  <c r="BE401" i="7"/>
  <c r="BE404" i="7"/>
  <c r="BE406" i="7"/>
  <c r="E85" i="6"/>
  <c r="J89" i="6"/>
  <c r="F91" i="6"/>
  <c r="J91" i="6"/>
  <c r="F92" i="6"/>
  <c r="J92" i="6"/>
  <c r="BE123" i="6"/>
  <c r="BE128" i="6"/>
  <c r="BE133" i="6"/>
  <c r="BE142" i="6"/>
  <c r="BE163" i="6"/>
  <c r="BE169" i="6"/>
  <c r="BE171" i="6"/>
  <c r="BE173" i="6"/>
  <c r="BE178" i="6"/>
  <c r="BE210" i="6"/>
  <c r="BE217" i="6"/>
  <c r="BE223" i="6"/>
  <c r="BE227" i="6"/>
  <c r="BE232" i="6"/>
  <c r="BE237" i="6"/>
  <c r="BE242" i="6"/>
  <c r="BE251" i="6"/>
  <c r="BE259" i="6"/>
  <c r="BE263" i="6"/>
  <c r="BE282" i="6"/>
  <c r="BE292" i="6"/>
  <c r="BE299" i="6"/>
  <c r="BE152" i="6"/>
  <c r="BE159" i="6"/>
  <c r="BE165" i="6"/>
  <c r="BE175" i="6"/>
  <c r="BE183" i="6"/>
  <c r="BE196" i="6"/>
  <c r="BE205" i="6"/>
  <c r="BE215" i="6"/>
  <c r="BE219" i="6"/>
  <c r="BE225" i="6"/>
  <c r="BE229" i="6"/>
  <c r="BE247" i="6"/>
  <c r="BE255" i="6"/>
  <c r="BE261" i="6"/>
  <c r="BE268" i="6"/>
  <c r="BE273" i="6"/>
  <c r="BE278" i="6"/>
  <c r="BE287" i="6"/>
  <c r="BE297" i="6"/>
  <c r="E85" i="5"/>
  <c r="F91" i="5"/>
  <c r="J92" i="5"/>
  <c r="F125" i="5"/>
  <c r="BE131" i="5"/>
  <c r="BE154" i="5"/>
  <c r="BE167" i="5"/>
  <c r="BE179" i="5"/>
  <c r="BE193" i="5"/>
  <c r="BE198" i="5"/>
  <c r="BE203" i="5"/>
  <c r="BE223" i="5"/>
  <c r="BE240" i="5"/>
  <c r="BE246" i="5"/>
  <c r="BE282" i="5"/>
  <c r="BE302" i="5"/>
  <c r="BE307" i="5"/>
  <c r="BE351" i="5"/>
  <c r="BE355" i="5"/>
  <c r="BE367" i="5"/>
  <c r="BE375" i="5"/>
  <c r="BE379" i="5"/>
  <c r="BE383" i="5"/>
  <c r="BE393" i="5"/>
  <c r="BE398" i="5"/>
  <c r="BE413" i="5"/>
  <c r="BE419" i="5"/>
  <c r="BE421" i="5"/>
  <c r="BE424" i="5"/>
  <c r="BE428" i="5"/>
  <c r="BE437" i="5"/>
  <c r="BE446" i="5"/>
  <c r="BE449" i="5"/>
  <c r="BE453" i="5"/>
  <c r="BE466" i="5"/>
  <c r="BE474" i="5"/>
  <c r="BE482" i="5"/>
  <c r="BE493" i="5"/>
  <c r="BE498" i="5"/>
  <c r="BE506" i="5"/>
  <c r="J89" i="5"/>
  <c r="J91" i="5"/>
  <c r="BE136" i="5"/>
  <c r="BE142" i="5"/>
  <c r="BE147" i="5"/>
  <c r="BE161" i="5"/>
  <c r="BE173" i="5"/>
  <c r="BE188" i="5"/>
  <c r="BE231" i="5"/>
  <c r="BE235" i="5"/>
  <c r="BE242" i="5"/>
  <c r="BE268" i="5"/>
  <c r="BE273" i="5"/>
  <c r="BE278" i="5"/>
  <c r="BE298" i="5"/>
  <c r="BE323" i="5"/>
  <c r="BE328" i="5"/>
  <c r="BE359" i="5"/>
  <c r="BE363" i="5"/>
  <c r="BE371" i="5"/>
  <c r="BE388" i="5"/>
  <c r="BE415" i="5"/>
  <c r="BE433" i="5"/>
  <c r="BE442" i="5"/>
  <c r="BE457" i="5"/>
  <c r="BE460" i="5"/>
  <c r="BE464" i="5"/>
  <c r="BE470" i="5"/>
  <c r="BE478" i="5"/>
  <c r="BE486" i="5"/>
  <c r="BE502" i="5"/>
  <c r="BE510" i="5"/>
  <c r="BE516" i="5"/>
  <c r="BE519" i="5"/>
  <c r="J89" i="4"/>
  <c r="J91" i="4"/>
  <c r="J92" i="4"/>
  <c r="BE159" i="4"/>
  <c r="BE182" i="4"/>
  <c r="BE198" i="4"/>
  <c r="BE265" i="4"/>
  <c r="BE276" i="4"/>
  <c r="BE282" i="4"/>
  <c r="BE288" i="4"/>
  <c r="BE292" i="4"/>
  <c r="BE299" i="4"/>
  <c r="BE347" i="4"/>
  <c r="BE360" i="4"/>
  <c r="BE365" i="4"/>
  <c r="BE383" i="4"/>
  <c r="BE406" i="4"/>
  <c r="BE421" i="4"/>
  <c r="BE436" i="4"/>
  <c r="BE441" i="4"/>
  <c r="BE453" i="4"/>
  <c r="BE485" i="4"/>
  <c r="BE490" i="4"/>
  <c r="BE524" i="4"/>
  <c r="BE534" i="4"/>
  <c r="BE540" i="4"/>
  <c r="BE550" i="4"/>
  <c r="BE556" i="4"/>
  <c r="BE559" i="4"/>
  <c r="BE584" i="4"/>
  <c r="BE620" i="4"/>
  <c r="BE652" i="4"/>
  <c r="BE654" i="4"/>
  <c r="BE657" i="4"/>
  <c r="BE659" i="4"/>
  <c r="BE689" i="4"/>
  <c r="BE694" i="4"/>
  <c r="BE696" i="4"/>
  <c r="BE701" i="4"/>
  <c r="BE781" i="4"/>
  <c r="BE787" i="4"/>
  <c r="BE797" i="4"/>
  <c r="E85" i="4"/>
  <c r="F91" i="4"/>
  <c r="F92" i="4"/>
  <c r="BE144" i="4"/>
  <c r="BE149" i="4"/>
  <c r="BE154" i="4"/>
  <c r="BE163" i="4"/>
  <c r="BE169" i="4"/>
  <c r="BE187" i="4"/>
  <c r="BE194" i="4"/>
  <c r="BE202" i="4"/>
  <c r="BE207" i="4"/>
  <c r="BE251" i="4"/>
  <c r="BE258" i="4"/>
  <c r="BE270" i="4"/>
  <c r="BE290" i="4"/>
  <c r="BE294" i="4"/>
  <c r="BE301" i="4"/>
  <c r="BE305" i="4"/>
  <c r="BE351" i="4"/>
  <c r="BE374" i="4"/>
  <c r="BE392" i="4"/>
  <c r="BE397" i="4"/>
  <c r="BE410" i="4"/>
  <c r="BE412" i="4"/>
  <c r="BE415" i="4"/>
  <c r="BE467" i="4"/>
  <c r="BE471" i="4"/>
  <c r="BE493" i="4"/>
  <c r="BE497" i="4"/>
  <c r="BE499" i="4"/>
  <c r="BE502" i="4"/>
  <c r="BE507" i="4"/>
  <c r="BE512" i="4"/>
  <c r="BE526" i="4"/>
  <c r="BE528" i="4"/>
  <c r="BE530" i="4"/>
  <c r="BE532" i="4"/>
  <c r="BE536" i="4"/>
  <c r="BE538" i="4"/>
  <c r="BE543" i="4"/>
  <c r="BE545" i="4"/>
  <c r="BE554" i="4"/>
  <c r="BE580" i="4"/>
  <c r="BE586" i="4"/>
  <c r="BE588" i="4"/>
  <c r="BE604" i="4"/>
  <c r="BE636" i="4"/>
  <c r="BE661" i="4"/>
  <c r="BE663" i="4"/>
  <c r="BE699" i="4"/>
  <c r="BE722" i="4"/>
  <c r="BE785" i="4"/>
  <c r="BE790" i="4"/>
  <c r="BE795" i="4"/>
  <c r="BE799" i="4"/>
  <c r="BE802" i="4"/>
  <c r="BE810" i="4"/>
  <c r="BE813" i="4"/>
  <c r="J89" i="3"/>
  <c r="J91" i="3"/>
  <c r="J92" i="3"/>
  <c r="F123" i="3"/>
  <c r="F124" i="3"/>
  <c r="BE138" i="3"/>
  <c r="BE143" i="3"/>
  <c r="BE152" i="3"/>
  <c r="BE255" i="3"/>
  <c r="BE262" i="3"/>
  <c r="BE268" i="3"/>
  <c r="BE280" i="3"/>
  <c r="BE286" i="3"/>
  <c r="E85" i="3"/>
  <c r="BE131" i="3"/>
  <c r="BE160" i="3"/>
  <c r="BE168" i="3"/>
  <c r="BE175" i="3"/>
  <c r="BE180" i="3"/>
  <c r="BE189" i="3"/>
  <c r="BE260" i="3"/>
  <c r="BE266" i="3"/>
  <c r="BE272" i="3"/>
  <c r="BE276" i="3"/>
  <c r="BE283" i="3"/>
  <c r="BE292" i="3"/>
  <c r="E85" i="2"/>
  <c r="J89" i="2"/>
  <c r="F91" i="2"/>
  <c r="J91" i="2"/>
  <c r="F92" i="2"/>
  <c r="J92" i="2"/>
  <c r="BE122" i="2"/>
  <c r="BE124" i="2"/>
  <c r="BE127" i="2"/>
  <c r="BB95" i="1"/>
  <c r="BC95" i="1"/>
  <c r="J34" i="2"/>
  <c r="AW95" i="1"/>
  <c r="F37" i="2"/>
  <c r="BD95" i="1" s="1"/>
  <c r="F36" i="3"/>
  <c r="BC96" i="1"/>
  <c r="J34" i="3"/>
  <c r="AW96" i="1" s="1"/>
  <c r="F34" i="4"/>
  <c r="BA97" i="1"/>
  <c r="F35" i="4"/>
  <c r="BB97" i="1" s="1"/>
  <c r="F34" i="5"/>
  <c r="BA98" i="1"/>
  <c r="F37" i="5"/>
  <c r="BD98" i="1" s="1"/>
  <c r="J34" i="6"/>
  <c r="AW99" i="1"/>
  <c r="F37" i="6"/>
  <c r="BD99" i="1" s="1"/>
  <c r="F34" i="7"/>
  <c r="BA100" i="1"/>
  <c r="J34" i="7"/>
  <c r="AW100" i="1" s="1"/>
  <c r="F36" i="7"/>
  <c r="BC100" i="1"/>
  <c r="F35" i="8"/>
  <c r="BB101" i="1" s="1"/>
  <c r="F34" i="8"/>
  <c r="BA101" i="1"/>
  <c r="F37" i="8"/>
  <c r="BD101" i="1" s="1"/>
  <c r="F37" i="9"/>
  <c r="BD102" i="1"/>
  <c r="F35" i="9"/>
  <c r="BB102" i="1" s="1"/>
  <c r="F34" i="2"/>
  <c r="BA95" i="1"/>
  <c r="F35" i="3"/>
  <c r="BB96" i="1" s="1"/>
  <c r="F34" i="3"/>
  <c r="BA96" i="1"/>
  <c r="F37" i="3"/>
  <c r="BD96" i="1" s="1"/>
  <c r="F36" i="4"/>
  <c r="BC97" i="1"/>
  <c r="J34" i="4"/>
  <c r="AW97" i="1" s="1"/>
  <c r="F37" i="4"/>
  <c r="BD97" i="1"/>
  <c r="J34" i="5"/>
  <c r="AW98" i="1" s="1"/>
  <c r="F35" i="5"/>
  <c r="BB98" i="1"/>
  <c r="F36" i="5"/>
  <c r="BC98" i="1" s="1"/>
  <c r="F36" i="6"/>
  <c r="BC99" i="1"/>
  <c r="F34" i="6"/>
  <c r="BA99" i="1" s="1"/>
  <c r="F35" i="6"/>
  <c r="BB99" i="1"/>
  <c r="F37" i="7"/>
  <c r="BD100" i="1" s="1"/>
  <c r="F35" i="7"/>
  <c r="BB100" i="1"/>
  <c r="J34" i="8"/>
  <c r="AW101" i="1" s="1"/>
  <c r="F36" i="8"/>
  <c r="BC101" i="1"/>
  <c r="F34" i="9"/>
  <c r="BA102" i="1" s="1"/>
  <c r="J34" i="9"/>
  <c r="AW102" i="1"/>
  <c r="F36" i="9"/>
  <c r="BC102" i="1" s="1"/>
  <c r="R121" i="9" l="1"/>
  <c r="R120" i="9"/>
  <c r="T124" i="7"/>
  <c r="R426" i="5"/>
  <c r="R128" i="5" s="1"/>
  <c r="R129" i="5"/>
  <c r="R349" i="4"/>
  <c r="R141" i="4"/>
  <c r="R140" i="4" s="1"/>
  <c r="BK121" i="9"/>
  <c r="J121" i="9"/>
  <c r="J97" i="9"/>
  <c r="R124" i="7"/>
  <c r="T121" i="6"/>
  <c r="T120" i="6"/>
  <c r="P426" i="5"/>
  <c r="T129" i="5"/>
  <c r="T349" i="4"/>
  <c r="T141" i="4"/>
  <c r="T140" i="4"/>
  <c r="T121" i="9"/>
  <c r="T120" i="9"/>
  <c r="P121" i="9"/>
  <c r="P120" i="9"/>
  <c r="AU102" i="1" s="1"/>
  <c r="R121" i="6"/>
  <c r="R120" i="6"/>
  <c r="P349" i="4"/>
  <c r="P140" i="4" s="1"/>
  <c r="AU97" i="1" s="1"/>
  <c r="P141" i="4"/>
  <c r="P124" i="7"/>
  <c r="AU100" i="1" s="1"/>
  <c r="T426" i="5"/>
  <c r="P129" i="5"/>
  <c r="P128" i="5"/>
  <c r="AU98" i="1" s="1"/>
  <c r="BK128" i="3"/>
  <c r="J128" i="3"/>
  <c r="J97" i="3"/>
  <c r="BK141" i="4"/>
  <c r="J141" i="4"/>
  <c r="J97" i="4"/>
  <c r="BK426" i="5"/>
  <c r="J426" i="5" s="1"/>
  <c r="J104" i="5" s="1"/>
  <c r="J122" i="9"/>
  <c r="J98" i="9"/>
  <c r="BK120" i="2"/>
  <c r="J120" i="2"/>
  <c r="J97" i="2"/>
  <c r="BK270" i="3"/>
  <c r="J270" i="3" s="1"/>
  <c r="J104" i="3" s="1"/>
  <c r="BK349" i="4"/>
  <c r="J349" i="4"/>
  <c r="J109" i="4" s="1"/>
  <c r="BK129" i="5"/>
  <c r="J129" i="5"/>
  <c r="J97" i="5"/>
  <c r="BK124" i="7"/>
  <c r="J124" i="7"/>
  <c r="BK118" i="8"/>
  <c r="J118" i="8"/>
  <c r="J96" i="8" s="1"/>
  <c r="J121" i="6"/>
  <c r="J97" i="6"/>
  <c r="J30" i="7"/>
  <c r="AG100" i="1" s="1"/>
  <c r="AN100" i="1" s="1"/>
  <c r="F33" i="2"/>
  <c r="AZ95" i="1"/>
  <c r="F33" i="3"/>
  <c r="AZ96" i="1" s="1"/>
  <c r="F33" i="4"/>
  <c r="AZ97" i="1"/>
  <c r="F33" i="5"/>
  <c r="AZ98" i="1" s="1"/>
  <c r="F33" i="6"/>
  <c r="AZ99" i="1"/>
  <c r="J30" i="6"/>
  <c r="AG99" i="1" s="1"/>
  <c r="J33" i="7"/>
  <c r="AV100" i="1"/>
  <c r="AT100" i="1"/>
  <c r="F33" i="8"/>
  <c r="AZ101" i="1"/>
  <c r="F33" i="9"/>
  <c r="AZ102" i="1" s="1"/>
  <c r="BC94" i="1"/>
  <c r="W32" i="1"/>
  <c r="BB94" i="1"/>
  <c r="W31" i="1" s="1"/>
  <c r="J33" i="2"/>
  <c r="AV95" i="1"/>
  <c r="AT95" i="1"/>
  <c r="J33" i="3"/>
  <c r="AV96" i="1"/>
  <c r="AT96" i="1"/>
  <c r="J33" i="4"/>
  <c r="AV97" i="1" s="1"/>
  <c r="AT97" i="1" s="1"/>
  <c r="J33" i="5"/>
  <c r="AV98" i="1"/>
  <c r="AT98" i="1" s="1"/>
  <c r="J33" i="6"/>
  <c r="AV99" i="1"/>
  <c r="AT99" i="1"/>
  <c r="F33" i="7"/>
  <c r="AZ100" i="1"/>
  <c r="J33" i="8"/>
  <c r="AV101" i="1"/>
  <c r="AT101" i="1" s="1"/>
  <c r="J33" i="9"/>
  <c r="AV102" i="1"/>
  <c r="AT102" i="1"/>
  <c r="BD94" i="1"/>
  <c r="W33" i="1"/>
  <c r="BA94" i="1"/>
  <c r="AW94" i="1"/>
  <c r="AK30" i="1" s="1"/>
  <c r="T128" i="5" l="1"/>
  <c r="BK119" i="2"/>
  <c r="J119" i="2"/>
  <c r="J96" i="2"/>
  <c r="BK127" i="3"/>
  <c r="J127" i="3"/>
  <c r="J96" i="3"/>
  <c r="BK140" i="4"/>
  <c r="J140" i="4" s="1"/>
  <c r="J30" i="4" s="1"/>
  <c r="AG97" i="1" s="1"/>
  <c r="BK128" i="5"/>
  <c r="J128" i="5"/>
  <c r="J96" i="5"/>
  <c r="J96" i="7"/>
  <c r="BK120" i="9"/>
  <c r="J120" i="9"/>
  <c r="J96" i="9"/>
  <c r="AN99" i="1"/>
  <c r="J39" i="7"/>
  <c r="J39" i="6"/>
  <c r="AU94" i="1"/>
  <c r="J30" i="8"/>
  <c r="AG101" i="1"/>
  <c r="AX94" i="1"/>
  <c r="W30" i="1"/>
  <c r="AZ94" i="1"/>
  <c r="W29" i="1"/>
  <c r="AY94" i="1"/>
  <c r="J39" i="4" l="1"/>
  <c r="J96" i="4"/>
  <c r="J39" i="8"/>
  <c r="AN101" i="1"/>
  <c r="AN97" i="1"/>
  <c r="J30" i="9"/>
  <c r="AG102" i="1"/>
  <c r="J30" i="3"/>
  <c r="AG96" i="1" s="1"/>
  <c r="J30" i="2"/>
  <c r="AG95" i="1"/>
  <c r="J30" i="5"/>
  <c r="AG98" i="1" s="1"/>
  <c r="AV94" i="1"/>
  <c r="AK29" i="1"/>
  <c r="J39" i="9" l="1"/>
  <c r="J39" i="5"/>
  <c r="J39" i="3"/>
  <c r="J39" i="2"/>
  <c r="AN95" i="1"/>
  <c r="AN96" i="1"/>
  <c r="AN98" i="1"/>
  <c r="AN102" i="1"/>
  <c r="AG94" i="1"/>
  <c r="AK26" i="1"/>
  <c r="AK35" i="1"/>
  <c r="AT94" i="1"/>
  <c r="AN94" i="1" l="1"/>
</calcChain>
</file>

<file path=xl/sharedStrings.xml><?xml version="1.0" encoding="utf-8"?>
<sst xmlns="http://schemas.openxmlformats.org/spreadsheetml/2006/main" count="17390" uniqueCount="1832">
  <si>
    <t>Export Komplet</t>
  </si>
  <si>
    <t/>
  </si>
  <si>
    <t>2.0</t>
  </si>
  <si>
    <t>ZAMOK</t>
  </si>
  <si>
    <t>False</t>
  </si>
  <si>
    <t>{25e5df64-e2e7-4f96-908e-a87d05ad1e18}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</si>
  <si>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</si>
  <si>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</si>
  <si>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</si>
  <si>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</si>
  <si>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</si>
  <si>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</si>
  <si>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</si>
  <si>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</si>
  <si>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2411J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</si>
  <si>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</si>
  <si>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</si>
  <si>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3.NP a 4.NP + schodiště, Vrázova 842-6, Cheb</t>
  </si>
  <si>
    <t>KSO:</t>
  </si>
  <si>
    <t>CC-CZ:</t>
  </si>
  <si>
    <t>Místo:</t>
  </si>
  <si>
    <t xml:space="preserve"> </t>
  </si>
  <si>
    <t>Datum:</t>
  </si>
  <si>
    <t>19. 6. 2024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</si>
  <si>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</si>
  <si>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</si>
  <si>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</si>
  <si>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</si>
  <si>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</si>
  <si>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</si>
  <si>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</si>
  <si>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</si>
  <si>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</si>
  <si>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</si>
  <si>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</si>
  <si>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</si>
  <si>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</si>
  <si>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</si>
  <si>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</si>
  <si>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</si>
  <si>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</si>
  <si>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</si>
  <si>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</si>
  <si>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</si>
  <si>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</si>
  <si>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</si>
  <si>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</si>
  <si>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</si>
  <si>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</si>
  <si>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</si>
  <si>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</si>
  <si>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</si>
  <si>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</si>
  <si>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</si>
  <si>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</si>
  <si>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</si>
  <si>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</si>
  <si>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</si>
  <si>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</si>
  <si>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</si>
  <si>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</si>
  <si>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</si>
  <si>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</si>
  <si>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</si>
  <si>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</si>
  <si>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</si>
  <si>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</si>
  <si>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</si>
  <si>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</si>
  <si>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</si>
  <si>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</si>
  <si>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</si>
  <si>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</si>
  <si>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</si>
  <si>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</si>
  <si>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</si>
  <si>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</si>
  <si>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</si>
  <si>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</si>
  <si>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rozpočtové náklady</t>
  </si>
  <si>
    <t>STA</t>
  </si>
  <si>
    <t>1</t>
  </si>
  <si>
    <t>{dc35f3cc-ad07-4795-b928-4b0ca134cfcf}</t>
  </si>
  <si>
    <t>2</t>
  </si>
  <si>
    <t>02</t>
  </si>
  <si>
    <t>Bourací práce</t>
  </si>
  <si>
    <t>{14deda4c-297a-4dbf-a462-393b21ff2b5e}</t>
  </si>
  <si>
    <t>03.1</t>
  </si>
  <si>
    <t>Stavebně konstrukční řešení</t>
  </si>
  <si>
    <t>{0d15d99b-c7fb-4d40-91bc-4abc6c5cf737}</t>
  </si>
  <si>
    <t>03.2</t>
  </si>
  <si>
    <t>Schodiště a KZS štítu</t>
  </si>
  <si>
    <t>{bf1bbf9a-d8dd-48e1-8fd5-ad8a5a8d9a99}</t>
  </si>
  <si>
    <t>04</t>
  </si>
  <si>
    <t>Zdravotně technické instalace</t>
  </si>
  <si>
    <t>{51d3b813-608d-418d-b088-01d76baf8ce9}</t>
  </si>
  <si>
    <t>05</t>
  </si>
  <si>
    <t>Elektroinstalace</t>
  </si>
  <si>
    <t>{fce1443a-c375-485c-a1b2-3943bb5816ff}</t>
  </si>
  <si>
    <t>06</t>
  </si>
  <si>
    <t>Vzduchotechnika</t>
  </si>
  <si>
    <t>{da4cc52c-6990-4f06-ae67-5de3bfd1e011}</t>
  </si>
  <si>
    <t>07</t>
  </si>
  <si>
    <t>Ústřední vytápění</t>
  </si>
  <si>
    <t>{2bef029c-57de-4c43-a805-061407c389a9}</t>
  </si>
  <si>
    <t>KRYCÍ LIST SOUPISU PRACÍ</t>
  </si>
  <si>
    <t>Objekt:</t>
  </si>
  <si>
    <t>01 -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</si>
  <si>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</si>
  <si>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</si>
  <si>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</si>
  <si>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</si>
  <si>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</si>
  <si>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</si>
  <si>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</si>
  <si>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</si>
  <si>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</si>
  <si>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</si>
  <si>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</si>
  <si>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</si>
  <si>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</si>
  <si>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</si>
  <si>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</si>
  <si>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</si>
  <si>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</si>
  <si>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</si>
  <si>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</si>
  <si>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</si>
  <si>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</si>
  <si>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</si>
  <si>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</si>
  <si>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</si>
  <si>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</si>
  <si>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</si>
  <si>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</si>
  <si>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</si>
  <si>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</si>
  <si>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Kč</t>
  </si>
  <si>
    <t>4</t>
  </si>
  <si>
    <t>PP</t>
  </si>
  <si>
    <t>Průzkumné, geodetické a projektové práce projektové práce dokumentace stavby (výkresová a textová) skutečného provedení stavby</t>
  </si>
  <si>
    <t>3</t>
  </si>
  <si>
    <t>013294000</t>
  </si>
  <si>
    <t>Ostatní dokumentace - výrobní dokumentae schodiště</t>
  </si>
  <si>
    <t>…</t>
  </si>
  <si>
    <t>1024</t>
  </si>
  <si>
    <t>1017324575</t>
  </si>
  <si>
    <t>Ostatní dokumentace</t>
  </si>
  <si>
    <t>VRN3</t>
  </si>
  <si>
    <t>Zařízení staveniště</t>
  </si>
  <si>
    <t>030001000</t>
  </si>
  <si>
    <t>Základní rozdělení průvodních činností a nákladů zařízení staveniště</t>
  </si>
  <si>
    <t>02 - Bourací práce</t>
  </si>
  <si>
    <t>HSV - Práce a dodávky HSV</t>
  </si>
  <si>
    <t xml:space="preserve">    9 - Ostatní konstrukce a práce, bourání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</si>
  <si>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</si>
  <si>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</si>
  <si>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</si>
  <si>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98 - Demolice a sanace</t>
  </si>
  <si>
    <t xml:space="preserve">    997 - Přesun sutě</t>
  </si>
  <si>
    <t>PSV - Práce a dodávky PSV</t>
  </si>
  <si>
    <t xml:space="preserve">    725 - Zdravotechnika - zařizovací předměty</t>
  </si>
  <si>
    <t xml:space="preserve">    762 - Konstrukce tesařské</t>
  </si>
  <si>
    <t xml:space="preserve">    776 - Podlahy povlakové</t>
  </si>
  <si>
    <t>HSV</t>
  </si>
  <si>
    <t>Práce a dodávky HSV</t>
  </si>
  <si>
    <t>9</t>
  </si>
  <si>
    <t>Ostatní konstrukce a práce, bourání</t>
  </si>
  <si>
    <t>95</t>
  </si>
  <si>
    <t>Různé dokončovací konstrukce a práce pozemních staveb</t>
  </si>
  <si>
    <t>952902121</t>
  </si>
  <si>
    <t>Čištění budov zametení drsných podlah</t>
  </si>
  <si>
    <t>m2</t>
  </si>
  <si>
    <t>Čištění budov při provádění oprav a udržovacích prací podlah drsných nebo chodníků zametením</t>
  </si>
  <si>
    <t>VV</t>
  </si>
  <si>
    <t>"hrubé zametení po dokončení bourání</t>
  </si>
  <si>
    <t>96,89 "3.NP</t>
  </si>
  <si>
    <t>97,84 "4.NP</t>
  </si>
  <si>
    <t>Součet</t>
  </si>
  <si>
    <t>96</t>
  </si>
  <si>
    <t>Bourání konstrukcí</t>
  </si>
  <si>
    <t>962031132</t>
  </si>
  <si>
    <t>Bourání příček z cihel pálených na MVC tl do 100 mm</t>
  </si>
  <si>
    <t>Bourání příček z cihel, tvárnic nebo příčkovek z cihel pálených, plných nebo dutých na maltu vápennou nebo vápenocementovou, tl. do 100 mm</t>
  </si>
  <si>
    <t>"3.NP</t>
  </si>
  <si>
    <t>(1,45*2+2,62+2,86+3,81+1,3)*2,59</t>
  </si>
  <si>
    <t>965081213</t>
  </si>
  <si>
    <t>Bourání podlah z dlaždic keramických nebo xylolitových tl do 10 mm plochy přes 1 m2</t>
  </si>
  <si>
    <t>6</t>
  </si>
  <si>
    <t>Bourání podlah z dlaždic bez podkladního lože nebo mazaniny, s jakoukoliv výplní spár keramických nebo xylolitových tl. do 10 mm, plochy přes 1 m2</t>
  </si>
  <si>
    <t>(0,89*1,45)</t>
  </si>
  <si>
    <t>(0,76*1,45)</t>
  </si>
  <si>
    <t>(0,77*1,45)</t>
  </si>
  <si>
    <t>(1,35*1,03+0,49*0,87+0,49*1,03+1,38*1,2)</t>
  </si>
  <si>
    <t>(1,3*1,3+2,39*2,86)</t>
  </si>
  <si>
    <t>963011513</t>
  </si>
  <si>
    <t>Bourání stropů z tvárnic pálených do ŽB nosníků v do 300 mm</t>
  </si>
  <si>
    <t>8</t>
  </si>
  <si>
    <t>Bourání stropů z tvárnic pálených do nosníků železobetonových, včetně jejich vybourání a odklizení, výšky do 300 mm</t>
  </si>
  <si>
    <t>"otvor pro shoz</t>
  </si>
  <si>
    <t>(0,69*0,6) "1.NP</t>
  </si>
  <si>
    <t>(0,69*0,6) "2.NP</t>
  </si>
  <si>
    <t>(0,68*0,6) "3.NP</t>
  </si>
  <si>
    <t>(0,68*0,6) "4.NP</t>
  </si>
  <si>
    <t>965042121</t>
  </si>
  <si>
    <t>Bourání podkladů pod dlažby nebo mazanin betonových nebo z litého asfaltu tl do 100 mm pl do 1 m2</t>
  </si>
  <si>
    <t>m3</t>
  </si>
  <si>
    <t>10</t>
  </si>
  <si>
    <t>Bourání mazanin betonových nebo z litého asfaltu tl. do 100 mm, plochy do 1 m2</t>
  </si>
  <si>
    <t>(0,69*0,6)*0,1 "1.NP</t>
  </si>
  <si>
    <t>(0,69*0,6)*0,1 "2.NP</t>
  </si>
  <si>
    <t>(0,68*0,6)*0,1 "3.NP</t>
  </si>
  <si>
    <t>(0,68*0,6)*0,1 "4.NP</t>
  </si>
  <si>
    <t>968062374</t>
  </si>
  <si>
    <t>Vybourání dřevěných rámů oken zdvojených včetně křídel pl do 1 m2</t>
  </si>
  <si>
    <t>Vybourání dřevěných rámů oken s křídly, dveřních zárubní, vrat, stěn, ostění nebo obkladů rámů oken s křídly zdvojených, plochy do 1 m2</t>
  </si>
  <si>
    <t>(0,55*0,87)*2</t>
  </si>
  <si>
    <t>(1,14*1,6)</t>
  </si>
  <si>
    <t>97</t>
  </si>
  <si>
    <t>Prorážení otvorů a ostatní bourací práce</t>
  </si>
  <si>
    <t>7</t>
  </si>
  <si>
    <t>978059541</t>
  </si>
  <si>
    <t>Odsekání a odebrání obkladů stěn z vnitřních obkládaček plochy přes 1 m2</t>
  </si>
  <si>
    <t>14</t>
  </si>
  <si>
    <t>Odsekání obkladů stěn včetně otlučení podkladní omítky až na zdivo z obkládaček vnitřních, z jakýchkoliv materiálů, plochy přes 1 m2</t>
  </si>
  <si>
    <t>(0,76+0,77+0,89+1,45*6+1,39+1,92)*1,5</t>
  </si>
  <si>
    <t>974029664</t>
  </si>
  <si>
    <t>Vysekání rýh ve zdivu kamenném pro vtahování nosníků hl do 150 mm v do 150 mm</t>
  </si>
  <si>
    <t>m</t>
  </si>
  <si>
    <t>16</t>
  </si>
  <si>
    <t>Vysekání rýh ve zdivu kamenném pro vtahování nosníků, před vybouráním otvoru do hl. 150 mm, při výšce nosníku do 150 mm</t>
  </si>
  <si>
    <t>"překlad nad otvor vhazování</t>
  </si>
  <si>
    <t>1,05 "1.NP</t>
  </si>
  <si>
    <t>1,05 "2.NP</t>
  </si>
  <si>
    <t>1,05 "3.NP</t>
  </si>
  <si>
    <t>1,05 "4.NP</t>
  </si>
  <si>
    <t>98</t>
  </si>
  <si>
    <t>Demolice a sanace</t>
  </si>
  <si>
    <t>985111111</t>
  </si>
  <si>
    <t>Otlučení omítek stěn</t>
  </si>
  <si>
    <t>18</t>
  </si>
  <si>
    <t>Otlučení nebo odsekání vrstev omítek stěn</t>
  </si>
  <si>
    <t>"stěny</t>
  </si>
  <si>
    <t>"pokoj</t>
  </si>
  <si>
    <t>(4,16*2+2,41*2)*2,49</t>
  </si>
  <si>
    <t>-(1,15*1,6)</t>
  </si>
  <si>
    <t>-(0,8*1,97)</t>
  </si>
  <si>
    <t>(2,74*2+2,99*2)*2,49</t>
  </si>
  <si>
    <t>"chodba</t>
  </si>
  <si>
    <t>(3,98*2+0,9*2)*2,49</t>
  </si>
  <si>
    <t>-(0,8*1,97)*4</t>
  </si>
  <si>
    <t>(4,14*2+2,41*2)*2,49</t>
  </si>
  <si>
    <t>"schodišťový prostor</t>
  </si>
  <si>
    <t>(3,99*2+2,6*2)*2,49</t>
  </si>
  <si>
    <t>-(1,2*1,6)</t>
  </si>
  <si>
    <t>-(0,91*2,1)</t>
  </si>
  <si>
    <t>-(1*2,1)</t>
  </si>
  <si>
    <t>-(0,9*2,1)</t>
  </si>
  <si>
    <t>"sociální zázemí</t>
  </si>
  <si>
    <t>(4,16*2+5,11*2)*2,49</t>
  </si>
  <si>
    <t>-(0,55*0,87)</t>
  </si>
  <si>
    <t>-(0,73*0,87)</t>
  </si>
  <si>
    <t>-(1,14*1,6)</t>
  </si>
  <si>
    <t>-(0,8*1,97)*2</t>
  </si>
  <si>
    <t>(4,14*2+2,76*2)*2,49</t>
  </si>
  <si>
    <t>(4,14*2+2,6*2)*2,49</t>
  </si>
  <si>
    <t>(4,14*2+2,54*2)*2,49</t>
  </si>
  <si>
    <t>Mezisoučet 3.NP</t>
  </si>
  <si>
    <t>"4.NP</t>
  </si>
  <si>
    <t>"m 4.01</t>
  </si>
  <si>
    <t>(2,6+2,1*2)*2,4+(2,6*0,7)+(2,05*(2,4+0,7)/2)*2</t>
  </si>
  <si>
    <t>-(1,62*0,3)</t>
  </si>
  <si>
    <t>-(0,8*1,97)*3 "ozn. 1, 2</t>
  </si>
  <si>
    <t>"středn podkroví</t>
  </si>
  <si>
    <t>(1,5+2,13+1,91+0,3+0,77+2,4+2,2+0,57+0,64+2+3)*2,4</t>
  </si>
  <si>
    <t>-(2*0,8*1,97)*2 "ozn. 1, 2</t>
  </si>
  <si>
    <t>"štítové stěny</t>
  </si>
  <si>
    <t>(4,8+5)*2,4</t>
  </si>
  <si>
    <t>-(1,17*1,45)*4 "okna</t>
  </si>
  <si>
    <t>"vikýřové místn.</t>
  </si>
  <si>
    <t>(4,17*4+2,43*2+2,54*2)*2,4</t>
  </si>
  <si>
    <t>-(0,8*1,97)*2 "ozn. 1, 2</t>
  </si>
  <si>
    <t>-(1,15*1,57)*2 "okno</t>
  </si>
  <si>
    <t>Mezisoučet 4.NP</t>
  </si>
  <si>
    <t>985111121</t>
  </si>
  <si>
    <t>Otlučení omítek líce kleneb a podhledů</t>
  </si>
  <si>
    <t>20</t>
  </si>
  <si>
    <t>Otlučení nebo odsekání vrstev omítek líce kleneb a podhledů</t>
  </si>
  <si>
    <t>96,89 "3.NP; stropy</t>
  </si>
  <si>
    <t>997</t>
  </si>
  <si>
    <t>Přesun sutě</t>
  </si>
  <si>
    <t>11</t>
  </si>
  <si>
    <t>997002511</t>
  </si>
  <si>
    <t>Vodorovné přemístění suti a vybouraných hmot bez naložení ale se složením a urovnáním do 1 km</t>
  </si>
  <si>
    <t>t</t>
  </si>
  <si>
    <t>22</t>
  </si>
  <si>
    <t>Vodorovné přemístění suti a vybouraných hmot bez naložení, se složením a hrubým urovnáním na vzdálenost do 1 km</t>
  </si>
  <si>
    <t>997002519</t>
  </si>
  <si>
    <t>Příplatek ZKD 1 km přemístění suti a vybouraných hmot</t>
  </si>
  <si>
    <t>24</t>
  </si>
  <si>
    <t>Vodorovné přemístění suti a vybouraných hmot bez naložení, se složením a hrubým urovnáním Příplatek k ceně za každý další i započatý 1 km přes 1 km</t>
  </si>
  <si>
    <t>46,705*15 "Přepočtené koeficientem množství</t>
  </si>
  <si>
    <t>13</t>
  </si>
  <si>
    <t>997002611</t>
  </si>
  <si>
    <t>Nakládání suti a vybouraných hmot</t>
  </si>
  <si>
    <t>26</t>
  </si>
  <si>
    <t>Nakládání suti a vybouraných hmot na dopravní prostředek pro vodorovné přemístění</t>
  </si>
  <si>
    <t>997013831</t>
  </si>
  <si>
    <t>Poplatek za uložení stavebního směsného odpadu na skládce (skládkovné)</t>
  </si>
  <si>
    <t>28</t>
  </si>
  <si>
    <t>Poplatek za uložení stavebního odpadu na skládce (skládkovné) směsného</t>
  </si>
  <si>
    <t>PSV</t>
  </si>
  <si>
    <t>Práce a dodávky PSV</t>
  </si>
  <si>
    <t>725</t>
  </si>
  <si>
    <t>Zdravotechnika - zařizovací předměty</t>
  </si>
  <si>
    <t>15</t>
  </si>
  <si>
    <t>725110811</t>
  </si>
  <si>
    <t>Demontáž klozetů splachovací s nádrží</t>
  </si>
  <si>
    <t>soubor</t>
  </si>
  <si>
    <t>30</t>
  </si>
  <si>
    <t>Demontáž klozetů splachovacích s nádrží nebo tlakovým splachovačem</t>
  </si>
  <si>
    <t>2 "3.NP</t>
  </si>
  <si>
    <t>725210821</t>
  </si>
  <si>
    <t>Demontáž umyvadel bez výtokových armatur</t>
  </si>
  <si>
    <t>32</t>
  </si>
  <si>
    <t>Demontáž umyvadel bez výtokových armatur umyvadel</t>
  </si>
  <si>
    <t>3 "3.NP</t>
  </si>
  <si>
    <t>17</t>
  </si>
  <si>
    <t>72599001R</t>
  </si>
  <si>
    <t>Demontáž stávajících rozvodů vody a kanalizace vč. likvidace suti</t>
  </si>
  <si>
    <t>34</t>
  </si>
  <si>
    <t>762</t>
  </si>
  <si>
    <t>Konstrukce tesařské</t>
  </si>
  <si>
    <t>762841822</t>
  </si>
  <si>
    <t>Demontáž podbíjení obkladů stropů a střech sklonu do 60° z desek tvrdých</t>
  </si>
  <si>
    <t>36</t>
  </si>
  <si>
    <t>Demontáž podbíjení obkladů stropů a střech sklonu do 60° z desek tvrdých (cementotřískových, dřevoštěpkových apod.)</t>
  </si>
  <si>
    <t>776</t>
  </si>
  <si>
    <t>Podlahy povlakové</t>
  </si>
  <si>
    <t>19</t>
  </si>
  <si>
    <t>776201812</t>
  </si>
  <si>
    <t>Demontáž lepených povlakových podlah s podložkou ručně</t>
  </si>
  <si>
    <t>38</t>
  </si>
  <si>
    <t>Demontáž povlakových podlahovin lepených ručně s podložkou</t>
  </si>
  <si>
    <t>"demontáž PVC</t>
  </si>
  <si>
    <t>(96,89-7,03) "3.NP</t>
  </si>
  <si>
    <t>776410811</t>
  </si>
  <si>
    <t>Odstranění soklíků a lišt pryžových nebo plastových</t>
  </si>
  <si>
    <t>40</t>
  </si>
  <si>
    <t>Demontáž soklíků nebo lišt pryžových nebo plastových</t>
  </si>
  <si>
    <t>03.1 - Stavebně konstrukční řešení</t>
  </si>
  <si>
    <t xml:space="preserve">    3 - Svislé a kompletní konstrukce</t>
  </si>
  <si>
    <t xml:space="preserve">    31 - Zdi pozemních staveb</t>
  </si>
  <si>
    <t xml:space="preserve">    34 - Stěny a příčky</t>
  </si>
  <si>
    <t xml:space="preserve">    6 - Úpravy povrchů, podlahy a osazování výplní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</si>
  <si>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</si>
  <si>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</si>
  <si>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</si>
  <si>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</si>
  <si>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998 - Přesun hmot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</si>
  <si>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</si>
  <si>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</si>
  <si>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</si>
  <si>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</si>
  <si>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</si>
  <si>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</si>
  <si>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</si>
  <si>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</si>
  <si>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</si>
  <si>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</si>
  <si>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Svislé a kompletní konstrukce</t>
  </si>
  <si>
    <t>31</t>
  </si>
  <si>
    <t>Zdi pozemních staveb</t>
  </si>
  <si>
    <t>317142422</t>
  </si>
  <si>
    <t>Překlad nenosný pórobetonový š 100 mm v do 250 mm na tenkovrstvou maltu dl přes 1000 do 1250 mm</t>
  </si>
  <si>
    <t>kus</t>
  </si>
  <si>
    <t>Překlady nenosné z pórobetonu osazené do tenkého maltového lože, výšky do 250 mm, šířky překladu 100 mm, délky překladu přes 1000 do 1250 mm</t>
  </si>
  <si>
    <t>3 "dveře ozn. 7</t>
  </si>
  <si>
    <t>5 "dveře ozn. 8</t>
  </si>
  <si>
    <t>317168051</t>
  </si>
  <si>
    <t>Překlad keramický vysoký v 238 mm dl 1000 mm</t>
  </si>
  <si>
    <t>Překlady keramické vysoké osazené do maltového lože, šířky překladu 70 mm výšky 238 mm, délky 1000 mm</t>
  </si>
  <si>
    <t>5 "2.NP (shoz)</t>
  </si>
  <si>
    <t>2 "3.NP (shoz)</t>
  </si>
  <si>
    <t>317168052</t>
  </si>
  <si>
    <t>Překlad keramický vysoký v 238 mm dl 1250 mm</t>
  </si>
  <si>
    <t>Překlady keramické vysoké osazené do maltového lože, šířky překladu 70 mm výšky 238 mm, délky 1250 mm</t>
  </si>
  <si>
    <t>4 "dveře ozn. 1</t>
  </si>
  <si>
    <t>4 "dveře ozn. 5</t>
  </si>
  <si>
    <t>317168053</t>
  </si>
  <si>
    <t>Překlad keramický vysoký v 238 mm dl 1500 mm</t>
  </si>
  <si>
    <t>Překlady keramické vysoké osazené do maltového lože, šířky překladu 70 mm výšky 238 mm, délky 1500 mm</t>
  </si>
  <si>
    <t>5 "3.NP (dveře ozn. 9)</t>
  </si>
  <si>
    <t>340271045</t>
  </si>
  <si>
    <t>Zazdívka otvorů v příčkách nebo stěnách pl přes 1 do 4 m2 tvárnicemi pórobetonovými tl 150 mm</t>
  </si>
  <si>
    <t>Zazdívka otvorů v příčkách nebo stěnách pórobetonovými tvárnicemi plochy přes 1 m2 do 4 m2, objemová hmotnost 500 kg/m3, tloušťka příčky 150 mm</t>
  </si>
  <si>
    <t>"sloupek v původním okně</t>
  </si>
  <si>
    <t>(0,48*0,9)*2</t>
  </si>
  <si>
    <t>Stěny a příčky</t>
  </si>
  <si>
    <t>342272225</t>
  </si>
  <si>
    <t>Příčka z pórobetonových hladkých tvárnic na tenkovrstvou maltu tl 100 mm</t>
  </si>
  <si>
    <t>Příčky z pórobetonových tvárnic hladkých na tenké maltové lože objemová hmotnost do 500 kg/m3, tloušťka příčky 100 mm</t>
  </si>
  <si>
    <t>"skluz</t>
  </si>
  <si>
    <t>((0,79+0,8+0,69)*2,59)*4 "1.NP - 4.NP</t>
  </si>
  <si>
    <t>"m 3.12 - 3.19</t>
  </si>
  <si>
    <t>(3,76+1,35+1,6*3+1,61*2+0,79)*2,36</t>
  </si>
  <si>
    <t>-(0,7*1,97)*3 "ozn 7</t>
  </si>
  <si>
    <t>-(0,7*1,97)*5 "ozn 8</t>
  </si>
  <si>
    <t>"m 3.11</t>
  </si>
  <si>
    <t>(1,3*2,59)</t>
  </si>
  <si>
    <t>-(0,7*1,97) "ozn. 3</t>
  </si>
  <si>
    <t>342272245</t>
  </si>
  <si>
    <t>Příčka z pórobetonových hladkých tvárnic na tenkovrstvou maltu tl 150 mm</t>
  </si>
  <si>
    <t>Příčky z pórobetonových tvárnic hladkých na tenké maltové lože objemová hmotnost do 500 kg/m3, tloušťka příčky 150 mm</t>
  </si>
  <si>
    <t>(2,76*2,59)*2</t>
  </si>
  <si>
    <t>342291121</t>
  </si>
  <si>
    <t>Ukotvení příček k cihelným konstrukcím plochými kotvami</t>
  </si>
  <si>
    <t>Ukotvení příček plochými kotvami, do konstrukce cihelné</t>
  </si>
  <si>
    <t>(2,59*7) "příčky 3.NP</t>
  </si>
  <si>
    <t>(2,59*2)*4 "skluzy</t>
  </si>
  <si>
    <t>Úpravy povrchů, podlahy a osazování výplní</t>
  </si>
  <si>
    <t>61</t>
  </si>
  <si>
    <t>Úprava povrchů vnitřních</t>
  </si>
  <si>
    <t>612131121</t>
  </si>
  <si>
    <t>Penetrační disperzní nátěr vnitřních stěn nanášený ručně</t>
  </si>
  <si>
    <t>Podkladní a spojovací vrstva vnitřních omítaných ploch penetrace disperzní nanášená ručně stěn</t>
  </si>
  <si>
    <t>(82,74+78,987+457,202)</t>
  </si>
  <si>
    <t>611321141</t>
  </si>
  <si>
    <t>Vápenocementová omítka štuková dvouvrstvá vnitřních stropů rovných nanášená ručně</t>
  </si>
  <si>
    <t>Omítka vápenocementová vnitřních ploch nanášená ručně dvouvrstvá, tloušťky jádrové omítky do 10 mm a tloušťky štuku do 3 mm štuková vodorovných konstrukcí stropů rovných</t>
  </si>
  <si>
    <t>82,74 "3.NP</t>
  </si>
  <si>
    <t>612321111</t>
  </si>
  <si>
    <t>Vápenocementová omítka hrubá jednovrstvá zatřená vnitřních stěn nanášená ručně</t>
  </si>
  <si>
    <t>Omítka vápenocementová vnitřních ploch nanášená ručně jednovrstvá, tloušťky do 10 mm hrubá zatřená svislých konstrukcí stěn</t>
  </si>
  <si>
    <t>"pod obklady</t>
  </si>
  <si>
    <t>78,987 "3.NP</t>
  </si>
  <si>
    <t>612321141</t>
  </si>
  <si>
    <t>Vápenocementová omítka štuková dvouvrstvá vnitřních stěn nanášená ručně</t>
  </si>
  <si>
    <t>Omítka vápenocementová vnitřních ploch nanášená ručně dvouvrstvá, tloušťky jádrové omítky do 10 mm a tloušťky štuku do 3 mm štuková svislých konstrukcí stěn</t>
  </si>
  <si>
    <t>"stávající stěny</t>
  </si>
  <si>
    <t>284,743</t>
  </si>
  <si>
    <t>-38,515</t>
  </si>
  <si>
    <t>"porobeton</t>
  </si>
  <si>
    <t>(1,3*2+1,35)*2,36</t>
  </si>
  <si>
    <t>-(0,7*1,97)*8 "ozn 3, 8</t>
  </si>
  <si>
    <t>"m 3.12</t>
  </si>
  <si>
    <t>(1,6*2+0,79*2+1,81*2)*2,36</t>
  </si>
  <si>
    <t>-(0,7*1,97)*2 "ozn. 8</t>
  </si>
  <si>
    <t>" m 3.13</t>
  </si>
  <si>
    <t>(1,6*2+0,85*2)*2,36</t>
  </si>
  <si>
    <t>-(0,7*1,97) "ozn. 8</t>
  </si>
  <si>
    <t>-(0,5*0,9) "ozn. O 01</t>
  </si>
  <si>
    <t>(0,9*2+0,5)*0,3 "parapet a ostění</t>
  </si>
  <si>
    <t>"m 3.14</t>
  </si>
  <si>
    <t>(1,61*2+0,86*2)*2,36</t>
  </si>
  <si>
    <t>"m 3.15</t>
  </si>
  <si>
    <t>(1,61*2+0,85*2)*2,36</t>
  </si>
  <si>
    <t>"m 3.16</t>
  </si>
  <si>
    <t>"m 3.17</t>
  </si>
  <si>
    <t>-(0,7*1,97) "ozn 7</t>
  </si>
  <si>
    <t>-(0,5*0,9)*2 "ozn O 01</t>
  </si>
  <si>
    <t>((0,9*2+0,5)*0,3)*2 "parapet a ostění</t>
  </si>
  <si>
    <t>"m 3.18</t>
  </si>
  <si>
    <t>-(0,7*1,97)*2 "ozn 7</t>
  </si>
  <si>
    <t>"m 3.19</t>
  </si>
  <si>
    <t>(1,6*2+0,86*2)*2,36</t>
  </si>
  <si>
    <t>128,644 "4.NP</t>
  </si>
  <si>
    <t>62</t>
  </si>
  <si>
    <t>Úprava povrchů vnějších</t>
  </si>
  <si>
    <t>622142001</t>
  </si>
  <si>
    <t>Potažení vnějších stěn sklovláknitým pletivem vtlačeným do tenkovrstvé hmoty</t>
  </si>
  <si>
    <t>Potažení vnějších ploch pletivem v ploše nebo pruzích, na plném podkladu sklovláknitým vtlačením do tmelu stěn</t>
  </si>
  <si>
    <t>"zateplení vikýře</t>
  </si>
  <si>
    <t>(2,5*2) "boky</t>
  </si>
  <si>
    <t>(2,43+2,64)*2,5</t>
  </si>
  <si>
    <t>-(1,15*1,57)*2</t>
  </si>
  <si>
    <t>622221021</t>
  </si>
  <si>
    <t>Montáž kontaktního zateplení vnějších stěn lepením a mechanickým kotvením TI z minerální vlny s podélnou orientací do zdiva a betonu tl přes 80 do 120 mm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</si>
  <si>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</si>
  <si>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M</t>
  </si>
  <si>
    <t>63155123</t>
  </si>
  <si>
    <t>deska tepelně izolační minerální provětrávaných fasád λ=0,034-0,035 tl 150mm</t>
  </si>
  <si>
    <t>deska tepelně izolační minerální provětrávaných fasád ?=0,034-0,035 tl 150mm</t>
  </si>
  <si>
    <t>14,064*1,02 "Přepočtené koeficientem množství</t>
  </si>
  <si>
    <t>63</t>
  </si>
  <si>
    <t>Podlahy a podlahové konstrukce</t>
  </si>
  <si>
    <t>632451107</t>
  </si>
  <si>
    <t>Cementový samonivelační potěr ze suchých směsí tl přes 15 do 20 mm</t>
  </si>
  <si>
    <t>Potěr cementový samonivelační ze suchých směsí tloušťky přes 15 do 20 mm</t>
  </si>
  <si>
    <t>"tl. 2 - 30 mm</t>
  </si>
  <si>
    <t>95,12 "3.NP</t>
  </si>
  <si>
    <t>78,67 "4.NP</t>
  </si>
  <si>
    <t>631341152</t>
  </si>
  <si>
    <t>Doplnění dosavadních mazanin plochy do 1 m2 betonem lehkým keramickým tl přes 80 mm</t>
  </si>
  <si>
    <t>Doplnění dosavadních mazanin betonem lehkým keramickým (s dodáním hmot) plochy jednotlivě do 1 m2 a tl. přes 80 mm</t>
  </si>
  <si>
    <t>"dobetonování prostupů stropem</t>
  </si>
  <si>
    <t>(0,4*4)</t>
  </si>
  <si>
    <t>64</t>
  </si>
  <si>
    <t>Osazování výplní otvorů</t>
  </si>
  <si>
    <t>642942611</t>
  </si>
  <si>
    <t>Osazování zárubní nebo rámů dveřních kovových do 2,5 m2 na montážní pěnu</t>
  </si>
  <si>
    <t>Osazování zárubní nebo rámů kovových dveřních lisovaných nebo z úhelníků bez dveřních křídel na montážní pěnu, plochy otvoru do 2,5 m2</t>
  </si>
  <si>
    <t>(5+3) "ozn. 03</t>
  </si>
  <si>
    <t>(1+1) "ozn. 04</t>
  </si>
  <si>
    <t>(3+1) "ozn. 05</t>
  </si>
  <si>
    <t>55331594</t>
  </si>
  <si>
    <t>zárubeň jednokřídlá ocelová pro sádrokartonové příčky tl stěny 110-150mm rozměru 700/1970, 2100mm</t>
  </si>
  <si>
    <t>55331436</t>
  </si>
  <si>
    <t>zárubeň jednokřídlá ocelová pro dodatečnou montáž tl stěny 110-150mm rozměru 700/1970, 2100mm</t>
  </si>
  <si>
    <t>55331595</t>
  </si>
  <si>
    <t>zárubeň jednokřídlá ocelová pro sádrokartonové příčky tl stěny 110-150mm rozměru 800/1970, 2100mm</t>
  </si>
  <si>
    <t>42</t>
  </si>
  <si>
    <t>642945111</t>
  </si>
  <si>
    <t>Osazování protipožárních nebo protiplynových zárubní dveří jednokřídlových do 2,5 m2</t>
  </si>
  <si>
    <t>44</t>
  </si>
  <si>
    <t>Osazování ocelových zárubní protipožárních nebo protiplynových dveří do vynechaného otvoru, s obetonováním, dveří jednokřídlových do 2,5 m2</t>
  </si>
  <si>
    <t>1 "ozn 01</t>
  </si>
  <si>
    <t>(4+4) "ozn. 02</t>
  </si>
  <si>
    <t>23</t>
  </si>
  <si>
    <t>55331486</t>
  </si>
  <si>
    <t>zárubeň jednokřídlá ocelová pro zdění tl stěny 110-150mm rozměru 700/1970, 2100mm</t>
  </si>
  <si>
    <t>46</t>
  </si>
  <si>
    <t>55331487</t>
  </si>
  <si>
    <t>zárubeň jednokřídlá ocelová pro zdění tl stěny 110-150mm rozměru 800/1970, 2100mm</t>
  </si>
  <si>
    <t>48</t>
  </si>
  <si>
    <t>25</t>
  </si>
  <si>
    <t>952901111</t>
  </si>
  <si>
    <t>Vyčištění budov bytové a občanské výstavby při výšce podlaží do 4 m</t>
  </si>
  <si>
    <t>50</t>
  </si>
  <si>
    <t>Vyčištění budov nebo objektů před předáním do užívání budov bytové nebo občanské výstavby, světlé výšky podlaží do 4 m</t>
  </si>
  <si>
    <t>3,48 "3.01 chodba</t>
  </si>
  <si>
    <t>3,28 "3.02 chodba</t>
  </si>
  <si>
    <t>4,29 "3.03 chodba</t>
  </si>
  <si>
    <t>7,89 "3.04 kuchyně</t>
  </si>
  <si>
    <t>8,69 "3.05 pokoj</t>
  </si>
  <si>
    <t>9,98 "3.06 pokoj</t>
  </si>
  <si>
    <t>11,34 "3.07 pokoj</t>
  </si>
  <si>
    <t>11,43 "3.08 pokoj</t>
  </si>
  <si>
    <t>10,76 "3.09 pokoj</t>
  </si>
  <si>
    <t>9,84 "3.10 pokoj</t>
  </si>
  <si>
    <t>1,76 "3.11 chodba</t>
  </si>
  <si>
    <t xml:space="preserve">2,81 "3.12 úklid </t>
  </si>
  <si>
    <t>1,36 "3.13 sklad čist. prádla</t>
  </si>
  <si>
    <t>1,38 "3,14 umývárna muži</t>
  </si>
  <si>
    <t>1,37 "3.15 sprcha muži</t>
  </si>
  <si>
    <t>1,37 "3.16 WC muži</t>
  </si>
  <si>
    <t>1,36 "3,17 WC ženy</t>
  </si>
  <si>
    <t>1,36 "3.18 specha ženy</t>
  </si>
  <si>
    <t>1,37 "3.19 umývárna ženy</t>
  </si>
  <si>
    <t>3,84 "4.01 chodba</t>
  </si>
  <si>
    <t>3,73 "4.02 chodba</t>
  </si>
  <si>
    <t>3,03 "4.03 chodba</t>
  </si>
  <si>
    <t>1,16 "4.04 předsíň muži</t>
  </si>
  <si>
    <t>1,49 "4.05 WC muži</t>
  </si>
  <si>
    <t>1,21 "4.06 sprcha muži</t>
  </si>
  <si>
    <t>1,16 "4.07 sprcha ženy</t>
  </si>
  <si>
    <t>1,18 "4.08 umývárna ženy</t>
  </si>
  <si>
    <t>1,55 "4.09 WC ženy</t>
  </si>
  <si>
    <t>8,36 "4.10 pokoj</t>
  </si>
  <si>
    <t>12,73 "4.11 pokoj</t>
  </si>
  <si>
    <t>10,12 "4.12 pokoj</t>
  </si>
  <si>
    <t>10,58 "4.13 pokoj</t>
  </si>
  <si>
    <t>12,46 "4.14 pokoj</t>
  </si>
  <si>
    <t>6,07 "4.15 kuchyňka</t>
  </si>
  <si>
    <t>Mezisoučet</t>
  </si>
  <si>
    <t>998</t>
  </si>
  <si>
    <t>Přesun hmot</t>
  </si>
  <si>
    <t>998018002</t>
  </si>
  <si>
    <t>Přesun hmot ruční pro budovy v přes 6 do 12 m</t>
  </si>
  <si>
    <t>52</t>
  </si>
  <si>
    <t>Přesun hmot pro budovy občanské výstavby, bydlení, výrobu a služby ruční - bez užití mechanizace vodorovná dopravní vzdálenost do 100 m pro budovy s jakoukoliv nosnou konstrukcí výšky přes 6 do 12 m</t>
  </si>
  <si>
    <t>713</t>
  </si>
  <si>
    <t>Izolace tepelné</t>
  </si>
  <si>
    <t>27</t>
  </si>
  <si>
    <t>713151111</t>
  </si>
  <si>
    <t>Montáž izolace tepelné střech šikmých kladené volně mezi krokve rohoží, pásů, desek</t>
  </si>
  <si>
    <t>54</t>
  </si>
  <si>
    <t>Montáž tepelné izolace střech šikmých rohožemi, pásy, deskami (izolační materiál ve specifikaci) kladenými volně mezi krokve</t>
  </si>
  <si>
    <t>"sskladba 5</t>
  </si>
  <si>
    <t>(14,18*4,86)</t>
  </si>
  <si>
    <t>"skladba 6</t>
  </si>
  <si>
    <t>(14,18*2,92) "šikmina</t>
  </si>
  <si>
    <t>(4,49+5,37)*2,74 "šikmina</t>
  </si>
  <si>
    <t>(5,47*1,92) "vikýř</t>
  </si>
  <si>
    <t>63166763</t>
  </si>
  <si>
    <t>pás tepelně izolační univerzální λ=0,036-0,037 tl 100mm</t>
  </si>
  <si>
    <t>56</t>
  </si>
  <si>
    <t>pás tepelně izolační univerzální ?=0,036-0,037 tl 100mm</t>
  </si>
  <si>
    <t>"skladba 5</t>
  </si>
  <si>
    <t>68,915*1,02 "Přepočtené koeficientem množství</t>
  </si>
  <si>
    <t>29</t>
  </si>
  <si>
    <t>63166765</t>
  </si>
  <si>
    <t>pás tepelně izolační univerzální λ=0,036-0,037 tl 120mm</t>
  </si>
  <si>
    <t>58</t>
  </si>
  <si>
    <t>pás tepelně izolační univerzální ?=0,036-0,037 tl 120mm</t>
  </si>
  <si>
    <t>78,924*1,02 "Přepočtené koeficientem množství</t>
  </si>
  <si>
    <t>713151121</t>
  </si>
  <si>
    <t>Montáž izolace tepelné střech šikmých kladené volně pod krokve rohoží, pásů, desek</t>
  </si>
  <si>
    <t>60</t>
  </si>
  <si>
    <t>Montáž tepelné izolace střech šikmých rohožemi, pásy, deskami (izolační materiál ve specifikaci) kladenými volně pod krokve</t>
  </si>
  <si>
    <t>63152133</t>
  </si>
  <si>
    <t>pás tepelně izolační univerzální λ=0,034-0,035 tl 100mm</t>
  </si>
  <si>
    <t>pás tepelně izolační univerzální ?=0,034-0,035 tl 100mm</t>
  </si>
  <si>
    <t>33</t>
  </si>
  <si>
    <t>713151141</t>
  </si>
  <si>
    <t>Montáž izolace tepelné střech šikmých parotěsné reflexní tl do 5 mm</t>
  </si>
  <si>
    <t>66</t>
  </si>
  <si>
    <t>Montáž tepelné izolace střech šikmých rohožemi, pásy, deskami (izolační materiál ve specifikaci) připevněné sponkami reflexní pod krokve parotěsná , tloušťka izolace do 5 mm</t>
  </si>
  <si>
    <t>28329274</t>
  </si>
  <si>
    <t>fólie PE vyztužená pro parotěsnou vrstvu (reakce na oheň - třída E) 110g/m2</t>
  </si>
  <si>
    <t>68</t>
  </si>
  <si>
    <t>147,839*1,05 "Přepočtené koeficientem množství</t>
  </si>
  <si>
    <t>35</t>
  </si>
  <si>
    <t>998713101</t>
  </si>
  <si>
    <t>Přesun hmot tonážní pro izolace tepelné v objektech v do 6 m</t>
  </si>
  <si>
    <t>70</t>
  </si>
  <si>
    <t>Přesun hmot pro izolace tepelné stanovený z hmotnosti přesunovaného materiálu vodorovná dopravní vzdálenost do 50 m v objektech výšky do 6 m</t>
  </si>
  <si>
    <t>998713181</t>
  </si>
  <si>
    <t>Příplatek k přesunu hmot tonážní 713 prováděný bez použití mechanizace</t>
  </si>
  <si>
    <t>72</t>
  </si>
  <si>
    <t>Přesun hmot pro izolace tepelné stanovený z hmotnosti přesunovaného materiálu Příplatek k cenám za přesun prováděný bez použití mechanizace pro jakoukoliv výšku objektu</t>
  </si>
  <si>
    <t>763</t>
  </si>
  <si>
    <t>Konstrukce suché výstavby</t>
  </si>
  <si>
    <t>37</t>
  </si>
  <si>
    <t>763111314</t>
  </si>
  <si>
    <t>SDK příčka tl 100 mm profil CW+UW 75 desky 1xA 12,5 s izolací EI 30 Rw do 45 dB</t>
  </si>
  <si>
    <t>74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</si>
  <si>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</si>
  <si>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(1,325+1,31)*2,3</t>
  </si>
  <si>
    <t>-(0,7*1,97)*2</t>
  </si>
  <si>
    <t>(5,8*2)</t>
  </si>
  <si>
    <t>763111316</t>
  </si>
  <si>
    <t>SDK příčka tl 125 mm profil CW+UW 100 desky 1xA 12,5 s izolací EI 30 Rw do 48 dB</t>
  </si>
  <si>
    <t>76</t>
  </si>
  <si>
    <t>Příčka ze sádrokartonových desek s nosnou konstrukcí z jednoduchých ocelových profilů UW, CW jednoduše opláštěná deskou standardní A tl. 12,5 mm, příčka tl. 125 mm, profil 100, s izolací, EI 30, Rw do 48 dB</t>
  </si>
  <si>
    <t>(1,31*2+2,78+0,125*2+1,12)*1,5</t>
  </si>
  <si>
    <t>(0,8+1,31*2+2,82+2*0,125+0,25)*1,5</t>
  </si>
  <si>
    <t>(1,39+2,18+0,6+1,92+0,4+1,04)*1,83</t>
  </si>
  <si>
    <t>(1+0,4+4,3+0,6+0,2)*1,83</t>
  </si>
  <si>
    <t>(2,705+2,935+1,325+0,5+2,225+1,1)*2,3</t>
  </si>
  <si>
    <t>(1+0,895+0,15+0,93)*2,3</t>
  </si>
  <si>
    <t>-(0,7*1,97)</t>
  </si>
  <si>
    <t>(3+1,48)*2,3</t>
  </si>
  <si>
    <t>39</t>
  </si>
  <si>
    <t>763111437</t>
  </si>
  <si>
    <t>SDK příčka tl 150 mm profil CW+UW 100 desky 2xH2 12,5 s izolací EI 60 Rw do 56 dB</t>
  </si>
  <si>
    <t>78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</si>
  <si>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</si>
  <si>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763131451</t>
  </si>
  <si>
    <t>SDK podhled deska 1xH2 12,5 bez izolace dvouvrstvá spodní kce profil CD+UD</t>
  </si>
  <si>
    <t>80</t>
  </si>
  <si>
    <t>Podhled ze sádrokartonových desek dvouvrstvá zavěšená spodní konstrukce z ocelových profilů CD, UD jednoduše opláštěná deskou impregnovanou H2, tl. 12,5 mm, bez izolace</t>
  </si>
  <si>
    <t>41</t>
  </si>
  <si>
    <t>763131751</t>
  </si>
  <si>
    <t>Montáž parotěsné zábrany do SDK podhledu</t>
  </si>
  <si>
    <t>82</t>
  </si>
  <si>
    <t>Podhled ze sádrokartonových desek ostatní práce a konstrukce na podhledech ze sádrokartonových desek montáž parotěsné zábrany</t>
  </si>
  <si>
    <t>"střední pruh</t>
  </si>
  <si>
    <t>63,22-(14,85+0,32*2+0,448*2)</t>
  </si>
  <si>
    <t>"vikýř</t>
  </si>
  <si>
    <t>(2,43*4,17+2,54*4,17)</t>
  </si>
  <si>
    <t>"šikminy</t>
  </si>
  <si>
    <t>(4,17*1,76)</t>
  </si>
  <si>
    <t>(3,87*1,76)</t>
  </si>
  <si>
    <t>(5,31*1,76)</t>
  </si>
  <si>
    <t>(5,3*0,9)</t>
  </si>
  <si>
    <t>(2,6*1,76)</t>
  </si>
  <si>
    <t>28329250</t>
  </si>
  <si>
    <t>fólie nekontaktní nízkodifuzně propustná PE mikroperforovaná pro doplňkovou hydroizolační vrstvu třípláštových střech (reakce na oheň - třída F) 110g/m2</t>
  </si>
  <si>
    <t>84</t>
  </si>
  <si>
    <t>100,401*1,1 "Přepočtené koeficientem množství</t>
  </si>
  <si>
    <t>43</t>
  </si>
  <si>
    <t>763161722</t>
  </si>
  <si>
    <t>SDK podkroví deska 1xDF 15 TI 200 mm 15 kg/m3 REI 30 dvouvrstvá spodní kce profil CD+UD na krokvových závěsech</t>
  </si>
  <si>
    <t>86</t>
  </si>
  <si>
    <t>Podkroví ze sádrokartonových desek dvouvrstvá spodní konstrukce z ocelových profilů CD, UD na krokvových závěsech jednoduše opláštěná deskou protipožární DF, tl. 15 mm, TI tl. 200 mm 15 kg/m3, REI 30</t>
  </si>
  <si>
    <t>763183111</t>
  </si>
  <si>
    <t>Montáž pouzdra posuvných dveří s jednou kapsou pro jedno křídlo š do 800 mm do SDK příčky</t>
  </si>
  <si>
    <t>88</t>
  </si>
  <si>
    <t>Výplně otvorů konstrukcí ze sádrokartonových desek montáž stavebního pouzdra posuvných dveří do sádrokartonové příčky s jednou kapsou pro jedno dveřní křídlo, průchozí šířky do 800 mm</t>
  </si>
  <si>
    <t>"specifikace viz. D 1.1.c.4</t>
  </si>
  <si>
    <t>2 "ozn. 06</t>
  </si>
  <si>
    <t>45</t>
  </si>
  <si>
    <t>55331611</t>
  </si>
  <si>
    <t>pouzdro stavební posuvných dveří jednopouzdrové 700mm standardní rozměr</t>
  </si>
  <si>
    <t>90</t>
  </si>
  <si>
    <t>764</t>
  </si>
  <si>
    <t>Konstrukce klempířské</t>
  </si>
  <si>
    <t>764246307</t>
  </si>
  <si>
    <t>Oplechování parapetů rovných mechanicky kotvené z TiZn lesklého plechu rš 670 mm</t>
  </si>
  <si>
    <t>92</t>
  </si>
  <si>
    <t>Oplechování parapetů z titanzinkového lesklého válcovaného plechu rovných mechanicky kotvené, bez rohů rš 670 mm</t>
  </si>
  <si>
    <t>2,4 "ozn. K1</t>
  </si>
  <si>
    <t>47</t>
  </si>
  <si>
    <t>998764101</t>
  </si>
  <si>
    <t>Přesun hmot tonážní pro konstrukce klempířské v objektech v do 6 m</t>
  </si>
  <si>
    <t>94</t>
  </si>
  <si>
    <t>Přesun hmot pro konstrukce klempířské stanovený z hmotnosti přesunovaného materiálu vodorovná dopravní vzdálenost do 50 m v objektech výšky do 6 m</t>
  </si>
  <si>
    <t>998764181</t>
  </si>
  <si>
    <t>Příplatek k přesunu hmot tonážní 764 prováděný bez použití mechanizace</t>
  </si>
  <si>
    <t>Přesun hmot pro konstrukce klempířské stanovený z hmotnosti přesunovaného materiálu Příplatek k cenám za přesun prováděný bez použití mechanizace pro jakoukoliv výšku objektu</t>
  </si>
  <si>
    <t>766</t>
  </si>
  <si>
    <t>Konstrukce truhlářské</t>
  </si>
  <si>
    <t>49</t>
  </si>
  <si>
    <t>766621622</t>
  </si>
  <si>
    <t>Montáž dřevěných oken plochy do 1 m2 zdvojených otevíravých do zdiva</t>
  </si>
  <si>
    <t>Montáž oken dřevěných plochy do 1 m2 včetně montáže rámu otevíravých do zdiva</t>
  </si>
  <si>
    <t>2 "ozn. O/01</t>
  </si>
  <si>
    <t>61110008</t>
  </si>
  <si>
    <t>okno dřevěné otevíravé/sklopné dvojsklo do plochy 1m2</t>
  </si>
  <si>
    <t>100</t>
  </si>
  <si>
    <t>(0,5*0,9)*2 "ozn. O/01</t>
  </si>
  <si>
    <t>(0,55*0,9)*2 "ozn. O/01</t>
  </si>
  <si>
    <t>51</t>
  </si>
  <si>
    <t>766660001</t>
  </si>
  <si>
    <t>Montáž dveřních křídel otvíravých jednokřídlových š do 0,8 m do ocelové zárubně</t>
  </si>
  <si>
    <t>102</t>
  </si>
  <si>
    <t>Montáž dveřních křídel dřevěných nebo plastových otevíravých do ocelové zárubně povrchově upravených jednokřídlových, šířky do 800 mm</t>
  </si>
  <si>
    <t>"detailní specifikace dveří viz. D 1.1.c.2 a TZ D 1.1.a</t>
  </si>
  <si>
    <t>5 "ozn. 1</t>
  </si>
  <si>
    <t>4 "ozn. 2</t>
  </si>
  <si>
    <t>1 "ozn. 3</t>
  </si>
  <si>
    <t>2 "ozn. 5</t>
  </si>
  <si>
    <t>6 "ozn. 6</t>
  </si>
  <si>
    <t>4 "ozn. 7</t>
  </si>
  <si>
    <t>6 "ozn. 8</t>
  </si>
  <si>
    <t>2 "ozn. 9</t>
  </si>
  <si>
    <t>76699002R</t>
  </si>
  <si>
    <t>dodávka dveře 800/1970 mm (PO), ozn. 1, specifikace D 1.1.c.2 a TZ D 1.1.a</t>
  </si>
  <si>
    <t>ks</t>
  </si>
  <si>
    <t>104</t>
  </si>
  <si>
    <t>53</t>
  </si>
  <si>
    <t>76699003R</t>
  </si>
  <si>
    <t>dodávka dveře 800/1970 mm (PO), ozn. 2, specifikace D 1.1.c.2 a TZ D 1.1.a</t>
  </si>
  <si>
    <t>106</t>
  </si>
  <si>
    <t>76699004R</t>
  </si>
  <si>
    <t>dodávka dveře 700/1970 mm (PO), ozn. 3, specifikace D 1.1.c.2 a TZ D 1.1.a</t>
  </si>
  <si>
    <t>108</t>
  </si>
  <si>
    <t>55</t>
  </si>
  <si>
    <t>76699005R</t>
  </si>
  <si>
    <t>dodávka dveře 800/1970 mm, ozn. 8, specifikace D 1.1.c.2 a TZ D 1.1.a</t>
  </si>
  <si>
    <t>110</t>
  </si>
  <si>
    <t>76699006R</t>
  </si>
  <si>
    <t>dodávka dveře 800/1970 mm, ozn. 6, specifikace D 1.1.c.2 a TZ D 1.1.a</t>
  </si>
  <si>
    <t>112</t>
  </si>
  <si>
    <t>57</t>
  </si>
  <si>
    <t>76699007R</t>
  </si>
  <si>
    <t>dodávka dveře 700/1970 mm, ozn. 7, specifikace D 1.1.c.2 a TZ D 1.1.a</t>
  </si>
  <si>
    <t>114</t>
  </si>
  <si>
    <t>76699008R</t>
  </si>
  <si>
    <t>dodávka dveře 700/1970 mm, ozn. 8, specifikace D 1.1.c.2 a TZ D 1.1.a</t>
  </si>
  <si>
    <t>116</t>
  </si>
  <si>
    <t>59</t>
  </si>
  <si>
    <t>76699009R</t>
  </si>
  <si>
    <t>dodávka dveře 70/1970 mm, ozn. 9, specifikace D 1.1.c.2 a TZ D 1.1.a</t>
  </si>
  <si>
    <t>118</t>
  </si>
  <si>
    <t>998766101</t>
  </si>
  <si>
    <t>Přesun hmot tonážní pro kce truhlářské v objektech v do 6 m</t>
  </si>
  <si>
    <t>120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</si>
  <si>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</si>
  <si>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</si>
  <si>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</si>
  <si>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76799001R</t>
  </si>
  <si>
    <t>D+M dvířka do šachet 500/500 mm, ozn. 4, specifikace D 1.1.c.2 a TZ D 1.1.a</t>
  </si>
  <si>
    <t>122</t>
  </si>
  <si>
    <t>767995111</t>
  </si>
  <si>
    <t>Montáž atypických zámečnických konstrukcí hm do 5 kg</t>
  </si>
  <si>
    <t>kg</t>
  </si>
  <si>
    <t>124</t>
  </si>
  <si>
    <t>Montáž ostatních atypických zámečnických konstrukcí hmotnosti do 5 kg</t>
  </si>
  <si>
    <t>"podpora krovu</t>
  </si>
  <si>
    <t>(2,5*2)*11,1 "2c I 120</t>
  </si>
  <si>
    <t>13010714</t>
  </si>
  <si>
    <t>ocel profilová jakost S235JR (11 375) průřez I (IPN) 120</t>
  </si>
  <si>
    <t>126</t>
  </si>
  <si>
    <t>55,5*0,00115 "Přepočtené koeficientem množství</t>
  </si>
  <si>
    <t>998767102</t>
  </si>
  <si>
    <t>Přesun hmot tonážní pro zámečnické konstrukce v objektech v přes 6 do 12 m</t>
  </si>
  <si>
    <t>128</t>
  </si>
  <si>
    <t>Přesun hmot pro zámečnické konstrukce stanovený z hmotnosti přesunovaného materiálu vodorovná dopravní vzdálenost do 50 m v objektech výšky přes 6 do 12 m</t>
  </si>
  <si>
    <t>65</t>
  </si>
  <si>
    <t>998767181</t>
  </si>
  <si>
    <t>Příplatek k přesunu hmot tonážní 767 prováděný bez použití mechanizace</t>
  </si>
  <si>
    <t>130</t>
  </si>
  <si>
    <t>Přesun hmot pro zámečnické konstrukce stanovený z hmotnosti přesunovaného materiálu Příplatek k cenám za přesun prováděný bez použití mechanizace pro jakoukoliv výšku objektu</t>
  </si>
  <si>
    <t>771</t>
  </si>
  <si>
    <t>Podlahy z dlaždic</t>
  </si>
  <si>
    <t>771573114</t>
  </si>
  <si>
    <t>Montáž podlah keramických hladkých lepených standardním lepidlem přes 12 do 19 ks/m2</t>
  </si>
  <si>
    <t>132</t>
  </si>
  <si>
    <t>Montáž podlah z dlaždic keramických lepených standardním lepidlem hladkých přes 12 do 19 ks/m2</t>
  </si>
  <si>
    <t>Mezisoučet 4.np</t>
  </si>
  <si>
    <t>67</t>
  </si>
  <si>
    <t>59761603</t>
  </si>
  <si>
    <t>dlažba keramická hutná hladká do interiéru přes 12 do 19ks/m2</t>
  </si>
  <si>
    <t>134</t>
  </si>
  <si>
    <t>20,13*1,1 "Přepočtené koeficientem množství</t>
  </si>
  <si>
    <t>771121011</t>
  </si>
  <si>
    <t>Nátěr penetrační na podlahu</t>
  </si>
  <si>
    <t>136</t>
  </si>
  <si>
    <t>Příprava podkladu před provedením dlažby nátěr penetrační na podlahu</t>
  </si>
  <si>
    <t>69</t>
  </si>
  <si>
    <t>771151014</t>
  </si>
  <si>
    <t>Samonivelační stěrka podlah pevnosti 20 MPa tl přes 8 do 10 mm</t>
  </si>
  <si>
    <t>138</t>
  </si>
  <si>
    <t>Příprava podkladu před provedením dlažby samonivelační stěrka min.pevnosti 20 MPa, tloušťky přes 8 do 10 mm</t>
  </si>
  <si>
    <t>771591112</t>
  </si>
  <si>
    <t>Izolace pod dlažbu nátěrem nebo stěrkou ve dvou vrstvách</t>
  </si>
  <si>
    <t>140</t>
  </si>
  <si>
    <t>Izolace podlahy pod dlažbu nátěrem nebo stěrkou ve dvou vrstvách</t>
  </si>
  <si>
    <t>71</t>
  </si>
  <si>
    <t>771591241</t>
  </si>
  <si>
    <t>Izolace těsnícími pásy vnitřní kout</t>
  </si>
  <si>
    <t>142</t>
  </si>
  <si>
    <t>Izolace podlahy pod dlažbu těsnícími izolačními pásy vnitřní kout</t>
  </si>
  <si>
    <t xml:space="preserve">4"3.12 úklid </t>
  </si>
  <si>
    <t>4 "3,14 umývárna muži</t>
  </si>
  <si>
    <t>4 "3.15 sprcha muži</t>
  </si>
  <si>
    <t>4 "3.16 WC muži</t>
  </si>
  <si>
    <t>4 "3,17 WC ženy</t>
  </si>
  <si>
    <t>4 "3.18 specha ženy</t>
  </si>
  <si>
    <t>4 "3.19 umývárna ženy</t>
  </si>
  <si>
    <t>4 "4.05 WC muži</t>
  </si>
  <si>
    <t>4 "4.06 sprcha muži</t>
  </si>
  <si>
    <t>4 "4.07 sprcha ženy</t>
  </si>
  <si>
    <t>4 "4.08 umývárna ženy</t>
  </si>
  <si>
    <t>4 "4.09 WC ženy</t>
  </si>
  <si>
    <t>771591251</t>
  </si>
  <si>
    <t>Izolace těsnící manžetou pro prostupy potrubí</t>
  </si>
  <si>
    <t>144</t>
  </si>
  <si>
    <t>Izolace podlahy pod dlažbu těsnícími izolačními pásy z manžety pro prostupy potrubí</t>
  </si>
  <si>
    <t xml:space="preserve">1"3.12 úklid </t>
  </si>
  <si>
    <t>1 "3,14 umývárna muži</t>
  </si>
  <si>
    <t>1 "3.15 sprcha muži</t>
  </si>
  <si>
    <t>1 "3.16 WC muži</t>
  </si>
  <si>
    <t>1 "3,17 WC ženy</t>
  </si>
  <si>
    <t>1 "3.18 specha ženy</t>
  </si>
  <si>
    <t>1 "3.19 umývárna ženy</t>
  </si>
  <si>
    <t>1 "4.05 WC muži</t>
  </si>
  <si>
    <t>1 "4.06 sprcha muži</t>
  </si>
  <si>
    <t>1 "4.07 sprcha ženy</t>
  </si>
  <si>
    <t>1 "4.08 umývárna ženy</t>
  </si>
  <si>
    <t>1 "4.09 WC ženy</t>
  </si>
  <si>
    <t>73</t>
  </si>
  <si>
    <t>771591264</t>
  </si>
  <si>
    <t>Izolace těsnícími pásy mezi podlahou a stěnou</t>
  </si>
  <si>
    <t>146</t>
  </si>
  <si>
    <t>Izolace podlahy pod dlažbu těsnícími izolačními pásy mezi podlahou a stěnu</t>
  </si>
  <si>
    <t xml:space="preserve">(0,86+0,95)*2+0,81*2+0,79*4 "3.12 úklid </t>
  </si>
  <si>
    <t>(1,61*2+0,86*2) "3,14 umývárna muži</t>
  </si>
  <si>
    <t>(1,61*2+0,85*2) "3.15 sprcha muži</t>
  </si>
  <si>
    <t>(1,61*2+0,85*2) "3.16 WC muži</t>
  </si>
  <si>
    <t>(1,6*2+0,85*2) "3,17 WC ženy</t>
  </si>
  <si>
    <t>(1,6*2+0,85*2) "3.18 specha ženy</t>
  </si>
  <si>
    <t>(1,6*2+0,86*2) "3.19 umývárna ženy</t>
  </si>
  <si>
    <t>(1,65*2+0,9*2) "4.05 WC muži</t>
  </si>
  <si>
    <t>(1,31*2+(0,895+0,15+0,93)*2+0,71*2) "4.06 sprcha muži</t>
  </si>
  <si>
    <t>(1,325*2+0,875*2) "4.07 sprcha ženy</t>
  </si>
  <si>
    <t>(1,325*2+0,895*2) "4.08 umývárna ženy</t>
  </si>
  <si>
    <t>(1,65*2+0,94*2) "4.09 WC ženy</t>
  </si>
  <si>
    <t>998771102</t>
  </si>
  <si>
    <t>Přesun hmot tonážní pro podlahy z dlaždic v objektech v přes 6 do 12 m</t>
  </si>
  <si>
    <t>148</t>
  </si>
  <si>
    <t>Přesun hmot pro podlahy z dlaždic stanovený z hmotnosti přesunovaného materiálu vodorovná dopravní vzdálenost do 50 m v objektech výšky přes 6 do 12 m</t>
  </si>
  <si>
    <t>75</t>
  </si>
  <si>
    <t>998771181</t>
  </si>
  <si>
    <t>Příplatek k přesunu hmot tonážní 771 prováděný bez použití mechanizace</t>
  </si>
  <si>
    <t>150</t>
  </si>
  <si>
    <t>Přesun hmot pro podlahy z dlaždic stanovený z hmotnosti přesunovaného materiálu Příplatek k ceně za přesun prováděný bez použití mechanizace pro jakoukoliv výšku objektu</t>
  </si>
  <si>
    <t>776111115</t>
  </si>
  <si>
    <t>Broušení podkladu povlakových podlah před litím stěrky</t>
  </si>
  <si>
    <t>152</t>
  </si>
  <si>
    <t>Příprava podkladu broušení podlah stávajícího podkladu před litím stěrky</t>
  </si>
  <si>
    <t>77</t>
  </si>
  <si>
    <t>776111311</t>
  </si>
  <si>
    <t>Vysátí podkladu povlakových podlah</t>
  </si>
  <si>
    <t>154</t>
  </si>
  <si>
    <t>Příprava podkladu vysátí podlah</t>
  </si>
  <si>
    <t>776121111</t>
  </si>
  <si>
    <t>Vodou ředitelná penetrace savého podkladu povlakových podlah</t>
  </si>
  <si>
    <t>156</t>
  </si>
  <si>
    <t>Příprava podkladu penetrace vodou ředitelná podlah</t>
  </si>
  <si>
    <t>79</t>
  </si>
  <si>
    <t>776221111</t>
  </si>
  <si>
    <t>Lepení pásů z PVC standardním lepidlem</t>
  </si>
  <si>
    <t>158</t>
  </si>
  <si>
    <t>Montáž podlahovin z PVC lepením standardním lepidlem z pásů standardních</t>
  </si>
  <si>
    <t>28412285</t>
  </si>
  <si>
    <t>krytina podlahová heterogenní tl 2mm</t>
  </si>
  <si>
    <t>160</t>
  </si>
  <si>
    <t>P</t>
  </si>
  <si>
    <t>Poznámka k položce:_x000D_
Poznámka k položce: - včetně okrajových lišt</t>
  </si>
  <si>
    <t>149,37*1,1 "Přepočtené koeficientem množství</t>
  </si>
  <si>
    <t>81</t>
  </si>
  <si>
    <t>998776102</t>
  </si>
  <si>
    <t>Přesun hmot tonážní pro podlahy povlakové v objektech v přes 6 do 12 m</t>
  </si>
  <si>
    <t>162</t>
  </si>
  <si>
    <t>Přesun hmot pro podlahy povlakové stanovený z hmotnosti přesunovaného materiálu vodorovná dopravní vzdálenost do 50 m v objektech výšky přes 6 do 12 m</t>
  </si>
  <si>
    <t>998776181</t>
  </si>
  <si>
    <t>Příplatek k přesunu hmot tonážní 776 prováděný bez použití mechanizace</t>
  </si>
  <si>
    <t>164</t>
  </si>
  <si>
    <t>Přesun hmot pro podlahy povlakové stanovený z hmotnosti přesunovaného materiálu Příplatek k cenám za přesun prováděný bez použití mechanizace pro jakoukoliv výšku objektu</t>
  </si>
  <si>
    <t>781</t>
  </si>
  <si>
    <t>Dokončovací práce - obklady</t>
  </si>
  <si>
    <t>83</t>
  </si>
  <si>
    <t>781121011</t>
  </si>
  <si>
    <t>Nátěr penetrační na stěnu</t>
  </si>
  <si>
    <t>166</t>
  </si>
  <si>
    <t>Příprava podkladu před provedením obkladu nátěr penetrační na stěnu</t>
  </si>
  <si>
    <t>781131112</t>
  </si>
  <si>
    <t>Izolace pod obklad nátěrem nebo stěrkou ve dvou vrstvách</t>
  </si>
  <si>
    <t>168</t>
  </si>
  <si>
    <t>Izolace stěny pod obklad izolace nátěrem nebo stěrkou ve dvou vrstvách</t>
  </si>
  <si>
    <t>(1,61*2+0,86*2)*2,2</t>
  </si>
  <si>
    <t>(1,61*2+0,85*2)*2,2</t>
  </si>
  <si>
    <t>(1,6*2+0,85*2)*2,2</t>
  </si>
  <si>
    <t>(1,6*2+0,86*2)*2,2</t>
  </si>
  <si>
    <t>"m 4.06</t>
  </si>
  <si>
    <t>(0,930*1,83)+(0,930+0,749*2)*2,3+(0,561*(1,83+2,3)/2)*2</t>
  </si>
  <si>
    <t>"m 4.07</t>
  </si>
  <si>
    <t>(0,875*1,83)+(0,875+0,765*2)*2,3+(0,56*(1,83+2,3)/2)*2</t>
  </si>
  <si>
    <t>85</t>
  </si>
  <si>
    <t>781474113</t>
  </si>
  <si>
    <t>Montáž obkladů vnitřních keramických hladkých přes 12 do 19 ks/m2 lepených flexibilním lepidlem</t>
  </si>
  <si>
    <t>170</t>
  </si>
  <si>
    <t>Montáž obkladů vnitřních stěn z dlaždic keramických lepených flexibilním lepidlem maloformátových hladkých přes 12 do 19 ks/m2</t>
  </si>
  <si>
    <t>(1,6*2+0,79*2+1,81*2)*2,2</t>
  </si>
  <si>
    <t>"m 3.04</t>
  </si>
  <si>
    <t>(2,99*0,6) "za linkou</t>
  </si>
  <si>
    <t>"m 4.05</t>
  </si>
  <si>
    <t>(0,7*2+0,9)*2,3+(0,9*1,83)+(0,95*(2,3+1,83)/2)*2</t>
  </si>
  <si>
    <t>-(0,7*1,97) "ozn. 7</t>
  </si>
  <si>
    <t>"m 4.04</t>
  </si>
  <si>
    <t>(0,895*1,83)+(0,895+0,749*2)*2,3+(0,561*(1,83+2,3)/2)*2</t>
  </si>
  <si>
    <t>-(0,7*1,97)*2 "ozn 7, 9</t>
  </si>
  <si>
    <t>"m 4.15</t>
  </si>
  <si>
    <t>(1,955*1,83)+(0,6*(1,83+2,3)/2)*2+(0,95*2,3)</t>
  </si>
  <si>
    <t>"m 4.08</t>
  </si>
  <si>
    <t>(0,895*1,83)+(0,895+0,765*2)*2,3+(0,56*(1,83+2,3)/2)*2</t>
  </si>
  <si>
    <t>"m 4.09</t>
  </si>
  <si>
    <t>(0,94*1,83)+(0,895+0,8*2)*2,3+(0,85*(1,83+2,3)/2)*2</t>
  </si>
  <si>
    <t>59761071</t>
  </si>
  <si>
    <t>obklad keramický hladký přes 12 do 19ks/m2</t>
  </si>
  <si>
    <t>172</t>
  </si>
  <si>
    <t>136,062*1,1 "Přepočtené koeficientem množství</t>
  </si>
  <si>
    <t>87</t>
  </si>
  <si>
    <t>998781101</t>
  </si>
  <si>
    <t>Přesun hmot tonážní pro obklady keramické v objektech v do 6 m</t>
  </si>
  <si>
    <t>174</t>
  </si>
  <si>
    <t>Přesun hmot pro obklady keramické stanovený z hmotnosti přesunovaného materiálu vodorovná dopravní vzdálenost do 50 m v objektech výšky do 6 m</t>
  </si>
  <si>
    <t>998781181</t>
  </si>
  <si>
    <t>Příplatek k přesunu hmot tonážní 781 prováděný bez použití mechanizace</t>
  </si>
  <si>
    <t>176</t>
  </si>
  <si>
    <t>Přesun hmot pro obklady keramické stanovený z hmotnosti přesunovaného materiálu Příplatek k cenám za přesun prováděný bez použití mechanizace pro jakoukoliv výšku objektu</t>
  </si>
  <si>
    <t>783</t>
  </si>
  <si>
    <t>Dokončovací práce - nátěry</t>
  </si>
  <si>
    <t>89</t>
  </si>
  <si>
    <t>783301303</t>
  </si>
  <si>
    <t>Bezoplachové odrezivění zámečnických konstrukcí</t>
  </si>
  <si>
    <t>178</t>
  </si>
  <si>
    <t>Příprava podkladu zámečnických konstrukcí před provedením nátěru odrezivění odrezovačem bezoplachovým</t>
  </si>
  <si>
    <t>(2,5*2)*0,439 "2xI120</t>
  </si>
  <si>
    <t>783301313</t>
  </si>
  <si>
    <t>Odmaštění zámečnických konstrukcí ředidlovým odmašťovačem</t>
  </si>
  <si>
    <t>180</t>
  </si>
  <si>
    <t>Příprava podkladu zámečnických konstrukcí před provedením nátěru odmaštění odmašťovačem ředidlovým</t>
  </si>
  <si>
    <t>91</t>
  </si>
  <si>
    <t>783314203</t>
  </si>
  <si>
    <t>Základní antikorozní jednonásobný syntetický samozákladující nátěr zámečnických konstrukcí</t>
  </si>
  <si>
    <t>182</t>
  </si>
  <si>
    <t>Základní antikorozní nátěr zámečnických konstrukcí jednonásobný syntetický samozákladující</t>
  </si>
  <si>
    <t>783315101</t>
  </si>
  <si>
    <t>Mezinátěr jednonásobný syntetický standardní zámečnických konstrukcí</t>
  </si>
  <si>
    <t>184</t>
  </si>
  <si>
    <t>Mezinátěr zámečnických konstrukcí jednonásobný syntetický standardní</t>
  </si>
  <si>
    <t>784</t>
  </si>
  <si>
    <t>Dokončovací práce - malby a tapety</t>
  </si>
  <si>
    <t>93</t>
  </si>
  <si>
    <t>784181101</t>
  </si>
  <si>
    <t>Základní akrylátová jednonásobná bezbarvá penetrace podkladu v místnostech v do 3,80 m</t>
  </si>
  <si>
    <t>186</t>
  </si>
  <si>
    <t>Penetrace podkladu jednonásobná základní akrylátová bezbarvá v místnostech výšky do 3,80 m</t>
  </si>
  <si>
    <t>182,74 "stop</t>
  </si>
  <si>
    <t>457,202 "stěny</t>
  </si>
  <si>
    <t>(12,38+100,41) "SDK podkroví</t>
  </si>
  <si>
    <t>(14,903+79,039+3,303)*1,5 "SDK stěny</t>
  </si>
  <si>
    <t>-136,062 "obklad</t>
  </si>
  <si>
    <t>784211101</t>
  </si>
  <si>
    <t>Dvojnásobné bílé malby ze směsí za mokra výborně oděruvzdorných v místnostech v do 3,80 m</t>
  </si>
  <si>
    <t>188</t>
  </si>
  <si>
    <t>Malby z malířských směsí oděruvzdorných za mokra dvojnásobné, bílé za mokra oděruvzdorné výborně v místnostech výšky do 3,80 m</t>
  </si>
  <si>
    <t>HZS</t>
  </si>
  <si>
    <t>Hodinové zúčtovací sazby</t>
  </si>
  <si>
    <t>HZS2491</t>
  </si>
  <si>
    <t>Hodinová zúčtovací sazba dělník zednických výpomocí</t>
  </si>
  <si>
    <t>hod</t>
  </si>
  <si>
    <t>262144</t>
  </si>
  <si>
    <t>190</t>
  </si>
  <si>
    <t>Hodinové zúčtovací sazby profesí PSV zednické výpomoci a pomocné práce PSV dělník zednických výpomocí</t>
  </si>
  <si>
    <t>Poznámka k položce:_x000D_
Poznámka k položce: - stavební přípomoce - čerpat pouze se souhlasem TDI - dokladovat využití hodin</t>
  </si>
  <si>
    <t>(8,5*2)*7</t>
  </si>
  <si>
    <t>03.2 - Schodiště a KZS štítu</t>
  </si>
  <si>
    <t xml:space="preserve">    1 - Zemní práce</t>
  </si>
  <si>
    <t xml:space="preserve">    2 - Zakládání</t>
  </si>
  <si>
    <t xml:space="preserve">    711 - Izolace proti vodě, vlhkosti a plynům</t>
  </si>
  <si>
    <t>Zemní práce</t>
  </si>
  <si>
    <t>132212131</t>
  </si>
  <si>
    <t>Hloubení nezapažených rýh šířky do 800 mm v soudržných horninách třídy těžitelnosti I skupiny 3 ručně</t>
  </si>
  <si>
    <t>Hloubení nezapažených rýh šířky do 800 mm ručně s urovnáním dna do předepsaného profilu a spádu v hornině třídy těžitelnosti I skupiny 3 soudržných</t>
  </si>
  <si>
    <t>"pro soklový XPS</t>
  </si>
  <si>
    <t>(0,3+1,5+4,31+4,05+0,3)*0,3*0,3</t>
  </si>
  <si>
    <t>133251101</t>
  </si>
  <si>
    <t>Hloubení šachet nezapažených v hornině třídy těžitelnosti I skupiny 3 objem do 20 m3</t>
  </si>
  <si>
    <t>Hloubení nezapažených šachet strojně v hornině třídy těžitelnosti I skupiny 3 do 20 m3</t>
  </si>
  <si>
    <t>"patky</t>
  </si>
  <si>
    <t>(1,2*1,2*(2,85-1,75))*4</t>
  </si>
  <si>
    <t>(0,9*0,9*(1,48-0,38))*2</t>
  </si>
  <si>
    <t>162751117</t>
  </si>
  <si>
    <t>Vodorovné přemístění přes 9 000 do 10000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</si>
  <si>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</si>
  <si>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</si>
  <si>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Příplatek k vodorovnému přemístění výkopku/sypaniny z horniny třídy těžitelnosti I skupiny 1 až 3 ZKD 1000 m přes 10000 m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</si>
  <si>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</si>
  <si>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8,118*6 "Přepočtené koeficientem množství</t>
  </si>
  <si>
    <t>171201231</t>
  </si>
  <si>
    <t>Poplatek za uložení zeminy a kamení na recyklační skládce (skládkovné) kód odpadu 17 05 04</t>
  </si>
  <si>
    <t>Poplatek za uložení stavebního odpadu na recyklační skládce (skládkovné) zeminy a kamení zatříděného do Katalogu odpadů pod kódem 17 05 04</t>
  </si>
  <si>
    <t>8,118*1,8 "Přepočtené koeficientem množství</t>
  </si>
  <si>
    <t>174111101</t>
  </si>
  <si>
    <t>Zásyp jam, šachet rýh nebo kolem objektů sypaninou se zhutněním ručně</t>
  </si>
  <si>
    <t>Zásyp sypaninou z jakékoliv horniny ručně s uložením výkopku ve vrstvách se zhutněním jam, šachet, rýh nebo kolem objektů v těchto vykopávkách</t>
  </si>
  <si>
    <t>Zakládání</t>
  </si>
  <si>
    <t>271572211</t>
  </si>
  <si>
    <t>Podsyp pod základové konstrukce se zhutněním z netříděného štěrkopísku</t>
  </si>
  <si>
    <t>Podsyp pod základové konstrukce se zhutněním a urovnáním povrchu ze štěrkopísku netříděného</t>
  </si>
  <si>
    <t>"základy schodiště</t>
  </si>
  <si>
    <t>(1,2*1,2*0,1)*4</t>
  </si>
  <si>
    <t>(0,9*0,9*0,1)*2</t>
  </si>
  <si>
    <t>275322511</t>
  </si>
  <si>
    <t>Základové patky ze ŽB se zvýšenými nároky na prostředí tř. C 25/30</t>
  </si>
  <si>
    <t>Základy z betonu železového (bez výztuže) patky z betonu se zvýšenými nároky na prostředí tř. C 25/30</t>
  </si>
  <si>
    <t>"beton C25/30 XC2</t>
  </si>
  <si>
    <t>(1,2*1,2*(2,75-1,75))*4</t>
  </si>
  <si>
    <t>(0,9*0,9*(1,38-0,38))*2</t>
  </si>
  <si>
    <t>275362021</t>
  </si>
  <si>
    <t>Výztuž základových patek svařovanými sítěmi Kari</t>
  </si>
  <si>
    <t>Výztuž základů patek ze svařovaných sítí z drátů typu KARI</t>
  </si>
  <si>
    <t>"KARI 100x8/100x8</t>
  </si>
  <si>
    <t>(((1,2*1)*4+(1,2*1,2)*2)*7,9/1000)*4</t>
  </si>
  <si>
    <t>(((0,9*1)*4+(0,9*0,9)*2)*7,9/1000)*2</t>
  </si>
  <si>
    <t>0,325*1,15 "Přepočtené koeficientem množství</t>
  </si>
  <si>
    <t>612325302</t>
  </si>
  <si>
    <t>Vápenocementová štuková omítka ostění nebo nadpraží</t>
  </si>
  <si>
    <t>Vápenocementová omítka ostění nebo nadpraží štuková</t>
  </si>
  <si>
    <t>"nové dveře ve fasádě</t>
  </si>
  <si>
    <t>(1+2,1*2)*0,35</t>
  </si>
  <si>
    <t>613131121</t>
  </si>
  <si>
    <t>Penetrační disperzní nátěr vnitřních pilířů nebo sloupů nanášený ručně</t>
  </si>
  <si>
    <t>Podkladní a spojovací vrstva vnitřních omítaných ploch penetrace disperzní nanášená ručně pilířů nebo sloupů</t>
  </si>
  <si>
    <t>619995001</t>
  </si>
  <si>
    <t>Začištění omítek kolem oken, dveří, podlah nebo obkladů</t>
  </si>
  <si>
    <t>Začištění omítek (s dodáním hmot) kolem oken, dveří, podlah, obkladů apod.</t>
  </si>
  <si>
    <t>(1+2,1*2)</t>
  </si>
  <si>
    <t>"fasáda</t>
  </si>
  <si>
    <t>(1,427*(1,013+1,838)/2)</t>
  </si>
  <si>
    <t>(4,31*1,838)</t>
  </si>
  <si>
    <t>(3,938*(1,838+2,738)/2)</t>
  </si>
  <si>
    <t>(9,575*8,625)</t>
  </si>
  <si>
    <t>(6,45*1,35)</t>
  </si>
  <si>
    <t>(3,225*2,66)</t>
  </si>
  <si>
    <t>(1,05*1,5)/2</t>
  </si>
  <si>
    <t>(0,3*1,5)</t>
  </si>
  <si>
    <t>(1,62*0,9)/2</t>
  </si>
  <si>
    <t>(1,625*0,45)</t>
  </si>
  <si>
    <t>"dveře</t>
  </si>
  <si>
    <t>-(1*2,1) "ozn. 9</t>
  </si>
  <si>
    <t>(1+2,1*2)*0,14 "ostění/nadpraží</t>
  </si>
  <si>
    <t>"přetažení přes hranu na nezateplené stěny kolmých fasád</t>
  </si>
  <si>
    <t>(0,375+2,363+8,625)*0,24</t>
  </si>
  <si>
    <t>(0,375+0,638+8,625)*0,24</t>
  </si>
  <si>
    <t>622143003</t>
  </si>
  <si>
    <t>Montáž omítkových plastových nebo pozinkovaných rohových profilů s tkaninou</t>
  </si>
  <si>
    <t>Montáž omítkových profilů plastových, pozinkovaných nebo dřevěných upevněných vtlačením do podkladní vrstvy nebo přibitím rohových s tkaninou</t>
  </si>
  <si>
    <t>"lemování dveří</t>
  </si>
  <si>
    <t>"hrany budovy</t>
  </si>
  <si>
    <t>(0,375+2,363+8,625)</t>
  </si>
  <si>
    <t>(0,375+0,638+8,625)</t>
  </si>
  <si>
    <t>55343026</t>
  </si>
  <si>
    <t>profil rohový Pz+PVC pro vnější omítky tl 15mm</t>
  </si>
  <si>
    <t>26,201*1,05 "Přepočtené koeficientem množství</t>
  </si>
  <si>
    <t>622143004</t>
  </si>
  <si>
    <t>Montáž omítkových samolepících začišťovacích profilů pro spojení s okenním rámem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</si>
  <si>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</si>
  <si>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59051476</t>
  </si>
  <si>
    <t>profil začišťovací PVC 9mm s výztužnou tkaninou pro ostění ETICS</t>
  </si>
  <si>
    <t>59051510</t>
  </si>
  <si>
    <t>profil začišťovací s okapnicí PVC s výztužnou tkaninou pro nadpraží ETICS</t>
  </si>
  <si>
    <t>1*1,05 "Přepočtené koeficientem množství</t>
  </si>
  <si>
    <t>622151001</t>
  </si>
  <si>
    <t>Penetrační akrylátový nátěr vnějších pastovitých tenkovrstvých omítek stěn</t>
  </si>
  <si>
    <t>Penetrační nátěr vnějších pastovitých tenkovrstvých omítek akrylátový univerzální stěn</t>
  </si>
  <si>
    <t>"sokl</t>
  </si>
  <si>
    <t>-(121,535-117,907)</t>
  </si>
  <si>
    <t>622151021</t>
  </si>
  <si>
    <t>Penetrační akrylátový nátěr vnějších mozaikových tenkovrstvých omítek stěn</t>
  </si>
  <si>
    <t>Penetrační nátěr vnějších pastovitých tenkovrstvých omítek mozaikových akrylátový stěn</t>
  </si>
  <si>
    <t>(121,535-117,907)</t>
  </si>
  <si>
    <t>622211031</t>
  </si>
  <si>
    <t>Montáž kontaktního zateplení vnějších stěn lepením a mechanickým kotvením polystyrénových desek do betonu a zdiva tl přes 120 do 160 mm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</si>
  <si>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</si>
  <si>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(1,5+4,31+4,05)*0,6</t>
  </si>
  <si>
    <t>28376459</t>
  </si>
  <si>
    <t>deska XPS hrana polodrážková a hladký povrch 500kPa tl 140mm</t>
  </si>
  <si>
    <t>5,916*1,05 "Přepočtené koeficientem množství</t>
  </si>
  <si>
    <t>622221031</t>
  </si>
  <si>
    <t>Montáž kontaktního zateplení vnějších stěn lepením a mechanickým kotvením TI z minerální vlny s podélnou orientací do zdiva a betonu tl přes 120 do 160 mm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</si>
  <si>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</si>
  <si>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(1,427*(0,638+1,463)/2)</t>
  </si>
  <si>
    <t>(4,31*1,463)</t>
  </si>
  <si>
    <t>(3,938*(1,463+2,363)/2)</t>
  </si>
  <si>
    <t>63152265</t>
  </si>
  <si>
    <t>deska tepelně izolační minerální kontaktních fasád podélné vlákno λ=0,034 tl 140mm</t>
  </si>
  <si>
    <t>deska tepelně izolační minerální kontaktních fasád podélné vlákno ?=0,034 tl 140mm</t>
  </si>
  <si>
    <t>115,807*1,05 "Přepočtené koeficientem množství</t>
  </si>
  <si>
    <t>622251101</t>
  </si>
  <si>
    <t>Příplatek k cenám kontaktního zateplení vnějších stěn za zápustnou montáž a použití tepelněizolačních zátek z polystyrenu</t>
  </si>
  <si>
    <t>Montáž kontaktního zateplení lepením a mechanickým kotvením Příplatek k cenám za zápustnou montáž kotev s použitím tepelněizolačních zátek na vnější stěny z polystyrenu</t>
  </si>
  <si>
    <t>622251105</t>
  </si>
  <si>
    <t>Příplatek k cenám kontaktního zateplení vnějších stěn za zápustnou montáž a použití tepelněizolačních zátek z minerální vlny</t>
  </si>
  <si>
    <t>Montáž kontaktního zateplení lepením a mechanickým kotvením Příplatek k cenám za zápustnou montáž kotev s použitím tepelněizolačních zátek na vnější stěny z minerální vlny</t>
  </si>
  <si>
    <t>622511122</t>
  </si>
  <si>
    <t>Tenkovrstvá akrylátová mozaiková hrubozrnná omítka vnějších stěn</t>
  </si>
  <si>
    <t>Omítka tenkovrstvá akrylátová vnějších ploch probarvená bez penetrace mozaiková hrubozrnná stěn</t>
  </si>
  <si>
    <t>622521012</t>
  </si>
  <si>
    <t>Tenkovrstvá silikátová zatíraná omítka zrnitost 1,5 mm vnějších stěn</t>
  </si>
  <si>
    <t>Omítka tenkovrstvá silikátová vnějších ploch probarvená bez penetrace zatíraná (škrábaná ), zrnitost 1,5 mm stěn</t>
  </si>
  <si>
    <t>941111121</t>
  </si>
  <si>
    <t>Montáž lešení řadového trubkového lehkého s podlahami zatížení do 200 kg/m2 š od 0,9 do 1,2 m v do 10 m</t>
  </si>
  <si>
    <t>Montáž lešení řadového trubkového lehkého pracovního s podlahami s provozním zatížením tř. 3 do 200 kg/m2 šířky tř. W09 od 0,9 do 1,2 m, výšky do 10 m</t>
  </si>
  <si>
    <t>((10*(11,5+10)/2)+(4,5*5))</t>
  </si>
  <si>
    <t>941111221</t>
  </si>
  <si>
    <t>Příplatek k lešení řadovému trubkovému lehkému s podlahami š 1,2 m v 10 m za první a ZKD den použití</t>
  </si>
  <si>
    <t>Montáž lešení řadového trubkového lehkého pracovního s podlahami s provozním zatížením tř. 3 do 200 kg/m2 Příplatek za první a každý další den použití lešení k ceně -1121</t>
  </si>
  <si>
    <t>130*45 "Přepočtené koeficientem množství</t>
  </si>
  <si>
    <t>941111821</t>
  </si>
  <si>
    <t>Demontáž lešení řadového trubkového lehkého s podlahami zatížení do 200 kg/m2 š od 0,9 do 1,2 m v do 10 m</t>
  </si>
  <si>
    <t>Demontáž lešení řadového trubkového lehkého pracovního s podlahami s provozním zatížením tř. 3 do 200 kg/m2 šířky tř. W09 od 0,9 do 1,2 m, výšky do 10 m</t>
  </si>
  <si>
    <t>944511111</t>
  </si>
  <si>
    <t>Montáž ochranné sítě z textilie z umělých vláken</t>
  </si>
  <si>
    <t>Montáž ochranné sítě zavěšené na konstrukci lešení z textilie z umělých vláken</t>
  </si>
  <si>
    <t>944511211</t>
  </si>
  <si>
    <t>Příplatek k ochranné síti za první a ZKD den použití</t>
  </si>
  <si>
    <t>Montáž ochranné sítě Příplatek za první a každý další den použití sítě k ceně -1111</t>
  </si>
  <si>
    <t>130*30 "Přepočtené koeficientem množství</t>
  </si>
  <si>
    <t>944511811</t>
  </si>
  <si>
    <t>Demontáž ochranné sítě z textilie z umělých vláken</t>
  </si>
  <si>
    <t>Demontáž ochranné sítě zavěšené na konstrukci lešení z textilie z umělých vláken</t>
  </si>
  <si>
    <t>953961214</t>
  </si>
  <si>
    <t>Kotvy chemickou patronou M 16 hl 125 mm do betonu, ŽB nebo kamene s vyvrtáním otvoru</t>
  </si>
  <si>
    <t>Kotvy chemické s vyvrtáním otvoru do betonu, železobetonu nebo tvrdého kamene chemická patrona, velikost M 16, hloubka 125 mm</t>
  </si>
  <si>
    <t>2 "detail 1</t>
  </si>
  <si>
    <t>953965131</t>
  </si>
  <si>
    <t>Kotevní šroub pro chemické kotvy M 16 dl 190 mm</t>
  </si>
  <si>
    <t>Kotvy chemické s vyvrtáním otvoru kotevní šrouby pro chemické kotvy, velikost M 16, délka 190 mm</t>
  </si>
  <si>
    <t>967031132</t>
  </si>
  <si>
    <t>Přisekání rovných ostění v cihelném zdivu na MV nebo MVC</t>
  </si>
  <si>
    <t>Přisekání (špicování) plošné nebo rovných ostění zdiva z cihel pálených rovných ostění, bez odstupu, po hrubém vybourání otvorů, na maltu vápennou nebo vápenocementovou</t>
  </si>
  <si>
    <t>971033651</t>
  </si>
  <si>
    <t>Vybourání otvorů ve zdivu cihelném pl do 4 m2 na MVC nebo MV tl do 600 mm</t>
  </si>
  <si>
    <t>Vybourání otvorů ve zdivu základovém nebo nadzákladovém z cihel, tvárnic, příčkovek z cihel pálených na maltu vápennou nebo vápenocementovou plochy do 4 m2, tl. do 600 mm</t>
  </si>
  <si>
    <t>(1*2,1*0,35)</t>
  </si>
  <si>
    <t>974032666</t>
  </si>
  <si>
    <t>Vysekání rýh ve stěnách z dutých cihel nebo tvárnic pro vtahování nosníků hl do 150 mm v do 250 mm</t>
  </si>
  <si>
    <t>Vysekání rýh ve stěnách nebo příčkách z dutých cihel, tvárnic, desek pro vtahování nosníků do zdí před vybouráním otvoru do hl. 150 mm, při výšce nosníku do 250 mm</t>
  </si>
  <si>
    <t>(1,6*2)</t>
  </si>
  <si>
    <t>985131111</t>
  </si>
  <si>
    <t>Očištění ploch stěn, rubu kleneb a podlah tlakovou vodou</t>
  </si>
  <si>
    <t>1,558*15 "Přepočtené koeficientem množství</t>
  </si>
  <si>
    <t>998017002</t>
  </si>
  <si>
    <t>Přesun hmot s omezením mechanizace pro budovy v přes 6 do 12 m</t>
  </si>
  <si>
    <t>Přesun hmot pro budovy občanské výstavby, bydlení, výrobu a služby s omezením mechanizace vodorovná dopravní vzdálenost do 100 m pro budovy s jakoukoliv nosnou konstrukcí výšky přes 6 do 12 m</t>
  </si>
  <si>
    <t>711</t>
  </si>
  <si>
    <t>Izolace proti vodě, vlhkosti a plynům</t>
  </si>
  <si>
    <t>711112001</t>
  </si>
  <si>
    <t>Provedení izolace proti zemní vlhkosti svislé za studena nátěrem penetračním</t>
  </si>
  <si>
    <t>Provedení izolace proti zemní vlhkosti natěradly a tmely za studena na ploše svislé S nátěrem penetračním</t>
  </si>
  <si>
    <t>11163150</t>
  </si>
  <si>
    <t>lak penetrační asfaltový</t>
  </si>
  <si>
    <t>5,916*0,00034 "Přepočtené koeficientem množství</t>
  </si>
  <si>
    <t>711142559</t>
  </si>
  <si>
    <t>Provedení izolace proti zemní vlhkosti pásy přitavením svislé NAIP</t>
  </si>
  <si>
    <t>Provedení izolace proti zemní vlhkosti pásy přitavením NAIP na ploše svislé S</t>
  </si>
  <si>
    <t>62853003</t>
  </si>
  <si>
    <t>pás asfaltový natavitelný modifikovaný SBS tl 3,5mm s vložkou ze skleněné tkaniny a spalitelnou PE fólií nebo jemnozrnným minerálním posypem na horním povrchu</t>
  </si>
  <si>
    <t>5,916*1,221 "Přepočtené koeficientem množství</t>
  </si>
  <si>
    <t>998711101</t>
  </si>
  <si>
    <t>Přesun hmot tonážní pro izolace proti vodě, vlhkosti a plynům v objektech v do 6 m</t>
  </si>
  <si>
    <t>Přesun hmot pro izolace proti vodě, vlhkosti a plynům stanovený z hmotnosti přesunovaného materiálu vodorovná dopravní vzdálenost do 50 m v objektech výšky do 6 m</t>
  </si>
  <si>
    <t>766660411</t>
  </si>
  <si>
    <t>Montáž vchodových dveří jednokřídlových bez nadsvětlíku do zdiva</t>
  </si>
  <si>
    <t>Montáž dveřních křídel dřevěných nebo plastových vchodových dveří včetně rámu do zdiva jednokřídlových bez nadsvětlíku</t>
  </si>
  <si>
    <t>1 "dveře 900/2000 mm</t>
  </si>
  <si>
    <t>61140500</t>
  </si>
  <si>
    <t>dveře jednokřídlé plastové bílé plné max rozměru otvoru 2,42m2 bezpečnostní třídy RC2</t>
  </si>
  <si>
    <t>(1*2,1)</t>
  </si>
  <si>
    <t>998766102</t>
  </si>
  <si>
    <t>Přesun hmot tonážní pro kce truhlářské v objektech v přes 6 do 12 m</t>
  </si>
  <si>
    <t>Přesun hmot pro konstrukce truhlářské stanovený z hmotnosti přesunovaného materiálu vodorovná dopravní vzdálenost do 50 m v objektech výšky přes 6 do 12 m</t>
  </si>
  <si>
    <t>767211322</t>
  </si>
  <si>
    <t>Montáž venkovního kovového schodiště vřetenového kotveného na ocelovou konstrukci</t>
  </si>
  <si>
    <t>Montáž kovového venkovního schodiště bez zábradlí a podesty, pro šířku stupně do 1 200 mm vřetenového, kotveného na ocelovou konstrukci</t>
  </si>
  <si>
    <t>(3,25*3+1,75*2+3,5)</t>
  </si>
  <si>
    <t>55347094</t>
  </si>
  <si>
    <t>stupeň schodišťový lisovaný žárově zinkovaný velikost 30/3mm 1000x305mm</t>
  </si>
  <si>
    <t>5534700R</t>
  </si>
  <si>
    <t>rošt podlahový lisovaný žárově zinkovaný 33/33-30/2</t>
  </si>
  <si>
    <t>20*1,1 "Přepočtené koeficientem množství</t>
  </si>
  <si>
    <t>13010180</t>
  </si>
  <si>
    <t>tyč ocelová plochá jakost S235JR (11 375) 30x5mm</t>
  </si>
  <si>
    <t>(21,195+23,55)/1000 "pos. 22, 23</t>
  </si>
  <si>
    <t>0,045*1,1 "Přepočtené koeficientem množství</t>
  </si>
  <si>
    <t>13611228</t>
  </si>
  <si>
    <t>plech ocelový hladký jakost S235JR tl 10mm tabule</t>
  </si>
  <si>
    <t>(33,629+9,12)/1000 "pos.11, 24</t>
  </si>
  <si>
    <t>0,043*1,1 "Přepočtené koeficientem množství</t>
  </si>
  <si>
    <t>13010954</t>
  </si>
  <si>
    <t>ocel profilová jakost S235JR (11 375) průřez HEA 140</t>
  </si>
  <si>
    <t>209,084/1000 "pos. 6</t>
  </si>
  <si>
    <t>0,209*1,1 "Přepočtené koeficientem množství</t>
  </si>
  <si>
    <t>13010956</t>
  </si>
  <si>
    <t>ocel profilová jakost S235JR (11 375) průřez HEA 160</t>
  </si>
  <si>
    <t>(454,4+558,77+188,15+44,255+55,444)/1000 "pos. 1 - 5</t>
  </si>
  <si>
    <t>1,301*1,1 "Přepočtené koeficientem množství</t>
  </si>
  <si>
    <t>13010938</t>
  </si>
  <si>
    <t>ocel profilová jakost S235JR (11 375) průřez UPE 200</t>
  </si>
  <si>
    <t>(91,2+75,24+59,736+33,972)/1000 "pos. 7 - 10</t>
  </si>
  <si>
    <t>(17,784+145,92+79,344+144,196*2+155,04+144,096+163,59+130,872+32,718)/1000 "pos. 12 - 21</t>
  </si>
  <si>
    <t>1,418*1,1 "Přepočtené koeficientem množství</t>
  </si>
  <si>
    <t>767220510</t>
  </si>
  <si>
    <t>Montáž zábradlí schodišťového z profilové oceli na ocel konstrukci hm do 20 kg</t>
  </si>
  <si>
    <t>Montáž schodišťového zábradlí z profilové oceli na ocelovou konstrukci, hmotnosti 1 m zábradlí do 20 kg</t>
  </si>
  <si>
    <t>"zábradlí Z/18</t>
  </si>
  <si>
    <t>14550236</t>
  </si>
  <si>
    <t>profil ocelový svařovaný jakost S235 průřez čtvercový 40x40x3mm</t>
  </si>
  <si>
    <t>(144,84+170,2*2)/1000 "A, B, C</t>
  </si>
  <si>
    <t>0,485*1,1 "Přepočtené koeficientem množství</t>
  </si>
  <si>
    <t>14550212</t>
  </si>
  <si>
    <t>profil ocelový svařovaný jakost S235 průřez čtvercový 15x15x1,5mm</t>
  </si>
  <si>
    <t>105,432/1000 "D</t>
  </si>
  <si>
    <t>0,105*1,1 "Přepočtené koeficientem množství</t>
  </si>
  <si>
    <t>(29,626/1000) "E</t>
  </si>
  <si>
    <t>0,03*1,1 "Přepočtené koeficientem množství</t>
  </si>
  <si>
    <t>Povrchová úprava pozinkováním</t>
  </si>
  <si>
    <t>Poznámka k položce:_x000D_
Poznámka k položce: - včetně dopravy</t>
  </si>
  <si>
    <t>3718,861 "Z/18 schodiště</t>
  </si>
  <si>
    <t>620,298 "Z/18 zábradlí</t>
  </si>
  <si>
    <t>04 - Zdravotně technické instalace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</si>
  <si>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</si>
  <si>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</si>
  <si>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</si>
  <si>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</si>
  <si>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721173604</t>
  </si>
  <si>
    <t>Potrubí kanalizační z PE svodné DN 70</t>
  </si>
  <si>
    <t>Potrubí z trub polyetylenových svařované svodné (ležaté) DN 70</t>
  </si>
  <si>
    <t>1,5 "3.NP</t>
  </si>
  <si>
    <t>1,5 "4.NP</t>
  </si>
  <si>
    <t>721173606</t>
  </si>
  <si>
    <t>Potrubí kanalizační z PE svodné DN 100</t>
  </si>
  <si>
    <t>Potrubí z trub polyetylenových svařované svodné (ležaté) DN 100</t>
  </si>
  <si>
    <t>2,3 "3.NP</t>
  </si>
  <si>
    <t>2,4 "4.NP</t>
  </si>
  <si>
    <t>721173722</t>
  </si>
  <si>
    <t>Potrubí kanalizační z PE připojovací DN 40</t>
  </si>
  <si>
    <t>Potrubí z trub polyetylenových svařované připojovací DN 40</t>
  </si>
  <si>
    <t>3*1 "umyvadlo</t>
  </si>
  <si>
    <t>1 "EOV</t>
  </si>
  <si>
    <t>2*1 "umyvadlo</t>
  </si>
  <si>
    <t>721173723</t>
  </si>
  <si>
    <t>Potrubí kanalizační z PE připojovací DN 50</t>
  </si>
  <si>
    <t>Potrubí z trub polyetylenových svařované připojovací DN 50</t>
  </si>
  <si>
    <t>(1+0,2+0,7+0,4) "dřez</t>
  </si>
  <si>
    <t>1 "výlevka</t>
  </si>
  <si>
    <t>(2,4+1,8+2,4+0,4*4+0,2*2) "sprcha</t>
  </si>
  <si>
    <t>(1,5*2) "sprcha</t>
  </si>
  <si>
    <t>721173726</t>
  </si>
  <si>
    <t>Potrubí kanalizační z PE připojovací DN 100</t>
  </si>
  <si>
    <t>Potrubí z trub polyetylenových svařované připojovací DN 100</t>
  </si>
  <si>
    <t>2 "WC</t>
  </si>
  <si>
    <t>721173746</t>
  </si>
  <si>
    <t>Potrubí kanalizační z PE větrací DN 100</t>
  </si>
  <si>
    <t>Potrubí z trub polyetylenových svařované větrací DN 100</t>
  </si>
  <si>
    <t>(2*6)</t>
  </si>
  <si>
    <t>721273153</t>
  </si>
  <si>
    <t>Hlavice ventilační polypropylen PP DN 110</t>
  </si>
  <si>
    <t>Ventilační hlavice z polypropylenu (PP) DN 110</t>
  </si>
  <si>
    <t>721290111</t>
  </si>
  <si>
    <t>Zkouška těsnosti potrubí kanalizace vodou DN do 125</t>
  </si>
  <si>
    <t>Zkouška těsnosti kanalizace v objektech vodou do DN 125</t>
  </si>
  <si>
    <t>(3+4,7+7+17,2+4+12)</t>
  </si>
  <si>
    <t>72199001R</t>
  </si>
  <si>
    <t>Pomocný materiál, tvarovky, montážní materiál</t>
  </si>
  <si>
    <t>72199002R</t>
  </si>
  <si>
    <t>Stavební přípomoce</t>
  </si>
  <si>
    <t>998721101</t>
  </si>
  <si>
    <t>Přesun hmot tonážní pro vnitřní kanalizace v objektech v do 6 m</t>
  </si>
  <si>
    <t>Přesun hmot pro vnitřní kanalizace stanovený z hmotnosti přesunovaného materiálu vodorovná dopravní vzdálenost do 50 m v objektech výšky do 6 m</t>
  </si>
  <si>
    <t>998721181</t>
  </si>
  <si>
    <t>Příplatek k přesunu hmot tonážní 721 prováděný bez použití mechanizace</t>
  </si>
  <si>
    <t>Přesun hmot pro vnitřní kanalizace stanovený z hmotnosti přesunovaného materiálu Příplatek k ceně za přesun prováděný bez použití mechanizace pro jakoukoliv výšku objektu</t>
  </si>
  <si>
    <t>722</t>
  </si>
  <si>
    <t>Zdravotechnika - vnitřní vodovod</t>
  </si>
  <si>
    <t>722174002</t>
  </si>
  <si>
    <t>Potrubí vodovodní plastové PPR svar polyfúze PN 16 D 20x2,8 mm</t>
  </si>
  <si>
    <t>Potrubí z plastových trubek z polypropylenu PPR svařovaných polyfúzně PN 16 (SDR 7,4) D 20 x 2,8</t>
  </si>
  <si>
    <t>(0,9+0,8+0,3*2) "SV</t>
  </si>
  <si>
    <t>2,3*1,3 "Přepočtené koeficientem množství</t>
  </si>
  <si>
    <t>722174003</t>
  </si>
  <si>
    <t>Potrubí vodovodní plastové PPR svar polyfúze PN 16 D 25x3,5 mm</t>
  </si>
  <si>
    <t>Potrubí z plastových trubek z polypropylenu PPR svařovaných polyfúzně PN 16 (SDR 7,4) D 25 x 3,5</t>
  </si>
  <si>
    <t>(2,5*2+1,8+0,3*2) "TV</t>
  </si>
  <si>
    <t>(2,3*2+1,8+11*0,3+7,2) "SV</t>
  </si>
  <si>
    <t>(0,5+1,5+0,5+0,3+1+1,2*2+2,8+1+0,4+3,3+0,3*2) "TV</t>
  </si>
  <si>
    <t>(1,3+1,4+0,3+1,1+1,2*2+2,7+1+0,4+3,4+0,3*6) "SV</t>
  </si>
  <si>
    <t>"stoupačka</t>
  </si>
  <si>
    <t>59,4*1,3 "Přepočtené koeficientem množství</t>
  </si>
  <si>
    <t>722181212</t>
  </si>
  <si>
    <t>Ochrana vodovodního potrubí přilepenými termoizolačními trubicemi z PE tl do 6 mm DN přes 22 do 32 mm</t>
  </si>
  <si>
    <t>Ochrana potrubí termoizolačními trubicemi z pěnového polyetylenu PE přilepenými v příčných a podélných spojích, tloušťky izolace do 6 mm, vnitřního průměru izolace DN přes 22 do 32 mm</t>
  </si>
  <si>
    <t>21,7*1,3 "Přepočtené koeficientem množství</t>
  </si>
  <si>
    <t>722240123</t>
  </si>
  <si>
    <t>Kohout kulový plastový PPR DN 25</t>
  </si>
  <si>
    <t>Armatury z plastických hmot kohouty (PPR) kulové DN 25</t>
  </si>
  <si>
    <t>1 "3.NP</t>
  </si>
  <si>
    <t>1 "4.NP</t>
  </si>
  <si>
    <t>722240142</t>
  </si>
  <si>
    <t>T-kus plastový s vypouštěcím ventilem PPR D 25 x 4,2 mm</t>
  </si>
  <si>
    <t>Armatury z plastických hmot T-kusy s vypouštěcím ventilem D 25 x 4,2</t>
  </si>
  <si>
    <t>6 "3.NP</t>
  </si>
  <si>
    <t>6 "4.NP</t>
  </si>
  <si>
    <t>722254115</t>
  </si>
  <si>
    <t>Hydrantová skříň vnitřní s výzbrojí D 25 polyesterová hadice</t>
  </si>
  <si>
    <t>Požární příslušenství a armatury hydrantové skříně vnitřní s výzbrojí D 25 (polyesterová hadice)</t>
  </si>
  <si>
    <t>722262161</t>
  </si>
  <si>
    <t>Vodoměr přírubový šroubový do 40°C DN 20 x 190 mm Qn 1,5 m3/h horizontální</t>
  </si>
  <si>
    <t>Vodoměry pro vodu do 40°C přírubové šroubové horizontální DN 20 x 190 mm Qn 1,5</t>
  </si>
  <si>
    <t>722290215</t>
  </si>
  <si>
    <t>Zkouška těsnosti vodovodního potrubí hrdlového nebo přírubového DN do 100</t>
  </si>
  <si>
    <t>Zkoušky, proplach a desinfekce vodovodního potrubí zkoušky těsnosti vodovodního potrubí hrdlového nebo přírubového do DN 100</t>
  </si>
  <si>
    <t>(2,99+77,22+28,21)</t>
  </si>
  <si>
    <t>72299001R</t>
  </si>
  <si>
    <t>Spojovací a montážní materiál</t>
  </si>
  <si>
    <t>72299002R</t>
  </si>
  <si>
    <t>998722101</t>
  </si>
  <si>
    <t>Přesun hmot tonážní pro vnitřní vodovod v objektech v do 6 m</t>
  </si>
  <si>
    <t>Přesun hmot pro vnitřní vodovod stanovený z hmotnosti přesunovaného materiálu vodorovná dopravní vzdálenost do 50 m v objektech výšky do 6 m</t>
  </si>
  <si>
    <t>998722181</t>
  </si>
  <si>
    <t>Příplatek k přesunu hmot tonážní 722 prováděný bez použití mechanizace</t>
  </si>
  <si>
    <t>Přesun hmot pro vnitřní vodovod stanovený z hmotnosti přesunovaného materiálu Příplatek k ceně za přesun prováděný bez použití mechanizace pro jakoukoliv výšku objektu</t>
  </si>
  <si>
    <t>725112171</t>
  </si>
  <si>
    <t>Kombi klozet s hlubokým splachováním odpad vodorovný</t>
  </si>
  <si>
    <t>Zařízení záchodů kombi klozety s hlubokým splachováním odpad vodorovný</t>
  </si>
  <si>
    <t>2 "4.NP</t>
  </si>
  <si>
    <t>725211603</t>
  </si>
  <si>
    <t>Umyvadlo keramické bílé šířky 600 mm bez krytu na sifon připevněné na stěnu šrouby</t>
  </si>
  <si>
    <t>Umyvadla keramická bílá bez výtokových armatur připevněná na stěnu šrouby bez sloupu nebo krytu na sifon, šířka umyvadla 600 mm</t>
  </si>
  <si>
    <t>725311121</t>
  </si>
  <si>
    <t>Dřez jednoduchý nerezový se zápachovou uzávěrkou s odkapávací plochou 560x480 mm a miskou</t>
  </si>
  <si>
    <t>Dřezy bez výtokových armatur jednoduché se zápachovou uzávěrkou nerezové s odkapávací plochou 560x480 mm a miskou</t>
  </si>
  <si>
    <t>725331111</t>
  </si>
  <si>
    <t>Výlevka bez výtokových armatur keramická se sklopnou plastovou mřížkou 500 mm</t>
  </si>
  <si>
    <t>Výlevky bez výtokových armatur a splachovací nádrže keramické se sklopnou plastovou mřížkou 425 mm</t>
  </si>
  <si>
    <t>725532118</t>
  </si>
  <si>
    <t>Elektrický ohřívač zásobníkový akumulační závěsný svislý 120 l / 3 kW</t>
  </si>
  <si>
    <t>Elektrické ohřívače zásobníkové beztlakové přepadové akumulační s pojistným ventilem závěsné svislé objem nádrže (příkon) 120 l (3,0 kW) rychloohřev 220 V</t>
  </si>
  <si>
    <t>725532120</t>
  </si>
  <si>
    <t>Elektrický ohřívač zásobníkový akumulační závěsný svislý 125 l / 2 kW</t>
  </si>
  <si>
    <t>Elektrické ohřívače zásobníkové beztlakové přepadové akumulační s pojistným ventilem závěsné svislé objem nádrže (příkon) 125 l (2,0 kW)</t>
  </si>
  <si>
    <t>725539201</t>
  </si>
  <si>
    <t>Montáž ohřívačů zásobníkových závěsných tlakových do 15 l</t>
  </si>
  <si>
    <t>Elektrické ohřívače zásobníkové montáž tlakových ohřívačů závěsných (svislých nebo vodorovných) do 15 l</t>
  </si>
  <si>
    <t>541322240</t>
  </si>
  <si>
    <t>ohřívač vody elektrický beztlakový ,SNU10SLi 10l 2kW pod umyvadlo</t>
  </si>
  <si>
    <t>ohřívač vody elektrický beztlakový , 10l 2kW pod umyvadlo</t>
  </si>
  <si>
    <t>725813111</t>
  </si>
  <si>
    <t>Ventil rohový bez připojovací trubičky nebo flexi hadičky G 1/2"</t>
  </si>
  <si>
    <t>Ventily rohové bez připojovací trubičky nebo flexi hadičky G 1/2"</t>
  </si>
  <si>
    <t>10 "3.NP</t>
  </si>
  <si>
    <t>7 "4.NP</t>
  </si>
  <si>
    <t>725821312</t>
  </si>
  <si>
    <t>Baterie dřezová nástěnná páková s otáčivým kulatým ústím a délkou ramínka 300 mm</t>
  </si>
  <si>
    <t>Baterie dřezové nástěnné pákové s otáčivým kulatým ústím a délkou ramínka 300 mm</t>
  </si>
  <si>
    <t>725822612</t>
  </si>
  <si>
    <t>Baterie umyvadlová stojánková páková s výpustí</t>
  </si>
  <si>
    <t>Baterie umyvadlové stojánkové pákové s výpustí</t>
  </si>
  <si>
    <t>725823112</t>
  </si>
  <si>
    <t>Baterie bidetové stojánkové pákové s výpustí</t>
  </si>
  <si>
    <t>725841311</t>
  </si>
  <si>
    <t>Baterie sprchová nástěnná páková</t>
  </si>
  <si>
    <t>Baterie sprchové nástěnné pákové</t>
  </si>
  <si>
    <t>725861102</t>
  </si>
  <si>
    <t>Zápachová uzávěrka pro umyvadla DN 40</t>
  </si>
  <si>
    <t>Zápachové uzávěrky zařizovacích předmětů pro umyvadla DN 40</t>
  </si>
  <si>
    <t>725862103</t>
  </si>
  <si>
    <t>Zápachová uzávěrka pro dřezy DN 40/50</t>
  </si>
  <si>
    <t>Zápachové uzávěrky zařizovacích předmětů pro dřezy DN 40/50</t>
  </si>
  <si>
    <t>998725101</t>
  </si>
  <si>
    <t>Přesun hmot tonážní pro zařizovací předměty v objektech v do 6 m</t>
  </si>
  <si>
    <t>Přesun hmot pro zařizovací předměty stanovený z hmotnosti přesunovaného materiálu vodorovná dopravní vzdálenost do 50 m v objektech výšky do 6 m</t>
  </si>
  <si>
    <t>998725181</t>
  </si>
  <si>
    <t>Příplatek k přesunu hmot tonážní 725 prováděný bez použití mechanizace</t>
  </si>
  <si>
    <t>Přesun hmot pro zařizovací předměty stanovený z hmotnosti přesunovaného materiálu Příplatek k cenám za přesun prováděný bez použití mechanizace pro jakoukoliv výšku objektu</t>
  </si>
  <si>
    <t>05 - Elektroinstalace</t>
  </si>
  <si>
    <t>M21 - Elektromontáže</t>
  </si>
  <si>
    <t>M58 - Výchozí revize</t>
  </si>
  <si>
    <t>C801-3 - Budovy a haly-bourání konstrukcí</t>
  </si>
  <si>
    <t>C801-4 - Budovy a haly-opravy a údržba</t>
  </si>
  <si>
    <t>D2 - HZS</t>
  </si>
  <si>
    <t>rozvaděč PR3 - rozvaděč PR3</t>
  </si>
  <si>
    <t>D3 - Mimostaveništní doprava</t>
  </si>
  <si>
    <t>D4 - Ostatní</t>
  </si>
  <si>
    <t>M21</t>
  </si>
  <si>
    <t>Elektromontáže</t>
  </si>
  <si>
    <t>210010301</t>
  </si>
  <si>
    <t>Krab.přístrojová bez zap</t>
  </si>
  <si>
    <t>10.076.145</t>
  </si>
  <si>
    <t>Krabice KP 67/3 přístrojová</t>
  </si>
  <si>
    <t>KS</t>
  </si>
  <si>
    <t>Poznámka k položce:_x000D_
Poznámka k položce: - referenční výrobek, minimální kvalitativní standard - uchazeč je oprávněn dodat jakýkoli srovnatelný výrobek</t>
  </si>
  <si>
    <t>210010321</t>
  </si>
  <si>
    <t>Krab.odboč.s víčkem. (1903;KR 68) kruh.vč.zap.</t>
  </si>
  <si>
    <t>10.074.803</t>
  </si>
  <si>
    <t>Krabice KU 68-1903</t>
  </si>
  <si>
    <t>210100001</t>
  </si>
  <si>
    <t>Ukončení vodičů v rozváděči nebo na přístroji včetně zapojení průřezu žíly do 2,5 mm2</t>
  </si>
  <si>
    <t>Ukončení vodičů izolovaných s označením a zapojením v rozváděči nebo na přístroji průřezu žíly do 2,5 mm2</t>
  </si>
  <si>
    <t>210100002</t>
  </si>
  <si>
    <t>Ukončení vodičů v rozváděči nebo na přístroji včetně zapojení průřezu žíly do 6 mm2</t>
  </si>
  <si>
    <t>Ukončení vodičů izolovaných s označením a zapojením v rozváděči nebo na přístroji průřezu žíly do 6 mm2</t>
  </si>
  <si>
    <t>21011-0045</t>
  </si>
  <si>
    <t>přepínač.zápust.vč.zap. - řazení  c 6</t>
  </si>
  <si>
    <t>přepínač.zápust.vč.zap. - řazení c 6</t>
  </si>
  <si>
    <t>10.070.413</t>
  </si>
  <si>
    <t>Tělo TANGO 3559-A06345</t>
  </si>
  <si>
    <t>10.071.430</t>
  </si>
  <si>
    <t>Ovladač TANGO 3558A-A651 B</t>
  </si>
  <si>
    <t>10.071.439</t>
  </si>
  <si>
    <t>Rámeček TANGO 3901A-B10B</t>
  </si>
  <si>
    <t>21011-1016</t>
  </si>
  <si>
    <t>zasuvka DVOJITA zap 10/16A 250V šroubové připojení</t>
  </si>
  <si>
    <t>10.079.613</t>
  </si>
  <si>
    <t>Dvojzásuvka TANGO 5513A-C02357 B</t>
  </si>
  <si>
    <t>210110019</t>
  </si>
  <si>
    <t>pohybový.spínač vnitrní</t>
  </si>
  <si>
    <t>10.061.426</t>
  </si>
  <si>
    <t>Čidlo 360 bílé</t>
  </si>
  <si>
    <t>210110143</t>
  </si>
  <si>
    <t>spinac zapustny c 5/5A</t>
  </si>
  <si>
    <t>10.070.412</t>
  </si>
  <si>
    <t>Tělo TANGO 3559-A05345</t>
  </si>
  <si>
    <t>10.071.435</t>
  </si>
  <si>
    <t>Ovladač TANGO 3558A-A652 B</t>
  </si>
  <si>
    <t>210111011</t>
  </si>
  <si>
    <t>zasuvka  zapusteny 10/16A 250V šroubové připojení</t>
  </si>
  <si>
    <t>zasuvka zapusteny 10/16A 250V šroubové připojení</t>
  </si>
  <si>
    <t>10.079.558</t>
  </si>
  <si>
    <t>Zásuvka TANGO 5519A-A02357 B</t>
  </si>
  <si>
    <t>210111328</t>
  </si>
  <si>
    <t>zasuvka datová RJ45</t>
  </si>
  <si>
    <t>10.066.032</t>
  </si>
  <si>
    <t>Zásuvka RJ45-8 Cat.5e/s R302780</t>
  </si>
  <si>
    <t>10.081.221</t>
  </si>
  <si>
    <t>Kryt TANGO 5014A-A100 B</t>
  </si>
  <si>
    <t>10.081.304</t>
  </si>
  <si>
    <t>Maska 5014A-B1017 (1764-0-0174)</t>
  </si>
  <si>
    <t>210120401</t>
  </si>
  <si>
    <t>jistič bez krytu 1 polovy do 25A</t>
  </si>
  <si>
    <t>10.060.625</t>
  </si>
  <si>
    <t>Jistič 6B/1 PL6</t>
  </si>
  <si>
    <t>210120541</t>
  </si>
  <si>
    <t>jisti 3 polovy do 25A</t>
  </si>
  <si>
    <t>10.061.146</t>
  </si>
  <si>
    <t>Jistič  20/3/B LPN</t>
  </si>
  <si>
    <t>210140432</t>
  </si>
  <si>
    <t>ovladač pom. obvodu v plast skříni</t>
  </si>
  <si>
    <t>10.069.934</t>
  </si>
  <si>
    <t>Tlačítko plastové IP65</t>
  </si>
  <si>
    <t>21014xxx2</t>
  </si>
  <si>
    <t>autonommi detektor  kouře</t>
  </si>
  <si>
    <t>autonommi detektor kouře</t>
  </si>
  <si>
    <t>10.041.610</t>
  </si>
  <si>
    <t>Detektor Busch-Rauchalarm 6800-0-2348</t>
  </si>
  <si>
    <t>210190002</t>
  </si>
  <si>
    <t>mont.oceloplech.nebo plastových rozvodnic do 50kg</t>
  </si>
  <si>
    <t>21020-1025</t>
  </si>
  <si>
    <t>svít.zářiv.stropní s krytem 2 zdroj</t>
  </si>
  <si>
    <t>10.219.237</t>
  </si>
  <si>
    <t>Trub.úsp. 18W TE 840 4P LYNX CF-TE</t>
  </si>
  <si>
    <t>10.565.740</t>
  </si>
  <si>
    <t>Sví. MODUS BRKL 2x18W KOEP375/G24Q2</t>
  </si>
  <si>
    <t>r02</t>
  </si>
  <si>
    <t>recyklacní poplatek svítidla</t>
  </si>
  <si>
    <t>r04</t>
  </si>
  <si>
    <t>recyklacní poplatek zářivky-trubice</t>
  </si>
  <si>
    <t>10.024.809</t>
  </si>
  <si>
    <t>Trub.úsp. 24W F 840 4P CF-F SYLVANIA</t>
  </si>
  <si>
    <t>8595073740295</t>
  </si>
  <si>
    <t>Svítidlo BRKL 2x24W, TC-F, kruhové, kryt opál PMMA, prům. 480mm,</t>
  </si>
  <si>
    <t>21020-1025.1</t>
  </si>
  <si>
    <t>svít.zářiv.stropní 2 zdroje s krytem</t>
  </si>
  <si>
    <t>10.024.425</t>
  </si>
  <si>
    <t>Trubice 36W/840 PHILIPS</t>
  </si>
  <si>
    <t>10.030.405</t>
  </si>
  <si>
    <t>Sví.zář. K 2x36W EP</t>
  </si>
  <si>
    <t>21020-1060</t>
  </si>
  <si>
    <t>svít.zářiv.vestavné 1 zdroj</t>
  </si>
  <si>
    <t>23461</t>
  </si>
  <si>
    <t>OSMONT TRIVIA LED 20W</t>
  </si>
  <si>
    <t>21020-1069</t>
  </si>
  <si>
    <t>svít.zářiv.průmyslové 1 zdroj s krytem</t>
  </si>
  <si>
    <t>10.025.025</t>
  </si>
  <si>
    <t>Trubice 18W/840 PHILIPS</t>
  </si>
  <si>
    <t>10.026.524</t>
  </si>
  <si>
    <t>Sví.zář. P 1x18W IP65 kom.vyz.korp.PC EP</t>
  </si>
  <si>
    <t>21022-0321</t>
  </si>
  <si>
    <t>SVORKA na potrubí vč.pásku (bez vodič.)</t>
  </si>
  <si>
    <t>10.074.693</t>
  </si>
  <si>
    <t>Svorka ZS   4 zemnící pro vod.baterie</t>
  </si>
  <si>
    <t>21022-0321.1</t>
  </si>
  <si>
    <t>SVORKA na potrubí "Bernard" vč.pásku (bez vodič.)</t>
  </si>
  <si>
    <t>10.039.111</t>
  </si>
  <si>
    <t>Pásek Cu pro ZS16 (0,5m)</t>
  </si>
  <si>
    <t>10.076.458</t>
  </si>
  <si>
    <t>Svorka ZSA 16 zemnící</t>
  </si>
  <si>
    <t>21022-0451</t>
  </si>
  <si>
    <t>Ochran.pospoj. v prádel.apod. Cu 4-25 mm2 (vu+po)</t>
  </si>
  <si>
    <t>10.048.422</t>
  </si>
  <si>
    <t>H07V-U 4 zž (CY)</t>
  </si>
  <si>
    <t>210800101</t>
  </si>
  <si>
    <t>CYKY 2Ax1.5 mm2 750V (PO)</t>
  </si>
  <si>
    <t>10.049.640</t>
  </si>
  <si>
    <t>CYKY 2O1,5 (2Dx1,5)</t>
  </si>
  <si>
    <t>210800105</t>
  </si>
  <si>
    <t>CYKY 3Jx1.5 mm2 750V (PO)</t>
  </si>
  <si>
    <t>10.051.448</t>
  </si>
  <si>
    <t>CYKY 3J1,5  (3Cx 1,5)</t>
  </si>
  <si>
    <t>210800106</t>
  </si>
  <si>
    <t>CYKY 3Jx2.5 mm2 750V (PO)</t>
  </si>
  <si>
    <t>10.048.482</t>
  </si>
  <si>
    <t>CYKY 3J2,5  (3Cx 2,5)</t>
  </si>
  <si>
    <t>210800109</t>
  </si>
  <si>
    <t>CYKY 4C/Dx1.5 mm2 750V (PO)</t>
  </si>
  <si>
    <t>10.049.390</t>
  </si>
  <si>
    <t>CYKY 4O1,5 (4Dx1,5)</t>
  </si>
  <si>
    <t>210800117</t>
  </si>
  <si>
    <t>CYKY 5jx6 mm2 750V (PO)</t>
  </si>
  <si>
    <t>10.049.643</t>
  </si>
  <si>
    <t>CYKY 5J6 (5Cx6)</t>
  </si>
  <si>
    <t>210850102</t>
  </si>
  <si>
    <t>DATOVÝ  4x2 (VU)</t>
  </si>
  <si>
    <t>DATOVÝ 4x2 (VU)</t>
  </si>
  <si>
    <t>10.049.249</t>
  </si>
  <si>
    <t>UTP 4x2x0,5 cat.5e drát bal.305m SOLARIX</t>
  </si>
  <si>
    <t>21101-0002</t>
  </si>
  <si>
    <t>hmozdinka do 8 mm</t>
  </si>
  <si>
    <t>10.075.299</t>
  </si>
  <si>
    <t>Hmoždinka MM  8</t>
  </si>
  <si>
    <t>215122223</t>
  </si>
  <si>
    <t>ovladac tlac.1/0So s orient.doutnavkou</t>
  </si>
  <si>
    <t>10.024.732</t>
  </si>
  <si>
    <t>Doutnavka 3916-12221 orient.</t>
  </si>
  <si>
    <t>10.069.884</t>
  </si>
  <si>
    <t>Ovladač TANGO 3558A-A610 B</t>
  </si>
  <si>
    <t>10.072.639</t>
  </si>
  <si>
    <t>Tělo TANGO 3558-A91342 spínače č.1/0</t>
  </si>
  <si>
    <t>215133200</t>
  </si>
  <si>
    <t>mont.pomocných kontaktů</t>
  </si>
  <si>
    <t>10.321.977</t>
  </si>
  <si>
    <t>Cívka vypínací k jističi</t>
  </si>
  <si>
    <t>R210010311</t>
  </si>
  <si>
    <t>SVORKY v krabici bez krabice</t>
  </si>
  <si>
    <t>10.075.230</t>
  </si>
  <si>
    <t>Svorka WAGO 273-104  3x1-2,5mm</t>
  </si>
  <si>
    <t>10.076.323</t>
  </si>
  <si>
    <t>Svorka WAGO 273-112  2x1-2,5mm</t>
  </si>
  <si>
    <t>10.079.377</t>
  </si>
  <si>
    <t>Svorka WAGO 273-254  4x1-2,5mm</t>
  </si>
  <si>
    <t>R210290001</t>
  </si>
  <si>
    <t>ventilátor malý</t>
  </si>
  <si>
    <t>4824032044285</t>
  </si>
  <si>
    <t>Ventilátor do koupelny s časovým doběhem</t>
  </si>
  <si>
    <t>Poznámka k položce:_x000D_
Poznámka k položce: mezisoučet</t>
  </si>
  <si>
    <t>Pol1</t>
  </si>
  <si>
    <t>Prořez</t>
  </si>
  <si>
    <t>%</t>
  </si>
  <si>
    <t>Pol2</t>
  </si>
  <si>
    <t>Podružný materiál</t>
  </si>
  <si>
    <t>Pol3</t>
  </si>
  <si>
    <t>Přesun</t>
  </si>
  <si>
    <t>Pol4</t>
  </si>
  <si>
    <t>demontaz</t>
  </si>
  <si>
    <t>192</t>
  </si>
  <si>
    <t>M58</t>
  </si>
  <si>
    <t>Výchozí revize</t>
  </si>
  <si>
    <t>320410002</t>
  </si>
  <si>
    <t>Celk.prohl.el.zař.a vyhot.zpr.do 250.tis.mont.pr.</t>
  </si>
  <si>
    <t>objem</t>
  </si>
  <si>
    <t>194</t>
  </si>
  <si>
    <t>C801-3</t>
  </si>
  <si>
    <t>Budovy a haly-bourání konstrukcí</t>
  </si>
  <si>
    <t>Pol5</t>
  </si>
  <si>
    <t>pomocné stavební práce</t>
  </si>
  <si>
    <t>196</t>
  </si>
  <si>
    <t>C801-4</t>
  </si>
  <si>
    <t>Budovy a haly-opravy a údržba</t>
  </si>
  <si>
    <t>99</t>
  </si>
  <si>
    <t>Pol6</t>
  </si>
  <si>
    <t>úprava povrchů stavební práce</t>
  </si>
  <si>
    <t>198</t>
  </si>
  <si>
    <t>D2</t>
  </si>
  <si>
    <t>HZS2</t>
  </si>
  <si>
    <t>Úklid pracoviště</t>
  </si>
  <si>
    <t>hod.</t>
  </si>
  <si>
    <t>200</t>
  </si>
  <si>
    <t>101</t>
  </si>
  <si>
    <t>HZS5</t>
  </si>
  <si>
    <t>koordinační práce s ost.profesí</t>
  </si>
  <si>
    <t>202</t>
  </si>
  <si>
    <t>rozvaděč PR3</t>
  </si>
  <si>
    <t>skrín EI-30S 600x600 mm pod om</t>
  </si>
  <si>
    <t>204</t>
  </si>
  <si>
    <t>103</t>
  </si>
  <si>
    <t>RCD 4 póly 6 kA In=25 A G - 30 mA</t>
  </si>
  <si>
    <t>206</t>
  </si>
  <si>
    <t>Instalační relé 230 V,16 A</t>
  </si>
  <si>
    <t>208</t>
  </si>
  <si>
    <t>105</t>
  </si>
  <si>
    <t>MCB 1p, 6 kA, In=6 A, typ B, 1 HP</t>
  </si>
  <si>
    <t>210</t>
  </si>
  <si>
    <t>MCB 1p   Kl.3/ 6KA,IN=10A  /B</t>
  </si>
  <si>
    <t>pcs</t>
  </si>
  <si>
    <t>212</t>
  </si>
  <si>
    <t>MCB 1p Kl.3/ 6KA,IN=10A /B</t>
  </si>
  <si>
    <t>107</t>
  </si>
  <si>
    <t>MCB 1p   Kl.3/ 6KA,IN=16A  /B</t>
  </si>
  <si>
    <t>214</t>
  </si>
  <si>
    <t>MCB 1p Kl.3/ 6KA,IN=16A /B</t>
  </si>
  <si>
    <t>RCD 4 póly 6 kA In=25 A 30 mA</t>
  </si>
  <si>
    <t>216</t>
  </si>
  <si>
    <t>109</t>
  </si>
  <si>
    <t>RCD 4 póly 6 kA In=25 A 300 mA</t>
  </si>
  <si>
    <t>218</t>
  </si>
  <si>
    <t>Svodič přepětí 4p Kl. C</t>
  </si>
  <si>
    <t>220</t>
  </si>
  <si>
    <t>111</t>
  </si>
  <si>
    <t>RCBO 1 pól +N 6 kA In=16 A/B 30 mA</t>
  </si>
  <si>
    <t>222</t>
  </si>
  <si>
    <t>Impulzní spínač            1 S</t>
  </si>
  <si>
    <t>224</t>
  </si>
  <si>
    <t>Impulzní spínač 1 S</t>
  </si>
  <si>
    <t>113</t>
  </si>
  <si>
    <t>hlavní spínač  3/   25A</t>
  </si>
  <si>
    <t>226</t>
  </si>
  <si>
    <t>hlavní spínač 3/ 25A</t>
  </si>
  <si>
    <t>Řadová svorkovnice       1.5mm2</t>
  </si>
  <si>
    <t>228</t>
  </si>
  <si>
    <t>Řadová svorkovnice 1.5mm2</t>
  </si>
  <si>
    <t>D3</t>
  </si>
  <si>
    <t>Mimostaveništní doprava</t>
  </si>
  <si>
    <t>115</t>
  </si>
  <si>
    <t>Rdopr011</t>
  </si>
  <si>
    <t>doprava nákladní do 8,5t (odvoz skládkovné)</t>
  </si>
  <si>
    <t>km</t>
  </si>
  <si>
    <t>230</t>
  </si>
  <si>
    <t>Rdopr011.1</t>
  </si>
  <si>
    <t>doprava dodávek</t>
  </si>
  <si>
    <t>232</t>
  </si>
  <si>
    <t>D4</t>
  </si>
  <si>
    <t>Ostatní</t>
  </si>
  <si>
    <t>117</t>
  </si>
  <si>
    <t>Rskld001</t>
  </si>
  <si>
    <t>stavební  sut</t>
  </si>
  <si>
    <t>234</t>
  </si>
  <si>
    <t>stavební sut</t>
  </si>
  <si>
    <t>Rskld006</t>
  </si>
  <si>
    <t>směsný odpad (průměrná cena)</t>
  </si>
  <si>
    <t>236</t>
  </si>
  <si>
    <t>06 - Vzduchotechnika</t>
  </si>
  <si>
    <t xml:space="preserve">    751 - Vzduchotechnika</t>
  </si>
  <si>
    <t>751</t>
  </si>
  <si>
    <t>751122092</t>
  </si>
  <si>
    <t>Montáž ventilátoru radiálního nízkotlakého potrubního základního do kruhového potrubí D přes 100 do 200 mm</t>
  </si>
  <si>
    <t>Montáž ventilátoru radiálního nízkotlakého potrubního základního do kruhového potrubí, průměru přes 100 do 200 mm</t>
  </si>
  <si>
    <t>429171010</t>
  </si>
  <si>
    <t>ventilátor radiální do kruhového potrubí KVK 160 M</t>
  </si>
  <si>
    <t>ventilátor radiální potrubní izolovaný skříň z pozinkovaného plechu průtok 443 m3/h d 160 mm 111 W IP44</t>
  </si>
  <si>
    <t>751322012</t>
  </si>
  <si>
    <t>Montáž talířového ventilu D přes 100 do 200 mm</t>
  </si>
  <si>
    <t>Montáž talířových ventilů, anemostatů, dýz talířového ventilu, průměru přes 100 do 200 mm</t>
  </si>
  <si>
    <t>5 "3.NP</t>
  </si>
  <si>
    <t>1394075</t>
  </si>
  <si>
    <t>VENTS AM 150 VRF KOV. TALIR. VENTIL BILY</t>
  </si>
  <si>
    <t>Ventilátory Bytové Příslušenství VENTS AM 150 VRF KOV. TALIR. VENTIL BILY</t>
  </si>
  <si>
    <t>751398021</t>
  </si>
  <si>
    <t>Montáž větrací mřížky stěnové do 0,040 m2</t>
  </si>
  <si>
    <t>Montáž ostatních zařízení větrací mřížky stěnové, průřezu do 0,040 m2</t>
  </si>
  <si>
    <t>2 "ozn. K2</t>
  </si>
  <si>
    <t>751spec-001</t>
  </si>
  <si>
    <t>dodávka stěn. větr. mřížky, roz. 200/200 mm, ozn. K2, speifikace D 1.1.c.3 a TZ D 1.1.a</t>
  </si>
  <si>
    <t>751510042</t>
  </si>
  <si>
    <t>Vzduchotechnické potrubí z pozinkovaného plechu kruhové spirálně vinutá trouba bez příruby D přes 100 do 200 mm</t>
  </si>
  <si>
    <t>Vzduchotechnické potrubí z pozinkovaného plechu kruhové, trouba spirálně vinutá bez příruby, průměru přes 100 do 200 mm</t>
  </si>
  <si>
    <t>((1,2+0,4)*2)</t>
  </si>
  <si>
    <t>(1,5*2) "svislé</t>
  </si>
  <si>
    <t>751525052</t>
  </si>
  <si>
    <t>Montáž potrubí plastového kruhového s přírubou D přes 100 do 200 mm</t>
  </si>
  <si>
    <t>Montáž potrubí plastového kruhového s přírubou, průměru přes 100 do 200 mm</t>
  </si>
  <si>
    <t>(0,4+0,3+2,9)</t>
  </si>
  <si>
    <t>(0,6+1,8)</t>
  </si>
  <si>
    <t>751spec-002</t>
  </si>
  <si>
    <t>dodávka ventilačního plast. potrubí, vč. tvarovek a montáž. příslušenství</t>
  </si>
  <si>
    <t>6*1,02 "Přepočtené koeficientem množství</t>
  </si>
  <si>
    <t>751581111</t>
  </si>
  <si>
    <t>Vzduchotechnické potrubí čtyřhranné přímé z protipožárních desek EI 30</t>
  </si>
  <si>
    <t>Protipožární ochrana vzduchotechnického potrubí přímé potrubí z protipožárních desek čtyřhranné požární odolnost EI 30</t>
  </si>
  <si>
    <t>(3,14*0,15)*((1,2+0,4)*2)</t>
  </si>
  <si>
    <t>(3,14*0,15)*(1,5*2) "svislé</t>
  </si>
  <si>
    <t>75199001R</t>
  </si>
  <si>
    <t>Montážní a pomocný materiál</t>
  </si>
  <si>
    <t>75199002R</t>
  </si>
  <si>
    <t>998751101</t>
  </si>
  <si>
    <t>Přesun hmot tonážní pro vzduchotechniku v objektech výšky do 12 m</t>
  </si>
  <si>
    <t>Přesun hmot pro vzduchotechniku stanovený z hmotnosti přesunovaného materiálu vodorovná dopravní vzdálenost do 100 m v objektech výšky do 12 m</t>
  </si>
  <si>
    <t>07 -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</si>
  <si>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</si>
  <si>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</si>
  <si>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</si>
  <si>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</si>
  <si>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</si>
  <si>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733221101</t>
  </si>
  <si>
    <t>Potrubí měděné měkké spojované měkkým pájením D 12x1 mm</t>
  </si>
  <si>
    <t>Potrubí z trubek měděných měkkých spojovaných měkkým pájením O do 12/1</t>
  </si>
  <si>
    <t>65,36*1,3 "Přepočtené koeficientem množství</t>
  </si>
  <si>
    <t>733221102</t>
  </si>
  <si>
    <t>Potrubí měděné měkké spojované měkkým pájením D 15x1 mm</t>
  </si>
  <si>
    <t>Potrubí z trubek měděných měkkých spojovaných měkkým pájením O 15/1</t>
  </si>
  <si>
    <t>33,5*1,3 "Přepočtené koeficientem množství</t>
  </si>
  <si>
    <t>733221104</t>
  </si>
  <si>
    <t>Potrubí měděné měkké spojované měkkým pájením D 22x1 mm</t>
  </si>
  <si>
    <t>Potrubí z trubek měděných měkkých spojovaných měkkým pájením O 22/1</t>
  </si>
  <si>
    <t>35*1,3 "Přepočtené koeficientem množství</t>
  </si>
  <si>
    <t>733291101</t>
  </si>
  <si>
    <t>Zkouška těsnosti potrubí měděné D do 35x1,5</t>
  </si>
  <si>
    <t>Zkoušky těsnosti potrubí z trubek měděných O do 35/1,5</t>
  </si>
  <si>
    <t>(65,36+33,5+35)</t>
  </si>
  <si>
    <t>133,86*1,3 "Přepočtené koeficientem množství</t>
  </si>
  <si>
    <t>733390104</t>
  </si>
  <si>
    <t>Ochrana potrubí primátrních okruhů tepelně izolačními trubicemi z kaučuku tl 13 mm D do 38 mm</t>
  </si>
  <si>
    <t>Ochrana potrubí primárních okruhů tepelných čerpadel tepelně izolačními trubicemi ze syntetického kaučuku lepenými v příčných a podélných spojích, tloušťky izolace 13 mm, průměru O do 38 mm</t>
  </si>
  <si>
    <t>73399001R</t>
  </si>
  <si>
    <t>Spojovací a montážní pomocný materiál</t>
  </si>
  <si>
    <t>73399002R</t>
  </si>
  <si>
    <t>998733101</t>
  </si>
  <si>
    <t>Přesun hmot tonážní pro rozvody potrubí v objektech v do 6 m</t>
  </si>
  <si>
    <t>Přesun hmot pro rozvody potrubí stanovený z hmotnosti přesunovaného materiálu vodorovná dopravní vzdálenost do 50 m v objektech výšky do 6 m</t>
  </si>
  <si>
    <t>998733181</t>
  </si>
  <si>
    <t>Příplatek k přesunu hmot tonážní 733 prováděný bez použití mechanizace</t>
  </si>
  <si>
    <t>Přesun hmot pro rozvody potrubí stanovený z hmotnosti přesunovaného materiálu Příplatek k cenám za přesun prováděný bez použití mechanizace pro jakoukoliv výšku objektu</t>
  </si>
  <si>
    <t>734</t>
  </si>
  <si>
    <t>Ústřední vytápění - armatury</t>
  </si>
  <si>
    <t>734261402</t>
  </si>
  <si>
    <t>Armatura připojovací rohová G 1/2x18 PN 10 do 110°C radiátorů typu VK</t>
  </si>
  <si>
    <t>Šroubení připojovací armatury radiátorů VK PN 10 do 110°C, regulační uzavíratelné rohové G 1/2 x 18</t>
  </si>
  <si>
    <t>734261406</t>
  </si>
  <si>
    <t>Armatura připojovací přímá G 1/2x18 PN 10 do 110°C radiátorů typu VK</t>
  </si>
  <si>
    <t>Šroubení připojovací armatury radiátorů VK PN 10 do 110°C, regulační uzavíratelné přímé G 1/2 x 18</t>
  </si>
  <si>
    <t>734261412</t>
  </si>
  <si>
    <t>Šroubení regulační radiátorové rohové G 1/2 bez vypouštění</t>
  </si>
  <si>
    <t>Šroubení regulační radiátorové rohové bez vypouštění G 1/2</t>
  </si>
  <si>
    <t>734261712</t>
  </si>
  <si>
    <t>Šroubení regulační radiátorové přímé G 1/2 bez vypouštění</t>
  </si>
  <si>
    <t>Šroubení regulační radiátorové přímé bez vypouštění G 1/2</t>
  </si>
  <si>
    <t>998734101</t>
  </si>
  <si>
    <t>Přesun hmot tonážní pro armatury v objektech v do 6 m</t>
  </si>
  <si>
    <t>Přesun hmot pro armatury stanovený z hmotnosti přesunovaného materiálu vodorovná dopravní vzdálenost do 50 m v objektech výšky do 6 m</t>
  </si>
  <si>
    <t>998734181</t>
  </si>
  <si>
    <t>Příplatek k přesunu hmot tonážní 734 prováděný bez použití mechanizace</t>
  </si>
  <si>
    <t>Přesun hmot pro armatury stanovený z hmotnosti přesunovaného materiálu Příplatek k cenám za přesun prováděný bez použití mechanizace pro jakoukoliv výšku objektu</t>
  </si>
  <si>
    <t>735</t>
  </si>
  <si>
    <t>Ústřední vytápění - otopná tělesa</t>
  </si>
  <si>
    <t>735141111</t>
  </si>
  <si>
    <t>Montáž tělesa lamelového výšky do 1400 mm na stěnu</t>
  </si>
  <si>
    <t>Montáž otopných těles lamelových na stěnu výšky tělesa do 1400 mm</t>
  </si>
  <si>
    <t>3 "1220/450</t>
  </si>
  <si>
    <t>541530160</t>
  </si>
  <si>
    <t>těleso trubkové přímotopné KORALUX LINEAR CLASSIC-E, 1220 x 450 mm, 300 W</t>
  </si>
  <si>
    <t>těleso trubkové přímotopné,1220 x 450 mm, 300 W</t>
  </si>
  <si>
    <t>735151271</t>
  </si>
  <si>
    <t>Otopné těleso panelové jednodeskové 1 přídavná přestupní plocha výška/délka 600/400 mm výkon 401 W</t>
  </si>
  <si>
    <t>Otopná tělesa panelová jednodesková PN 1,0 MPa, T do 110°C s jednou přídavnou přestupní plochou výšky tělesa 600 mm stavební délky / výkonu 400 mm / 401 W</t>
  </si>
  <si>
    <t>735151272</t>
  </si>
  <si>
    <t>Otopné těleso panelové jednodeskové 1 přídavná přestupní plocha výška/délka 600/500 mm výkon 501 W</t>
  </si>
  <si>
    <t>Otopná tělesa panelová jednodesková PN 1,0 MPa, T do 110°C s jednou přídavnou přestupní plochou výšky tělesa 600 mm stavební délky / výkonu 500 mm / 501 W</t>
  </si>
  <si>
    <t>735151276</t>
  </si>
  <si>
    <t>Otopné těleso panelové jednodeskové 1 přídavná přestupní plocha výška/délka 600/900 mm výkon 902 W</t>
  </si>
  <si>
    <t>Otopná tělesa panelová jednodesková PN 1,0 MPa, T do 110°C s jednou přídavnou přestupní plochou výšky tělesa 600 mm stavební délky / výkonu 900 mm / 902 W</t>
  </si>
  <si>
    <t>735151277</t>
  </si>
  <si>
    <t>Otopné těleso panelové jednodeskové 1 přídavná přestupní plocha výška/délka 600/1000 mm výkon 1002 W</t>
  </si>
  <si>
    <t>Otopná tělesa panelová jednodesková PN 1,0 MPa, T do 110°C s jednou přídavnou přestupní plochou výšky tělesa 600 mm stavební délky / výkonu 1000 mm / 1002 W</t>
  </si>
  <si>
    <t>735151455</t>
  </si>
  <si>
    <t>Otopné těleso panelové dvoudeskové 1 přídavná přestupní plocha výška/délka 500/800 mm výkon 894 W</t>
  </si>
  <si>
    <t>Otopná tělesa panelová dvoudesková PN 1,0 MPa, T do 110°C s jednou přídavnou přestupní plochou výšky tělesa 500 mm stavební délky / výkonu 800 mm / 894 W</t>
  </si>
  <si>
    <t>735151476</t>
  </si>
  <si>
    <t>Otopné těleso panelové dvoudeskové 1 přídavná přestupní plocha výška/délka 600/900 mm výkon 1159 W</t>
  </si>
  <si>
    <t>Otopná tělesa panelová dvoudesková PN 1,0 MPa, T do 110°C s jednou přídavnou přestupní plochou výšky tělesa 600 mm stavební délky / výkonu 900 mm / 1159 W</t>
  </si>
  <si>
    <t>735151571</t>
  </si>
  <si>
    <t>Otopné těleso panelové dvoudeskové 2 přídavné přestupní plochy výška/délka 600/400 mm výkon 672 W</t>
  </si>
  <si>
    <t>Otopná tělesa panelová dvoudesková PN 1,0 MPa, T do 110°C se dvěma přídavnými přestupními plochami výšky tělesa 600 mm stavební délky / výkonu 400 mm / 672 W</t>
  </si>
  <si>
    <t>735151574</t>
  </si>
  <si>
    <t>Otopné těleso panelové dvoudeskové 2 přídavné přestupní plochy výška/délka 600/700 mm výkon 1175 W</t>
  </si>
  <si>
    <t>Otopná tělesa panelová dvoudesková PN 1,0 MPa, T do 110°C se dvěma přídavnými přestupními plochami výšky tělesa 600 mm stavební délky / výkonu 700 mm / 1175 W</t>
  </si>
  <si>
    <t>735151576</t>
  </si>
  <si>
    <t>Otopné těleso panelové dvoudeskové 2 přídavné přestupní plochy výška/délka 600/900 mm výkon 1511 W</t>
  </si>
  <si>
    <t>Otopná tělesa panelová dvoudesková PN 1,0 MPa, T do 110°C se dvěma přídavnými přestupními plochami výšky tělesa 600 mm stavební délky / výkonu 900 mm / 1511 W</t>
  </si>
  <si>
    <t>735151577</t>
  </si>
  <si>
    <t>Otopné těleso panelové dvoudeskové 2 přídavné přestupní plochy výška/délka 600/1000 mm výkon 1679 W</t>
  </si>
  <si>
    <t>Otopná tělesa panelová dvoudesková PN 1,0 MPa, T do 110°C se dvěma přídavnými přestupními plochami výšky tělesa 600 mm stavební délky / výkonu 1000 mm / 1679 W</t>
  </si>
  <si>
    <t>998735101</t>
  </si>
  <si>
    <t>Přesun hmot tonážní pro otopná tělesa v objektech v do 6 m</t>
  </si>
  <si>
    <t>Přesun hmot pro otopná tělesa stanovený z hmotnosti přesunovaného materiálu vodorovná dopravní vzdálenost do 50 m v objektech výšky do 6 m</t>
  </si>
  <si>
    <t>998735181</t>
  </si>
  <si>
    <t>Příplatek k přesunu hmot tonážní 735 prováděný bez použití mechanizace</t>
  </si>
  <si>
    <t>Přesun hmot pro otopná tělesa stanovený z hmotnosti přesunovaného materiálu Příplatek k cenám za přesun prováděný bez použití mechanizace pro jakoukoliv výšku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</si>
</sst>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3"/>
      <c r="AQ5" s="23"/>
      <c r="AR5" s="21"/>
      <c r="BE5" s="29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6" t="s">
        <v>17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3"/>
      <c r="AQ6" s="23"/>
      <c r="AR6" s="21"/>
      <c r="BE6" s="29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2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9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9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2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292"/>
      <c r="BS13" s="18" t="s">
        <v>6</v>
      </c>
    </row>
    <row r="14" spans="1:74" ht="12.75">
      <c r="B14" s="22"/>
      <c r="C14" s="23"/>
      <c r="D14" s="23"/>
      <c r="E14" s="297" t="s">
        <v>28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9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2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9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92"/>
      <c r="BS17" s="18" t="s">
        <v>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2"/>
      <c r="BS18" s="18" t="s">
        <v>6</v>
      </c>
    </row>
    <row r="19" spans="1:71" s="1" customFormat="1" ht="12" customHeight="1">
      <c r="B19" s="22"/>
      <c r="C19" s="23"/>
      <c r="D19" s="30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92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2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2"/>
    </row>
    <row r="23" spans="1:71" s="1" customFormat="1" ht="16.5" customHeight="1">
      <c r="B23" s="22"/>
      <c r="C23" s="23"/>
      <c r="D23" s="23"/>
      <c r="E23" s="299" t="s">
        <v>1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3"/>
      <c r="AP23" s="23"/>
      <c r="AQ23" s="23"/>
      <c r="AR23" s="21"/>
      <c r="BE23" s="29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2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0">
        <f>ROUND(AG94,2)</f>
        <v>0</v>
      </c>
      <c r="AL26" s="301"/>
      <c r="AM26" s="301"/>
      <c r="AN26" s="301"/>
      <c r="AO26" s="301"/>
      <c r="AP26" s="37"/>
      <c r="AQ26" s="37"/>
      <c r="AR26" s="40"/>
      <c r="BE26" s="29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2" t="s">
        <v>34</v>
      </c>
      <c r="M28" s="302"/>
      <c r="N28" s="302"/>
      <c r="O28" s="302"/>
      <c r="P28" s="302"/>
      <c r="Q28" s="37"/>
      <c r="R28" s="37"/>
      <c r="S28" s="37"/>
      <c r="T28" s="37"/>
      <c r="U28" s="37"/>
      <c r="V28" s="37"/>
      <c r="W28" s="302" t="s">
        <v>35</v>
      </c>
      <c r="X28" s="302"/>
      <c r="Y28" s="302"/>
      <c r="Z28" s="302"/>
      <c r="AA28" s="302"/>
      <c r="AB28" s="302"/>
      <c r="AC28" s="302"/>
      <c r="AD28" s="302"/>
      <c r="AE28" s="302"/>
      <c r="AF28" s="37"/>
      <c r="AG28" s="37"/>
      <c r="AH28" s="37"/>
      <c r="AI28" s="37"/>
      <c r="AJ28" s="37"/>
      <c r="AK28" s="302" t="s">
        <v>36</v>
      </c>
      <c r="AL28" s="302"/>
      <c r="AM28" s="302"/>
      <c r="AN28" s="302"/>
      <c r="AO28" s="302"/>
      <c r="AP28" s="37"/>
      <c r="AQ28" s="37"/>
      <c r="AR28" s="40"/>
      <c r="BE28" s="292"/>
    </row>
    <row r="29" spans="1:71" s="3" customFormat="1" ht="14.45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305">
        <v>0.21</v>
      </c>
      <c r="M29" s="304"/>
      <c r="N29" s="304"/>
      <c r="O29" s="304"/>
      <c r="P29" s="304"/>
      <c r="Q29" s="42"/>
      <c r="R29" s="42"/>
      <c r="S29" s="42"/>
      <c r="T29" s="42"/>
      <c r="U29" s="42"/>
      <c r="V29" s="42"/>
      <c r="W29" s="303">
        <f>ROUND(AZ94, 2)</f>
        <v>0</v>
      </c>
      <c r="X29" s="304"/>
      <c r="Y29" s="304"/>
      <c r="Z29" s="304"/>
      <c r="AA29" s="304"/>
      <c r="AB29" s="304"/>
      <c r="AC29" s="304"/>
      <c r="AD29" s="304"/>
      <c r="AE29" s="304"/>
      <c r="AF29" s="42"/>
      <c r="AG29" s="42"/>
      <c r="AH29" s="42"/>
      <c r="AI29" s="42"/>
      <c r="AJ29" s="42"/>
      <c r="AK29" s="303">
        <f>ROUND(AV94, 2)</f>
        <v>0</v>
      </c>
      <c r="AL29" s="304"/>
      <c r="AM29" s="304"/>
      <c r="AN29" s="304"/>
      <c r="AO29" s="304"/>
      <c r="AP29" s="42"/>
      <c r="AQ29" s="42"/>
      <c r="AR29" s="43"/>
      <c r="BE29" s="293"/>
    </row>
    <row r="30" spans="1:71" s="3" customFormat="1" ht="14.45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305">
        <v>0.12</v>
      </c>
      <c r="M30" s="304"/>
      <c r="N30" s="304"/>
      <c r="O30" s="304"/>
      <c r="P30" s="304"/>
      <c r="Q30" s="42"/>
      <c r="R30" s="42"/>
      <c r="S30" s="42"/>
      <c r="T30" s="42"/>
      <c r="U30" s="42"/>
      <c r="V30" s="42"/>
      <c r="W30" s="303">
        <f>ROUND(BA94, 2)</f>
        <v>0</v>
      </c>
      <c r="X30" s="304"/>
      <c r="Y30" s="304"/>
      <c r="Z30" s="304"/>
      <c r="AA30" s="304"/>
      <c r="AB30" s="304"/>
      <c r="AC30" s="304"/>
      <c r="AD30" s="304"/>
      <c r="AE30" s="304"/>
      <c r="AF30" s="42"/>
      <c r="AG30" s="42"/>
      <c r="AH30" s="42"/>
      <c r="AI30" s="42"/>
      <c r="AJ30" s="42"/>
      <c r="AK30" s="303">
        <f>ROUND(AW94, 2)</f>
        <v>0</v>
      </c>
      <c r="AL30" s="304"/>
      <c r="AM30" s="304"/>
      <c r="AN30" s="304"/>
      <c r="AO30" s="304"/>
      <c r="AP30" s="42"/>
      <c r="AQ30" s="42"/>
      <c r="AR30" s="43"/>
      <c r="BE30" s="293"/>
    </row>
    <row r="31" spans="1:71" s="3" customFormat="1" ht="14.45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305">
        <v>0.21</v>
      </c>
      <c r="M31" s="304"/>
      <c r="N31" s="304"/>
      <c r="O31" s="304"/>
      <c r="P31" s="304"/>
      <c r="Q31" s="42"/>
      <c r="R31" s="42"/>
      <c r="S31" s="42"/>
      <c r="T31" s="42"/>
      <c r="U31" s="42"/>
      <c r="V31" s="42"/>
      <c r="W31" s="303">
        <f>ROUND(BB94,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2"/>
      <c r="AG31" s="42"/>
      <c r="AH31" s="42"/>
      <c r="AI31" s="42"/>
      <c r="AJ31" s="42"/>
      <c r="AK31" s="303">
        <v>0</v>
      </c>
      <c r="AL31" s="304"/>
      <c r="AM31" s="304"/>
      <c r="AN31" s="304"/>
      <c r="AO31" s="304"/>
      <c r="AP31" s="42"/>
      <c r="AQ31" s="42"/>
      <c r="AR31" s="43"/>
      <c r="BE31" s="293"/>
    </row>
    <row r="32" spans="1:71" s="3" customFormat="1" ht="14.45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305">
        <v>0.12</v>
      </c>
      <c r="M32" s="304"/>
      <c r="N32" s="304"/>
      <c r="O32" s="304"/>
      <c r="P32" s="304"/>
      <c r="Q32" s="42"/>
      <c r="R32" s="42"/>
      <c r="S32" s="42"/>
      <c r="T32" s="42"/>
      <c r="U32" s="42"/>
      <c r="V32" s="42"/>
      <c r="W32" s="303">
        <f>ROUND(BC94,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2"/>
      <c r="AG32" s="42"/>
      <c r="AH32" s="42"/>
      <c r="AI32" s="42"/>
      <c r="AJ32" s="42"/>
      <c r="AK32" s="303">
        <v>0</v>
      </c>
      <c r="AL32" s="304"/>
      <c r="AM32" s="304"/>
      <c r="AN32" s="304"/>
      <c r="AO32" s="304"/>
      <c r="AP32" s="42"/>
      <c r="AQ32" s="42"/>
      <c r="AR32" s="43"/>
      <c r="BE32" s="293"/>
    </row>
    <row r="33" spans="1:57" s="3" customFormat="1" ht="14.45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305">
        <v>0</v>
      </c>
      <c r="M33" s="304"/>
      <c r="N33" s="304"/>
      <c r="O33" s="304"/>
      <c r="P33" s="304"/>
      <c r="Q33" s="42"/>
      <c r="R33" s="42"/>
      <c r="S33" s="42"/>
      <c r="T33" s="42"/>
      <c r="U33" s="42"/>
      <c r="V33" s="42"/>
      <c r="W33" s="303">
        <f>ROUND(BD94,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2"/>
      <c r="AG33" s="42"/>
      <c r="AH33" s="42"/>
      <c r="AI33" s="42"/>
      <c r="AJ33" s="42"/>
      <c r="AK33" s="303">
        <v>0</v>
      </c>
      <c r="AL33" s="304"/>
      <c r="AM33" s="304"/>
      <c r="AN33" s="304"/>
      <c r="AO33" s="304"/>
      <c r="AP33" s="42"/>
      <c r="AQ33" s="42"/>
      <c r="AR33" s="43"/>
      <c r="BE33" s="29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2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09" t="s">
        <v>45</v>
      </c>
      <c r="Y35" s="307"/>
      <c r="Z35" s="307"/>
      <c r="AA35" s="307"/>
      <c r="AB35" s="307"/>
      <c r="AC35" s="46"/>
      <c r="AD35" s="46"/>
      <c r="AE35" s="46"/>
      <c r="AF35" s="46"/>
      <c r="AG35" s="46"/>
      <c r="AH35" s="46"/>
      <c r="AI35" s="46"/>
      <c r="AJ35" s="46"/>
      <c r="AK35" s="306">
        <f>SUM(AK26:AK33)</f>
        <v>0</v>
      </c>
      <c r="AL35" s="307"/>
      <c r="AM35" s="307"/>
      <c r="AN35" s="307"/>
      <c r="AO35" s="30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2411J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0" t="str">
        <f>K6</f>
        <v>Stavební úpravy 3.NP a 4.NP + schodiště, Vrázova 842-6, Cheb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2" t="str">
        <f>IF(AN8= "","",AN8)</f>
        <v>19. 6. 2024</v>
      </c>
      <c r="AN87" s="272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73" t="str">
        <f>IF(E17="","",E17)</f>
        <v xml:space="preserve"> </v>
      </c>
      <c r="AN89" s="274"/>
      <c r="AO89" s="274"/>
      <c r="AP89" s="274"/>
      <c r="AQ89" s="37"/>
      <c r="AR89" s="40"/>
      <c r="AS89" s="275" t="s">
        <v>53</v>
      </c>
      <c r="AT89" s="27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30</v>
      </c>
      <c r="AJ90" s="37"/>
      <c r="AK90" s="37"/>
      <c r="AL90" s="37"/>
      <c r="AM90" s="273" t="str">
        <f>IF(E20="","",E20)</f>
        <v xml:space="preserve"> </v>
      </c>
      <c r="AN90" s="274"/>
      <c r="AO90" s="274"/>
      <c r="AP90" s="274"/>
      <c r="AQ90" s="37"/>
      <c r="AR90" s="40"/>
      <c r="AS90" s="277"/>
      <c r="AT90" s="27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9"/>
      <c r="AT91" s="28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1" t="s">
        <v>54</v>
      </c>
      <c r="D92" s="282"/>
      <c r="E92" s="282"/>
      <c r="F92" s="282"/>
      <c r="G92" s="282"/>
      <c r="H92" s="74"/>
      <c r="I92" s="284" t="s">
        <v>55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3" t="s">
        <v>56</v>
      </c>
      <c r="AH92" s="282"/>
      <c r="AI92" s="282"/>
      <c r="AJ92" s="282"/>
      <c r="AK92" s="282"/>
      <c r="AL92" s="282"/>
      <c r="AM92" s="282"/>
      <c r="AN92" s="284" t="s">
        <v>57</v>
      </c>
      <c r="AO92" s="282"/>
      <c r="AP92" s="285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9">
        <f>ROUND(SUM(AG95:AG102),2)</f>
        <v>0</v>
      </c>
      <c r="AH94" s="289"/>
      <c r="AI94" s="289"/>
      <c r="AJ94" s="289"/>
      <c r="AK94" s="289"/>
      <c r="AL94" s="289"/>
      <c r="AM94" s="289"/>
      <c r="AN94" s="290">
        <f t="shared" ref="AN94:AN102" si="0">SUM(AG94,AT94)</f>
        <v>0</v>
      </c>
      <c r="AO94" s="290"/>
      <c r="AP94" s="290"/>
      <c r="AQ94" s="86" t="s">
        <v>1</v>
      </c>
      <c r="AR94" s="87"/>
      <c r="AS94" s="88">
        <f>ROUND(SUM(AS95:AS102),2)</f>
        <v>0</v>
      </c>
      <c r="AT94" s="89">
        <f t="shared" ref="AT94:AT102" si="1">ROUND(SUM(AV94:AW94),2)</f>
        <v>0</v>
      </c>
      <c r="AU94" s="90">
        <f>ROUND(SUM(AU95:AU102),5)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ROUND(SUM(AZ95:AZ102),2)</f>
        <v>0</v>
      </c>
      <c r="BA94" s="89">
        <f>ROUND(SUM(BA95:BA102),2)</f>
        <v>0</v>
      </c>
      <c r="BB94" s="89">
        <f>ROUND(SUM(BB95:BB102),2)</f>
        <v>0</v>
      </c>
      <c r="BC94" s="89">
        <f>ROUND(SUM(BC95:BC102),2)</f>
        <v>0</v>
      </c>
      <c r="BD94" s="91">
        <f>ROUND(SUM(BD95:BD102),2)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A95" s="94" t="s">
        <v>77</v>
      </c>
      <c r="B95" s="95"/>
      <c r="C95" s="96"/>
      <c r="D95" s="286" t="s">
        <v>78</v>
      </c>
      <c r="E95" s="286"/>
      <c r="F95" s="286"/>
      <c r="G95" s="286"/>
      <c r="H95" s="286"/>
      <c r="I95" s="97"/>
      <c r="J95" s="286" t="s">
        <v>79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7">
        <f>'01 - Vedlejší rozpočtové ...'!J30</f>
        <v>0</v>
      </c>
      <c r="AH95" s="288"/>
      <c r="AI95" s="288"/>
      <c r="AJ95" s="288"/>
      <c r="AK95" s="288"/>
      <c r="AL95" s="288"/>
      <c r="AM95" s="288"/>
      <c r="AN95" s="287">
        <f t="shared" si="0"/>
        <v>0</v>
      </c>
      <c r="AO95" s="288"/>
      <c r="AP95" s="288"/>
      <c r="AQ95" s="98" t="s">
        <v>80</v>
      </c>
      <c r="AR95" s="99"/>
      <c r="AS95" s="100">
        <v>0</v>
      </c>
      <c r="AT95" s="101">
        <f t="shared" si="1"/>
        <v>0</v>
      </c>
      <c r="AU95" s="102">
        <f>'01 - Vedlejší rozpočtové ...'!P119</f>
        <v>0</v>
      </c>
      <c r="AV95" s="101">
        <f>'01 - Vedlejší rozpočtové ...'!J33</f>
        <v>0</v>
      </c>
      <c r="AW95" s="101">
        <f>'01 - Vedlejší rozpočtové ...'!J34</f>
        <v>0</v>
      </c>
      <c r="AX95" s="101">
        <f>'01 - Vedlejší rozpočtové ...'!J35</f>
        <v>0</v>
      </c>
      <c r="AY95" s="101">
        <f>'01 - Vedlejší rozpočtové ...'!J36</f>
        <v>0</v>
      </c>
      <c r="AZ95" s="101">
        <f>'01 - Vedlejší rozpočtové ...'!F33</f>
        <v>0</v>
      </c>
      <c r="BA95" s="101">
        <f>'01 - Vedlejší rozpočtové ...'!F34</f>
        <v>0</v>
      </c>
      <c r="BB95" s="101">
        <f>'01 - Vedlejší rozpočtové ...'!F35</f>
        <v>0</v>
      </c>
      <c r="BC95" s="101">
        <f>'01 - Vedlejší rozpočtové ...'!F36</f>
        <v>0</v>
      </c>
      <c r="BD95" s="103">
        <f>'01 - Vedlejší rozpočtové ...'!F37</f>
        <v>0</v>
      </c>
      <c r="BT95" s="104" t="s">
        <v>81</v>
      </c>
      <c r="BV95" s="104" t="s">
        <v>75</v>
      </c>
      <c r="BW95" s="104" t="s">
        <v>82</v>
      </c>
      <c r="BX95" s="104" t="s">
        <v>5</v>
      </c>
      <c r="CL95" s="104" t="s">
        <v>1</v>
      </c>
      <c r="CM95" s="104" t="s">
        <v>83</v>
      </c>
    </row>
    <row r="96" spans="1:91" s="7" customFormat="1" ht="16.5" customHeight="1">
      <c r="A96" s="94" t="s">
        <v>77</v>
      </c>
      <c r="B96" s="95"/>
      <c r="C96" s="96"/>
      <c r="D96" s="286" t="s">
        <v>84</v>
      </c>
      <c r="E96" s="286"/>
      <c r="F96" s="286"/>
      <c r="G96" s="286"/>
      <c r="H96" s="286"/>
      <c r="I96" s="97"/>
      <c r="J96" s="286" t="s">
        <v>85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7">
        <f>'02 - Bourací práce'!J30</f>
        <v>0</v>
      </c>
      <c r="AH96" s="288"/>
      <c r="AI96" s="288"/>
      <c r="AJ96" s="288"/>
      <c r="AK96" s="288"/>
      <c r="AL96" s="288"/>
      <c r="AM96" s="288"/>
      <c r="AN96" s="287">
        <f t="shared" si="0"/>
        <v>0</v>
      </c>
      <c r="AO96" s="288"/>
      <c r="AP96" s="288"/>
      <c r="AQ96" s="98" t="s">
        <v>80</v>
      </c>
      <c r="AR96" s="99"/>
      <c r="AS96" s="100">
        <v>0</v>
      </c>
      <c r="AT96" s="101">
        <f t="shared" si="1"/>
        <v>0</v>
      </c>
      <c r="AU96" s="102">
        <f>'02 - Bourací práce'!P127</f>
        <v>0</v>
      </c>
      <c r="AV96" s="101">
        <f>'02 - Bourací práce'!J33</f>
        <v>0</v>
      </c>
      <c r="AW96" s="101">
        <f>'02 - Bourací práce'!J34</f>
        <v>0</v>
      </c>
      <c r="AX96" s="101">
        <f>'02 - Bourací práce'!J35</f>
        <v>0</v>
      </c>
      <c r="AY96" s="101">
        <f>'02 - Bourací práce'!J36</f>
        <v>0</v>
      </c>
      <c r="AZ96" s="101">
        <f>'02 - Bourací práce'!F33</f>
        <v>0</v>
      </c>
      <c r="BA96" s="101">
        <f>'02 - Bourací práce'!F34</f>
        <v>0</v>
      </c>
      <c r="BB96" s="101">
        <f>'02 - Bourací práce'!F35</f>
        <v>0</v>
      </c>
      <c r="BC96" s="101">
        <f>'02 - Bourací práce'!F36</f>
        <v>0</v>
      </c>
      <c r="BD96" s="103">
        <f>'02 - Bourací práce'!F37</f>
        <v>0</v>
      </c>
      <c r="BT96" s="104" t="s">
        <v>81</v>
      </c>
      <c r="BV96" s="104" t="s">
        <v>75</v>
      </c>
      <c r="BW96" s="104" t="s">
        <v>86</v>
      </c>
      <c r="BX96" s="104" t="s">
        <v>5</v>
      </c>
      <c r="CL96" s="104" t="s">
        <v>1</v>
      </c>
      <c r="CM96" s="104" t="s">
        <v>83</v>
      </c>
    </row>
    <row r="97" spans="1:91" s="7" customFormat="1" ht="16.5" customHeight="1">
      <c r="A97" s="94" t="s">
        <v>77</v>
      </c>
      <c r="B97" s="95"/>
      <c r="C97" s="96"/>
      <c r="D97" s="286" t="s">
        <v>87</v>
      </c>
      <c r="E97" s="286"/>
      <c r="F97" s="286"/>
      <c r="G97" s="286"/>
      <c r="H97" s="286"/>
      <c r="I97" s="97"/>
      <c r="J97" s="286" t="s">
        <v>88</v>
      </c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7">
        <f>'03.1 - Stavebně konstrukč...'!J30</f>
        <v>0</v>
      </c>
      <c r="AH97" s="288"/>
      <c r="AI97" s="288"/>
      <c r="AJ97" s="288"/>
      <c r="AK97" s="288"/>
      <c r="AL97" s="288"/>
      <c r="AM97" s="288"/>
      <c r="AN97" s="287">
        <f t="shared" si="0"/>
        <v>0</v>
      </c>
      <c r="AO97" s="288"/>
      <c r="AP97" s="288"/>
      <c r="AQ97" s="98" t="s">
        <v>80</v>
      </c>
      <c r="AR97" s="99"/>
      <c r="AS97" s="100">
        <v>0</v>
      </c>
      <c r="AT97" s="101">
        <f t="shared" si="1"/>
        <v>0</v>
      </c>
      <c r="AU97" s="102">
        <f>'03.1 - Stavebně konstrukč...'!P140</f>
        <v>0</v>
      </c>
      <c r="AV97" s="101">
        <f>'03.1 - Stavebně konstrukč...'!J33</f>
        <v>0</v>
      </c>
      <c r="AW97" s="101">
        <f>'03.1 - Stavebně konstrukč...'!J34</f>
        <v>0</v>
      </c>
      <c r="AX97" s="101">
        <f>'03.1 - Stavebně konstrukč...'!J35</f>
        <v>0</v>
      </c>
      <c r="AY97" s="101">
        <f>'03.1 - Stavebně konstrukč...'!J36</f>
        <v>0</v>
      </c>
      <c r="AZ97" s="101">
        <f>'03.1 - Stavebně konstrukč...'!F33</f>
        <v>0</v>
      </c>
      <c r="BA97" s="101">
        <f>'03.1 - Stavebně konstrukč...'!F34</f>
        <v>0</v>
      </c>
      <c r="BB97" s="101">
        <f>'03.1 - Stavebně konstrukč...'!F35</f>
        <v>0</v>
      </c>
      <c r="BC97" s="101">
        <f>'03.1 - Stavebně konstrukč...'!F36</f>
        <v>0</v>
      </c>
      <c r="BD97" s="103">
        <f>'03.1 - Stavebně konstrukč...'!F37</f>
        <v>0</v>
      </c>
      <c r="BT97" s="104" t="s">
        <v>81</v>
      </c>
      <c r="BV97" s="104" t="s">
        <v>75</v>
      </c>
      <c r="BW97" s="104" t="s">
        <v>89</v>
      </c>
      <c r="BX97" s="104" t="s">
        <v>5</v>
      </c>
      <c r="CL97" s="104" t="s">
        <v>1</v>
      </c>
      <c r="CM97" s="104" t="s">
        <v>83</v>
      </c>
    </row>
    <row r="98" spans="1:91" s="7" customFormat="1" ht="16.5" customHeight="1">
      <c r="A98" s="94" t="s">
        <v>77</v>
      </c>
      <c r="B98" s="95"/>
      <c r="C98" s="96"/>
      <c r="D98" s="286" t="s">
        <v>90</v>
      </c>
      <c r="E98" s="286"/>
      <c r="F98" s="286"/>
      <c r="G98" s="286"/>
      <c r="H98" s="286"/>
      <c r="I98" s="97"/>
      <c r="J98" s="286" t="s">
        <v>91</v>
      </c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7">
        <f>'03.2 - Schodiště a KZS štítu'!J30</f>
        <v>0</v>
      </c>
      <c r="AH98" s="288"/>
      <c r="AI98" s="288"/>
      <c r="AJ98" s="288"/>
      <c r="AK98" s="288"/>
      <c r="AL98" s="288"/>
      <c r="AM98" s="288"/>
      <c r="AN98" s="287">
        <f t="shared" si="0"/>
        <v>0</v>
      </c>
      <c r="AO98" s="288"/>
      <c r="AP98" s="288"/>
      <c r="AQ98" s="98" t="s">
        <v>80</v>
      </c>
      <c r="AR98" s="99"/>
      <c r="AS98" s="100">
        <v>0</v>
      </c>
      <c r="AT98" s="101">
        <f t="shared" si="1"/>
        <v>0</v>
      </c>
      <c r="AU98" s="102">
        <f>'03.2 - Schodiště a KZS štítu'!P128</f>
        <v>0</v>
      </c>
      <c r="AV98" s="101">
        <f>'03.2 - Schodiště a KZS štítu'!J33</f>
        <v>0</v>
      </c>
      <c r="AW98" s="101">
        <f>'03.2 - Schodiště a KZS štítu'!J34</f>
        <v>0</v>
      </c>
      <c r="AX98" s="101">
        <f>'03.2 - Schodiště a KZS štítu'!J35</f>
        <v>0</v>
      </c>
      <c r="AY98" s="101">
        <f>'03.2 - Schodiště a KZS štítu'!J36</f>
        <v>0</v>
      </c>
      <c r="AZ98" s="101">
        <f>'03.2 - Schodiště a KZS štítu'!F33</f>
        <v>0</v>
      </c>
      <c r="BA98" s="101">
        <f>'03.2 - Schodiště a KZS štítu'!F34</f>
        <v>0</v>
      </c>
      <c r="BB98" s="101">
        <f>'03.2 - Schodiště a KZS štítu'!F35</f>
        <v>0</v>
      </c>
      <c r="BC98" s="101">
        <f>'03.2 - Schodiště a KZS štítu'!F36</f>
        <v>0</v>
      </c>
      <c r="BD98" s="103">
        <f>'03.2 - Schodiště a KZS štítu'!F37</f>
        <v>0</v>
      </c>
      <c r="BT98" s="104" t="s">
        <v>81</v>
      </c>
      <c r="BV98" s="104" t="s">
        <v>75</v>
      </c>
      <c r="BW98" s="104" t="s">
        <v>92</v>
      </c>
      <c r="BX98" s="104" t="s">
        <v>5</v>
      </c>
      <c r="CL98" s="104" t="s">
        <v>1</v>
      </c>
      <c r="CM98" s="104" t="s">
        <v>83</v>
      </c>
    </row>
    <row r="99" spans="1:91" s="7" customFormat="1" ht="16.5" customHeight="1">
      <c r="A99" s="94" t="s">
        <v>77</v>
      </c>
      <c r="B99" s="95"/>
      <c r="C99" s="96"/>
      <c r="D99" s="286" t="s">
        <v>93</v>
      </c>
      <c r="E99" s="286"/>
      <c r="F99" s="286"/>
      <c r="G99" s="286"/>
      <c r="H99" s="286"/>
      <c r="I99" s="97"/>
      <c r="J99" s="286" t="s">
        <v>94</v>
      </c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7">
        <f>'04 - Zdravotně technické ...'!J30</f>
        <v>0</v>
      </c>
      <c r="AH99" s="288"/>
      <c r="AI99" s="288"/>
      <c r="AJ99" s="288"/>
      <c r="AK99" s="288"/>
      <c r="AL99" s="288"/>
      <c r="AM99" s="288"/>
      <c r="AN99" s="287">
        <f t="shared" si="0"/>
        <v>0</v>
      </c>
      <c r="AO99" s="288"/>
      <c r="AP99" s="288"/>
      <c r="AQ99" s="98" t="s">
        <v>80</v>
      </c>
      <c r="AR99" s="99"/>
      <c r="AS99" s="100">
        <v>0</v>
      </c>
      <c r="AT99" s="101">
        <f t="shared" si="1"/>
        <v>0</v>
      </c>
      <c r="AU99" s="102">
        <f>'04 - Zdravotně technické ...'!P120</f>
        <v>0</v>
      </c>
      <c r="AV99" s="101">
        <f>'04 - Zdravotně technické ...'!J33</f>
        <v>0</v>
      </c>
      <c r="AW99" s="101">
        <f>'04 - Zdravotně technické ...'!J34</f>
        <v>0</v>
      </c>
      <c r="AX99" s="101">
        <f>'04 - Zdravotně technické ...'!J35</f>
        <v>0</v>
      </c>
      <c r="AY99" s="101">
        <f>'04 - Zdravotně technické ...'!J36</f>
        <v>0</v>
      </c>
      <c r="AZ99" s="101">
        <f>'04 - Zdravotně technické ...'!F33</f>
        <v>0</v>
      </c>
      <c r="BA99" s="101">
        <f>'04 - Zdravotně technické ...'!F34</f>
        <v>0</v>
      </c>
      <c r="BB99" s="101">
        <f>'04 - Zdravotně technické ...'!F35</f>
        <v>0</v>
      </c>
      <c r="BC99" s="101">
        <f>'04 - Zdravotně technické ...'!F36</f>
        <v>0</v>
      </c>
      <c r="BD99" s="103">
        <f>'04 - Zdravotně technické ...'!F37</f>
        <v>0</v>
      </c>
      <c r="BT99" s="104" t="s">
        <v>81</v>
      </c>
      <c r="BV99" s="104" t="s">
        <v>75</v>
      </c>
      <c r="BW99" s="104" t="s">
        <v>95</v>
      </c>
      <c r="BX99" s="104" t="s">
        <v>5</v>
      </c>
      <c r="CL99" s="104" t="s">
        <v>1</v>
      </c>
      <c r="CM99" s="104" t="s">
        <v>83</v>
      </c>
    </row>
    <row r="100" spans="1:91" s="7" customFormat="1" ht="16.5" customHeight="1">
      <c r="A100" s="94" t="s">
        <v>77</v>
      </c>
      <c r="B100" s="95"/>
      <c r="C100" s="96"/>
      <c r="D100" s="286" t="s">
        <v>96</v>
      </c>
      <c r="E100" s="286"/>
      <c r="F100" s="286"/>
      <c r="G100" s="286"/>
      <c r="H100" s="286"/>
      <c r="I100" s="97"/>
      <c r="J100" s="286" t="s">
        <v>97</v>
      </c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7">
        <f>'05 - Elektroinstalace'!J30</f>
        <v>0</v>
      </c>
      <c r="AH100" s="288"/>
      <c r="AI100" s="288"/>
      <c r="AJ100" s="288"/>
      <c r="AK100" s="288"/>
      <c r="AL100" s="288"/>
      <c r="AM100" s="288"/>
      <c r="AN100" s="287">
        <f t="shared" si="0"/>
        <v>0</v>
      </c>
      <c r="AO100" s="288"/>
      <c r="AP100" s="288"/>
      <c r="AQ100" s="98" t="s">
        <v>80</v>
      </c>
      <c r="AR100" s="99"/>
      <c r="AS100" s="100">
        <v>0</v>
      </c>
      <c r="AT100" s="101">
        <f t="shared" si="1"/>
        <v>0</v>
      </c>
      <c r="AU100" s="102">
        <f>'05 - Elektroinstalace'!P124</f>
        <v>0</v>
      </c>
      <c r="AV100" s="101">
        <f>'05 - Elektroinstalace'!J33</f>
        <v>0</v>
      </c>
      <c r="AW100" s="101">
        <f>'05 - Elektroinstalace'!J34</f>
        <v>0</v>
      </c>
      <c r="AX100" s="101">
        <f>'05 - Elektroinstalace'!J35</f>
        <v>0</v>
      </c>
      <c r="AY100" s="101">
        <f>'05 - Elektroinstalace'!J36</f>
        <v>0</v>
      </c>
      <c r="AZ100" s="101">
        <f>'05 - Elektroinstalace'!F33</f>
        <v>0</v>
      </c>
      <c r="BA100" s="101">
        <f>'05 - Elektroinstalace'!F34</f>
        <v>0</v>
      </c>
      <c r="BB100" s="101">
        <f>'05 - Elektroinstalace'!F35</f>
        <v>0</v>
      </c>
      <c r="BC100" s="101">
        <f>'05 - Elektroinstalace'!F36</f>
        <v>0</v>
      </c>
      <c r="BD100" s="103">
        <f>'05 - Elektroinstalace'!F37</f>
        <v>0</v>
      </c>
      <c r="BT100" s="104" t="s">
        <v>81</v>
      </c>
      <c r="BV100" s="104" t="s">
        <v>75</v>
      </c>
      <c r="BW100" s="104" t="s">
        <v>98</v>
      </c>
      <c r="BX100" s="104" t="s">
        <v>5</v>
      </c>
      <c r="CL100" s="104" t="s">
        <v>1</v>
      </c>
      <c r="CM100" s="104" t="s">
        <v>83</v>
      </c>
    </row>
    <row r="101" spans="1:91" s="7" customFormat="1" ht="16.5" customHeight="1">
      <c r="A101" s="94" t="s">
        <v>77</v>
      </c>
      <c r="B101" s="95"/>
      <c r="C101" s="96"/>
      <c r="D101" s="286" t="s">
        <v>99</v>
      </c>
      <c r="E101" s="286"/>
      <c r="F101" s="286"/>
      <c r="G101" s="286"/>
      <c r="H101" s="286"/>
      <c r="I101" s="97"/>
      <c r="J101" s="286" t="s">
        <v>100</v>
      </c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7">
        <f>'06 - Vzduchotechnika'!J30</f>
        <v>0</v>
      </c>
      <c r="AH101" s="288"/>
      <c r="AI101" s="288"/>
      <c r="AJ101" s="288"/>
      <c r="AK101" s="288"/>
      <c r="AL101" s="288"/>
      <c r="AM101" s="288"/>
      <c r="AN101" s="287">
        <f t="shared" si="0"/>
        <v>0</v>
      </c>
      <c r="AO101" s="288"/>
      <c r="AP101" s="288"/>
      <c r="AQ101" s="98" t="s">
        <v>80</v>
      </c>
      <c r="AR101" s="99"/>
      <c r="AS101" s="100">
        <v>0</v>
      </c>
      <c r="AT101" s="101">
        <f t="shared" si="1"/>
        <v>0</v>
      </c>
      <c r="AU101" s="102">
        <f>'06 - Vzduchotechnika'!P118</f>
        <v>0</v>
      </c>
      <c r="AV101" s="101">
        <f>'06 - Vzduchotechnika'!J33</f>
        <v>0</v>
      </c>
      <c r="AW101" s="101">
        <f>'06 - Vzduchotechnika'!J34</f>
        <v>0</v>
      </c>
      <c r="AX101" s="101">
        <f>'06 - Vzduchotechnika'!J35</f>
        <v>0</v>
      </c>
      <c r="AY101" s="101">
        <f>'06 - Vzduchotechnika'!J36</f>
        <v>0</v>
      </c>
      <c r="AZ101" s="101">
        <f>'06 - Vzduchotechnika'!F33</f>
        <v>0</v>
      </c>
      <c r="BA101" s="101">
        <f>'06 - Vzduchotechnika'!F34</f>
        <v>0</v>
      </c>
      <c r="BB101" s="101">
        <f>'06 - Vzduchotechnika'!F35</f>
        <v>0</v>
      </c>
      <c r="BC101" s="101">
        <f>'06 - Vzduchotechnika'!F36</f>
        <v>0</v>
      </c>
      <c r="BD101" s="103">
        <f>'06 - Vzduchotechnika'!F37</f>
        <v>0</v>
      </c>
      <c r="BT101" s="104" t="s">
        <v>81</v>
      </c>
      <c r="BV101" s="104" t="s">
        <v>75</v>
      </c>
      <c r="BW101" s="104" t="s">
        <v>101</v>
      </c>
      <c r="BX101" s="104" t="s">
        <v>5</v>
      </c>
      <c r="CL101" s="104" t="s">
        <v>1</v>
      </c>
      <c r="CM101" s="104" t="s">
        <v>83</v>
      </c>
    </row>
    <row r="102" spans="1:91" s="7" customFormat="1" ht="16.5" customHeight="1">
      <c r="A102" s="94" t="s">
        <v>77</v>
      </c>
      <c r="B102" s="95"/>
      <c r="C102" s="96"/>
      <c r="D102" s="286" t="s">
        <v>102</v>
      </c>
      <c r="E102" s="286"/>
      <c r="F102" s="286"/>
      <c r="G102" s="286"/>
      <c r="H102" s="286"/>
      <c r="I102" s="97"/>
      <c r="J102" s="286" t="s">
        <v>103</v>
      </c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7">
        <f>'07 - Ústřední vytápění'!J30</f>
        <v>0</v>
      </c>
      <c r="AH102" s="288"/>
      <c r="AI102" s="288"/>
      <c r="AJ102" s="288"/>
      <c r="AK102" s="288"/>
      <c r="AL102" s="288"/>
      <c r="AM102" s="288"/>
      <c r="AN102" s="287">
        <f t="shared" si="0"/>
        <v>0</v>
      </c>
      <c r="AO102" s="288"/>
      <c r="AP102" s="288"/>
      <c r="AQ102" s="98" t="s">
        <v>80</v>
      </c>
      <c r="AR102" s="99"/>
      <c r="AS102" s="105">
        <v>0</v>
      </c>
      <c r="AT102" s="106">
        <f t="shared" si="1"/>
        <v>0</v>
      </c>
      <c r="AU102" s="107">
        <f>'07 - Ústřední vytápění'!P120</f>
        <v>0</v>
      </c>
      <c r="AV102" s="106">
        <f>'07 - Ústřední vytápění'!J33</f>
        <v>0</v>
      </c>
      <c r="AW102" s="106">
        <f>'07 - Ústřední vytápění'!J34</f>
        <v>0</v>
      </c>
      <c r="AX102" s="106">
        <f>'07 - Ústřední vytápění'!J35</f>
        <v>0</v>
      </c>
      <c r="AY102" s="106">
        <f>'07 - Ústřední vytápění'!J36</f>
        <v>0</v>
      </c>
      <c r="AZ102" s="106">
        <f>'07 - Ústřední vytápění'!F33</f>
        <v>0</v>
      </c>
      <c r="BA102" s="106">
        <f>'07 - Ústřední vytápění'!F34</f>
        <v>0</v>
      </c>
      <c r="BB102" s="106">
        <f>'07 - Ústřední vytápění'!F35</f>
        <v>0</v>
      </c>
      <c r="BC102" s="106">
        <f>'07 - Ústřední vytápění'!F36</f>
        <v>0</v>
      </c>
      <c r="BD102" s="108">
        <f>'07 - Ústřední vytápění'!F37</f>
        <v>0</v>
      </c>
      <c r="BT102" s="104" t="s">
        <v>81</v>
      </c>
      <c r="BV102" s="104" t="s">
        <v>75</v>
      </c>
      <c r="BW102" s="104" t="s">
        <v>104</v>
      </c>
      <c r="BX102" s="104" t="s">
        <v>5</v>
      </c>
      <c r="CL102" s="104" t="s">
        <v>1</v>
      </c>
      <c r="CM102" s="104" t="s">
        <v>83</v>
      </c>
    </row>
    <row r="103" spans="1:91" s="2" customFormat="1" ht="30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pans="1:9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40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</sheetData>
  <sheetProtection algorithmName="SHA-512" hashValue="HHTQiQDTAzs2CsBSo8haddnG7fo63u8eRVZQJGDyKIAhgUpM/7al1zBaxvPBKKkmmsaqi6+VP+FpKHkb11KAvg==" saltValue="Js7CgNfPQkc/mS6AyaNwJwLWnWNCE1dFUlbxgnAQUE48gufHoby2xO+2VpoQ9y5utqqbsPvaax3sgdpqkGBnSw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Vedlejší rozpočtové ...'!C2" display="/"/>
    <hyperlink ref="A96" location="'02 - Bourací práce'!C2" display="/"/>
    <hyperlink ref="A97" location="'03.1 - Stavebně konstrukč...'!C2" display="/"/>
    <hyperlink ref="A98" location="'03.2 - Schodiště a KZS štítu'!C2" display="/"/>
    <hyperlink ref="A99" location="'04 - Zdravotně technické ...'!C2" display="/"/>
    <hyperlink ref="A100" location="'05 - Elektroinstalace'!C2" display="/"/>
    <hyperlink ref="A101" location="'06 - Vzduchotechnika'!C2" display="/"/>
    <hyperlink ref="A102" location="'07 - Ústřední vytápě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Stavební úpravy 3.NP a 4.NP + schodiště, Vrázova 842-6, Cheb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107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30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ROUND((SUM(BE119:BE128)),  2)</f>
        <v>0</v>
      </c>
      <c r="G33" s="35"/>
      <c r="H33" s="35"/>
      <c r="I33" s="125">
        <v>0.21</v>
      </c>
      <c r="J33" s="124">
        <f>ROUND(((SUM(BE119:BE128))*I33),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ROUND((SUM(BF119:BF128)),  2)</f>
        <v>0</v>
      </c>
      <c r="G34" s="35"/>
      <c r="H34" s="35"/>
      <c r="I34" s="125">
        <v>0.12</v>
      </c>
      <c r="J34" s="124">
        <f>ROUND(((SUM(BF119:BF128))*I34),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ROUND((SUM(BG119:BG128)),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ROUND((SUM(BH119:BH128)),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ROUND((SUM(BI119:BI128)),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Stavební úpravy 3.NP a 4.NP + schodiště, Vrázova 842-6, Cheb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01 - Vedlejší rozpočtové náklady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113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114</v>
      </c>
      <c r="E98" s="157"/>
      <c r="F98" s="157"/>
      <c r="G98" s="157"/>
      <c r="H98" s="157"/>
      <c r="I98" s="157"/>
      <c r="J98" s="158">
        <f>J121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115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18" t="str">
        <f>E7</f>
        <v>Stavební úpravy 3.NP a 4.NP + schodiště, Vrázova 842-6, Cheb</v>
      </c>
      <c r="F109" s="319"/>
      <c r="G109" s="319"/>
      <c r="H109" s="319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106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70" t="str">
        <f>E9</f>
        <v>01 - Vedlejší rozpočtové náklady</v>
      </c>
      <c r="F111" s="320"/>
      <c r="G111" s="320"/>
      <c r="H111" s="320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 xml:space="preserve"> </v>
      </c>
      <c r="G113" s="37"/>
      <c r="H113" s="37"/>
      <c r="I113" s="30" t="s">
        <v>22</v>
      </c>
      <c r="J113" s="67" t="str">
        <f>IF(J12="","",J12)</f>
        <v>19. 6. 2024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24</v>
      </c>
      <c r="D115" s="37"/>
      <c r="E115" s="37"/>
      <c r="F115" s="28" t="str">
        <f>E15</f>
        <v xml:space="preserve"> </v>
      </c>
      <c r="G115" s="37"/>
      <c r="H115" s="37"/>
      <c r="I115" s="30" t="s">
        <v>29</v>
      </c>
      <c r="J115" s="33" t="str">
        <f>E21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30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0"/>
      <c r="B118" s="161"/>
      <c r="C118" s="162" t="s">
        <v>117</v>
      </c>
      <c r="D118" s="163" t="s">
        <v>58</v>
      </c>
      <c r="E118" s="163" t="s">
        <v>54</v>
      </c>
      <c r="F118" s="163" t="s">
        <v>55</v>
      </c>
      <c r="G118" s="163" t="s">
        <v>118</v>
      </c>
      <c r="H118" s="163" t="s">
        <v>119</v>
      </c>
      <c r="I118" s="163" t="s">
        <v>120</v>
      </c>
      <c r="J118" s="164" t="s">
        <v>110</v>
      </c>
      <c r="K118" s="165" t="s">
        <v>121</v>
      </c>
      <c r="L118" s="166"/>
      <c r="M118" s="76" t="s">
        <v>1</v>
      </c>
      <c r="N118" s="77" t="s">
        <v>37</v>
      </c>
      <c r="O118" s="77" t="s">
        <v>122</v>
      </c>
      <c r="P118" s="77" t="s">
        <v>123</v>
      </c>
      <c r="Q118" s="77" t="s">
        <v>124</v>
      </c>
      <c r="R118" s="77" t="s">
        <v>125</v>
      </c>
      <c r="S118" s="77" t="s">
        <v>126</v>
      </c>
      <c r="T118" s="78" t="s">
        <v>127</v>
      </c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</row>
    <row r="119" spans="1:65" s="2" customFormat="1" ht="22.9" customHeight="1">
      <c r="A119" s="35"/>
      <c r="B119" s="36"/>
      <c r="C119" s="83" t="s">
        <v>128</v>
      </c>
      <c r="D119" s="37"/>
      <c r="E119" s="37"/>
      <c r="F119" s="37"/>
      <c r="G119" s="37"/>
      <c r="H119" s="37"/>
      <c r="I119" s="37"/>
      <c r="J119" s="167">
        <f>BK119</f>
        <v>0</v>
      </c>
      <c r="K119" s="37"/>
      <c r="L119" s="40"/>
      <c r="M119" s="79"/>
      <c r="N119" s="168"/>
      <c r="O119" s="80"/>
      <c r="P119" s="169">
        <f>P120</f>
        <v>0</v>
      </c>
      <c r="Q119" s="80"/>
      <c r="R119" s="169">
        <f>R120</f>
        <v>0</v>
      </c>
      <c r="S119" s="80"/>
      <c r="T119" s="170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72</v>
      </c>
      <c r="AU119" s="18" t="s">
        <v>112</v>
      </c>
      <c r="BK119" s="171">
        <f>BK120</f>
        <v>0</v>
      </c>
    </row>
    <row r="120" spans="1:65" s="12" customFormat="1" ht="25.9" customHeight="1">
      <c r="B120" s="172"/>
      <c r="C120" s="173"/>
      <c r="D120" s="174" t="s">
        <v>72</v>
      </c>
      <c r="E120" s="175" t="s">
        <v>129</v>
      </c>
      <c r="F120" s="175" t="s">
        <v>79</v>
      </c>
      <c r="G120" s="173"/>
      <c r="H120" s="173"/>
      <c r="I120" s="176"/>
      <c r="J120" s="177">
        <f>BK120</f>
        <v>0</v>
      </c>
      <c r="K120" s="173"/>
      <c r="L120" s="178"/>
      <c r="M120" s="179"/>
      <c r="N120" s="180"/>
      <c r="O120" s="180"/>
      <c r="P120" s="181">
        <f>P121+P126</f>
        <v>0</v>
      </c>
      <c r="Q120" s="180"/>
      <c r="R120" s="181">
        <f>R121+R126</f>
        <v>0</v>
      </c>
      <c r="S120" s="180"/>
      <c r="T120" s="182">
        <f>T121+T126</f>
        <v>0</v>
      </c>
      <c r="AR120" s="183" t="s">
        <v>130</v>
      </c>
      <c r="AT120" s="184" t="s">
        <v>72</v>
      </c>
      <c r="AU120" s="184" t="s">
        <v>73</v>
      </c>
      <c r="AY120" s="183" t="s">
        <v>131</v>
      </c>
      <c r="BK120" s="185">
        <f>BK121+BK126</f>
        <v>0</v>
      </c>
    </row>
    <row r="121" spans="1:65" s="12" customFormat="1" ht="22.9" customHeight="1">
      <c r="B121" s="172"/>
      <c r="C121" s="173"/>
      <c r="D121" s="174" t="s">
        <v>72</v>
      </c>
      <c r="E121" s="186" t="s">
        <v>132</v>
      </c>
      <c r="F121" s="186" t="s">
        <v>133</v>
      </c>
      <c r="G121" s="173"/>
      <c r="H121" s="173"/>
      <c r="I121" s="176"/>
      <c r="J121" s="187">
        <f>BK121</f>
        <v>0</v>
      </c>
      <c r="K121" s="173"/>
      <c r="L121" s="178"/>
      <c r="M121" s="179"/>
      <c r="N121" s="180"/>
      <c r="O121" s="180"/>
      <c r="P121" s="181">
        <f>SUM(P122:P125)</f>
        <v>0</v>
      </c>
      <c r="Q121" s="180"/>
      <c r="R121" s="181">
        <f>SUM(R122:R125)</f>
        <v>0</v>
      </c>
      <c r="S121" s="180"/>
      <c r="T121" s="182">
        <f>SUM(T122:T125)</f>
        <v>0</v>
      </c>
      <c r="AR121" s="183" t="s">
        <v>130</v>
      </c>
      <c r="AT121" s="184" t="s">
        <v>72</v>
      </c>
      <c r="AU121" s="184" t="s">
        <v>81</v>
      </c>
      <c r="AY121" s="183" t="s">
        <v>131</v>
      </c>
      <c r="BK121" s="185">
        <f>SUM(BK122:BK125)</f>
        <v>0</v>
      </c>
    </row>
    <row r="122" spans="1:65" s="2" customFormat="1" ht="16.5" customHeight="1">
      <c r="A122" s="35"/>
      <c r="B122" s="36"/>
      <c r="C122" s="188" t="s">
        <v>81</v>
      </c>
      <c r="D122" s="188" t="s">
        <v>134</v>
      </c>
      <c r="E122" s="189" t="s">
        <v>135</v>
      </c>
      <c r="F122" s="190" t="s">
        <v>136</v>
      </c>
      <c r="G122" s="191" t="s">
        <v>137</v>
      </c>
      <c r="H122" s="192">
        <v>1</v>
      </c>
      <c r="I122" s="193"/>
      <c r="J122" s="194">
        <f>ROUND(I122*H122,2)</f>
        <v>0</v>
      </c>
      <c r="K122" s="195"/>
      <c r="L122" s="40"/>
      <c r="M122" s="196" t="s">
        <v>1</v>
      </c>
      <c r="N122" s="197" t="s">
        <v>38</v>
      </c>
      <c r="O122" s="72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0" t="s">
        <v>138</v>
      </c>
      <c r="AT122" s="200" t="s">
        <v>134</v>
      </c>
      <c r="AU122" s="200" t="s">
        <v>83</v>
      </c>
      <c r="AY122" s="18" t="s">
        <v>131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18" t="s">
        <v>81</v>
      </c>
      <c r="BK122" s="201">
        <f>ROUND(I122*H122,2)</f>
        <v>0</v>
      </c>
      <c r="BL122" s="18" t="s">
        <v>138</v>
      </c>
      <c r="BM122" s="200" t="s">
        <v>83</v>
      </c>
    </row>
    <row r="123" spans="1:65" s="2" customFormat="1" ht="29.25">
      <c r="A123" s="35"/>
      <c r="B123" s="36"/>
      <c r="C123" s="37"/>
      <c r="D123" s="202" t="s">
        <v>139</v>
      </c>
      <c r="E123" s="37"/>
      <c r="F123" s="203" t="s">
        <v>140</v>
      </c>
      <c r="G123" s="37"/>
      <c r="H123" s="37"/>
      <c r="I123" s="204"/>
      <c r="J123" s="37"/>
      <c r="K123" s="37"/>
      <c r="L123" s="40"/>
      <c r="M123" s="205"/>
      <c r="N123" s="206"/>
      <c r="O123" s="72"/>
      <c r="P123" s="72"/>
      <c r="Q123" s="72"/>
      <c r="R123" s="72"/>
      <c r="S123" s="72"/>
      <c r="T123" s="73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139</v>
      </c>
      <c r="AU123" s="18" t="s">
        <v>83</v>
      </c>
    </row>
    <row r="124" spans="1:65" s="2" customFormat="1" ht="21.75" customHeight="1">
      <c r="A124" s="35"/>
      <c r="B124" s="36"/>
      <c r="C124" s="188" t="s">
        <v>141</v>
      </c>
      <c r="D124" s="188" t="s">
        <v>134</v>
      </c>
      <c r="E124" s="189" t="s">
        <v>142</v>
      </c>
      <c r="F124" s="190" t="s">
        <v>143</v>
      </c>
      <c r="G124" s="191" t="s">
        <v>144</v>
      </c>
      <c r="H124" s="192">
        <v>1</v>
      </c>
      <c r="I124" s="193"/>
      <c r="J124" s="194">
        <f>ROUND(I124*H124,2)</f>
        <v>0</v>
      </c>
      <c r="K124" s="195"/>
      <c r="L124" s="40"/>
      <c r="M124" s="196" t="s">
        <v>1</v>
      </c>
      <c r="N124" s="197" t="s">
        <v>38</v>
      </c>
      <c r="O124" s="72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0" t="s">
        <v>145</v>
      </c>
      <c r="AT124" s="200" t="s">
        <v>134</v>
      </c>
      <c r="AU124" s="200" t="s">
        <v>83</v>
      </c>
      <c r="AY124" s="18" t="s">
        <v>131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8" t="s">
        <v>81</v>
      </c>
      <c r="BK124" s="201">
        <f>ROUND(I124*H124,2)</f>
        <v>0</v>
      </c>
      <c r="BL124" s="18" t="s">
        <v>145</v>
      </c>
      <c r="BM124" s="200" t="s">
        <v>146</v>
      </c>
    </row>
    <row r="125" spans="1:65" s="2" customFormat="1" ht="11.25">
      <c r="A125" s="35"/>
      <c r="B125" s="36"/>
      <c r="C125" s="37"/>
      <c r="D125" s="202" t="s">
        <v>139</v>
      </c>
      <c r="E125" s="37"/>
      <c r="F125" s="203" t="s">
        <v>147</v>
      </c>
      <c r="G125" s="37"/>
      <c r="H125" s="37"/>
      <c r="I125" s="204"/>
      <c r="J125" s="37"/>
      <c r="K125" s="37"/>
      <c r="L125" s="40"/>
      <c r="M125" s="205"/>
      <c r="N125" s="206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139</v>
      </c>
      <c r="AU125" s="18" t="s">
        <v>83</v>
      </c>
    </row>
    <row r="126" spans="1:65" s="12" customFormat="1" ht="22.9" customHeight="1">
      <c r="B126" s="172"/>
      <c r="C126" s="173"/>
      <c r="D126" s="174" t="s">
        <v>72</v>
      </c>
      <c r="E126" s="186" t="s">
        <v>148</v>
      </c>
      <c r="F126" s="186" t="s">
        <v>149</v>
      </c>
      <c r="G126" s="173"/>
      <c r="H126" s="173"/>
      <c r="I126" s="176"/>
      <c r="J126" s="187">
        <f>BK126</f>
        <v>0</v>
      </c>
      <c r="K126" s="173"/>
      <c r="L126" s="178"/>
      <c r="M126" s="179"/>
      <c r="N126" s="180"/>
      <c r="O126" s="180"/>
      <c r="P126" s="181">
        <f>SUM(P127:P128)</f>
        <v>0</v>
      </c>
      <c r="Q126" s="180"/>
      <c r="R126" s="181">
        <f>SUM(R127:R128)</f>
        <v>0</v>
      </c>
      <c r="S126" s="180"/>
      <c r="T126" s="182">
        <f>SUM(T127:T128)</f>
        <v>0</v>
      </c>
      <c r="AR126" s="183" t="s">
        <v>130</v>
      </c>
      <c r="AT126" s="184" t="s">
        <v>72</v>
      </c>
      <c r="AU126" s="184" t="s">
        <v>81</v>
      </c>
      <c r="AY126" s="183" t="s">
        <v>131</v>
      </c>
      <c r="BK126" s="185">
        <f>SUM(BK127:BK128)</f>
        <v>0</v>
      </c>
    </row>
    <row r="127" spans="1:65" s="2" customFormat="1" ht="16.5" customHeight="1">
      <c r="A127" s="35"/>
      <c r="B127" s="36"/>
      <c r="C127" s="188" t="s">
        <v>83</v>
      </c>
      <c r="D127" s="188" t="s">
        <v>134</v>
      </c>
      <c r="E127" s="189" t="s">
        <v>150</v>
      </c>
      <c r="F127" s="190" t="s">
        <v>149</v>
      </c>
      <c r="G127" s="191" t="s">
        <v>137</v>
      </c>
      <c r="H127" s="192">
        <v>1</v>
      </c>
      <c r="I127" s="193"/>
      <c r="J127" s="194">
        <f>ROUND(I127*H127,2)</f>
        <v>0</v>
      </c>
      <c r="K127" s="195"/>
      <c r="L127" s="40"/>
      <c r="M127" s="196" t="s">
        <v>1</v>
      </c>
      <c r="N127" s="197" t="s">
        <v>38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138</v>
      </c>
      <c r="AT127" s="200" t="s">
        <v>134</v>
      </c>
      <c r="AU127" s="200" t="s">
        <v>83</v>
      </c>
      <c r="AY127" s="18" t="s">
        <v>131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81</v>
      </c>
      <c r="BK127" s="201">
        <f>ROUND(I127*H127,2)</f>
        <v>0</v>
      </c>
      <c r="BL127" s="18" t="s">
        <v>138</v>
      </c>
      <c r="BM127" s="200" t="s">
        <v>138</v>
      </c>
    </row>
    <row r="128" spans="1:65" s="2" customFormat="1" ht="11.25">
      <c r="A128" s="35"/>
      <c r="B128" s="36"/>
      <c r="C128" s="37"/>
      <c r="D128" s="202" t="s">
        <v>139</v>
      </c>
      <c r="E128" s="37"/>
      <c r="F128" s="203" t="s">
        <v>151</v>
      </c>
      <c r="G128" s="37"/>
      <c r="H128" s="37"/>
      <c r="I128" s="204"/>
      <c r="J128" s="37"/>
      <c r="K128" s="37"/>
      <c r="L128" s="40"/>
      <c r="M128" s="207"/>
      <c r="N128" s="208"/>
      <c r="O128" s="209"/>
      <c r="P128" s="209"/>
      <c r="Q128" s="209"/>
      <c r="R128" s="209"/>
      <c r="S128" s="209"/>
      <c r="T128" s="210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139</v>
      </c>
      <c r="AU128" s="18" t="s">
        <v>83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2seVq+mqCIFdnrfIjjRxA/3G8IWj14y5i7erq4YexLtqYSsIhciUWUqgg5N3qWIOtREh7xjWMNyTaT5p3/96Pw==" saltValue="oRUcxaiDriVnaIBHZrapIuy3LWha7phDQ1kVKM7wTZBA/IrNNaqgerE0EIiw13/uf6P6ogvabDRo+RXqYer/zA==" spinCount="100000" sheet="1" objects="1" scenarios="1" formatColumns="0" formatRows="0" autoFilter="0"/>
  <autoFilter ref="C118:K128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Stavební úpravy 3.NP a 4.NP + schodiště, Vrázova 842-6, Cheb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152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30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ROUND((SUM(BE127:BE297)),  2)</f>
        <v>0</v>
      </c>
      <c r="G33" s="35"/>
      <c r="H33" s="35"/>
      <c r="I33" s="125">
        <v>0.21</v>
      </c>
      <c r="J33" s="124">
        <f>ROUND(((SUM(BE127:BE297))*I33),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ROUND((SUM(BF127:BF297)),  2)</f>
        <v>0</v>
      </c>
      <c r="G34" s="35"/>
      <c r="H34" s="35"/>
      <c r="I34" s="125">
        <v>0.12</v>
      </c>
      <c r="J34" s="124">
        <f>ROUND(((SUM(BF127:BF297))*I34),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ROUND((SUM(BG127:BG297)),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ROUND((SUM(BH127:BH297)),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ROUND((SUM(BI127:BI297)),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Stavební úpravy 3.NP a 4.NP + schodiště, Vrázova 842-6, Cheb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02 - Bourací práce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153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154</v>
      </c>
      <c r="E98" s="157"/>
      <c r="F98" s="157"/>
      <c r="G98" s="157"/>
      <c r="H98" s="157"/>
      <c r="I98" s="157"/>
      <c r="J98" s="158">
        <f>J129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155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156</v>
      </c>
      <c r="E100" s="157"/>
      <c r="F100" s="157"/>
      <c r="G100" s="157"/>
      <c r="H100" s="157"/>
      <c r="I100" s="157"/>
      <c r="J100" s="158">
        <f>J137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157</v>
      </c>
      <c r="E101" s="157"/>
      <c r="F101" s="157"/>
      <c r="G101" s="157"/>
      <c r="H101" s="157"/>
      <c r="I101" s="157"/>
      <c r="J101" s="158">
        <f>J174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158</v>
      </c>
      <c r="E102" s="157"/>
      <c r="F102" s="157"/>
      <c r="G102" s="157"/>
      <c r="H102" s="157"/>
      <c r="I102" s="157"/>
      <c r="J102" s="158">
        <f>J188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159</v>
      </c>
      <c r="E103" s="157"/>
      <c r="F103" s="157"/>
      <c r="G103" s="157"/>
      <c r="H103" s="157"/>
      <c r="I103" s="157"/>
      <c r="J103" s="158">
        <f>J259</f>
        <v>0</v>
      </c>
      <c r="K103" s="155"/>
      <c r="L103" s="159"/>
    </row>
    <row r="104" spans="1:31" s="9" customFormat="1" ht="24.95" customHeight="1">
      <c r="B104" s="148"/>
      <c r="C104" s="149"/>
      <c r="D104" s="150" t="s">
        <v>160</v>
      </c>
      <c r="E104" s="151"/>
      <c r="F104" s="151"/>
      <c r="G104" s="151"/>
      <c r="H104" s="151"/>
      <c r="I104" s="151"/>
      <c r="J104" s="152">
        <f>J270</f>
        <v>0</v>
      </c>
      <c r="K104" s="149"/>
      <c r="L104" s="153"/>
    </row>
    <row r="105" spans="1:31" s="10" customFormat="1" ht="19.899999999999999" customHeight="1">
      <c r="B105" s="154"/>
      <c r="C105" s="155"/>
      <c r="D105" s="156" t="s">
        <v>161</v>
      </c>
      <c r="E105" s="157"/>
      <c r="F105" s="157"/>
      <c r="G105" s="157"/>
      <c r="H105" s="157"/>
      <c r="I105" s="157"/>
      <c r="J105" s="158">
        <f>J271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162</v>
      </c>
      <c r="E106" s="157"/>
      <c r="F106" s="157"/>
      <c r="G106" s="157"/>
      <c r="H106" s="157"/>
      <c r="I106" s="157"/>
      <c r="J106" s="158">
        <f>J282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163</v>
      </c>
      <c r="E107" s="157"/>
      <c r="F107" s="157"/>
      <c r="G107" s="157"/>
      <c r="H107" s="157"/>
      <c r="I107" s="157"/>
      <c r="J107" s="158">
        <f>J285</f>
        <v>0</v>
      </c>
      <c r="K107" s="155"/>
      <c r="L107" s="159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18" t="str">
        <f>E7</f>
        <v>Stavební úpravy 3.NP a 4.NP + schodiště, Vrázova 842-6, Cheb</v>
      </c>
      <c r="F117" s="319"/>
      <c r="G117" s="319"/>
      <c r="H117" s="31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106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70" t="str">
        <f>E9</f>
        <v>02 - Bourací práce</v>
      </c>
      <c r="F119" s="320"/>
      <c r="G119" s="320"/>
      <c r="H119" s="320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 xml:space="preserve"> </v>
      </c>
      <c r="G121" s="37"/>
      <c r="H121" s="37"/>
      <c r="I121" s="30" t="s">
        <v>22</v>
      </c>
      <c r="J121" s="67" t="str">
        <f>IF(J12="","",J12)</f>
        <v>19. 6. 2024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E15</f>
        <v xml:space="preserve"> </v>
      </c>
      <c r="G123" s="37"/>
      <c r="H123" s="37"/>
      <c r="I123" s="30" t="s">
        <v>29</v>
      </c>
      <c r="J123" s="33" t="str">
        <f>E21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27</v>
      </c>
      <c r="D124" s="37"/>
      <c r="E124" s="37"/>
      <c r="F124" s="28" t="str">
        <f>IF(E18="","",E18)</f>
        <v>Vyplň údaj</v>
      </c>
      <c r="G124" s="37"/>
      <c r="H124" s="37"/>
      <c r="I124" s="30" t="s">
        <v>30</v>
      </c>
      <c r="J124" s="33" t="str">
        <f>E24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0"/>
      <c r="B126" s="161"/>
      <c r="C126" s="162" t="s">
        <v>117</v>
      </c>
      <c r="D126" s="163" t="s">
        <v>58</v>
      </c>
      <c r="E126" s="163" t="s">
        <v>54</v>
      </c>
      <c r="F126" s="163" t="s">
        <v>55</v>
      </c>
      <c r="G126" s="163" t="s">
        <v>118</v>
      </c>
      <c r="H126" s="163" t="s">
        <v>119</v>
      </c>
      <c r="I126" s="163" t="s">
        <v>120</v>
      </c>
      <c r="J126" s="164" t="s">
        <v>110</v>
      </c>
      <c r="K126" s="165" t="s">
        <v>121</v>
      </c>
      <c r="L126" s="166"/>
      <c r="M126" s="76" t="s">
        <v>1</v>
      </c>
      <c r="N126" s="77" t="s">
        <v>37</v>
      </c>
      <c r="O126" s="77" t="s">
        <v>122</v>
      </c>
      <c r="P126" s="77" t="s">
        <v>123</v>
      </c>
      <c r="Q126" s="77" t="s">
        <v>124</v>
      </c>
      <c r="R126" s="77" t="s">
        <v>125</v>
      </c>
      <c r="S126" s="77" t="s">
        <v>126</v>
      </c>
      <c r="T126" s="78" t="s">
        <v>127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9" customHeight="1">
      <c r="A127" s="35"/>
      <c r="B127" s="36"/>
      <c r="C127" s="83" t="s">
        <v>128</v>
      </c>
      <c r="D127" s="37"/>
      <c r="E127" s="37"/>
      <c r="F127" s="37"/>
      <c r="G127" s="37"/>
      <c r="H127" s="37"/>
      <c r="I127" s="37"/>
      <c r="J127" s="167">
        <f>BK127</f>
        <v>0</v>
      </c>
      <c r="K127" s="37"/>
      <c r="L127" s="40"/>
      <c r="M127" s="79"/>
      <c r="N127" s="168"/>
      <c r="O127" s="80"/>
      <c r="P127" s="169">
        <f>P128+P270</f>
        <v>0</v>
      </c>
      <c r="Q127" s="80"/>
      <c r="R127" s="169">
        <f>R128+R270</f>
        <v>0</v>
      </c>
      <c r="S127" s="80"/>
      <c r="T127" s="170">
        <f>T128+T270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72</v>
      </c>
      <c r="AU127" s="18" t="s">
        <v>112</v>
      </c>
      <c r="BK127" s="171">
        <f>BK128+BK270</f>
        <v>0</v>
      </c>
    </row>
    <row r="128" spans="1:63" s="12" customFormat="1" ht="25.9" customHeight="1">
      <c r="B128" s="172"/>
      <c r="C128" s="173"/>
      <c r="D128" s="174" t="s">
        <v>72</v>
      </c>
      <c r="E128" s="175" t="s">
        <v>164</v>
      </c>
      <c r="F128" s="175" t="s">
        <v>165</v>
      </c>
      <c r="G128" s="173"/>
      <c r="H128" s="173"/>
      <c r="I128" s="176"/>
      <c r="J128" s="177">
        <f>BK128</f>
        <v>0</v>
      </c>
      <c r="K128" s="173"/>
      <c r="L128" s="178"/>
      <c r="M128" s="179"/>
      <c r="N128" s="180"/>
      <c r="O128" s="180"/>
      <c r="P128" s="181">
        <f>P129+P130+P137+P174+P188+P259</f>
        <v>0</v>
      </c>
      <c r="Q128" s="180"/>
      <c r="R128" s="181">
        <f>R129+R130+R137+R174+R188+R259</f>
        <v>0</v>
      </c>
      <c r="S128" s="180"/>
      <c r="T128" s="182">
        <f>T129+T130+T137+T174+T188+T259</f>
        <v>0</v>
      </c>
      <c r="AR128" s="183" t="s">
        <v>81</v>
      </c>
      <c r="AT128" s="184" t="s">
        <v>72</v>
      </c>
      <c r="AU128" s="184" t="s">
        <v>73</v>
      </c>
      <c r="AY128" s="183" t="s">
        <v>131</v>
      </c>
      <c r="BK128" s="185">
        <f>BK129+BK130+BK137+BK174+BK188+BK259</f>
        <v>0</v>
      </c>
    </row>
    <row r="129" spans="1:65" s="12" customFormat="1" ht="22.9" customHeight="1">
      <c r="B129" s="172"/>
      <c r="C129" s="173"/>
      <c r="D129" s="174" t="s">
        <v>72</v>
      </c>
      <c r="E129" s="186" t="s">
        <v>166</v>
      </c>
      <c r="F129" s="186" t="s">
        <v>167</v>
      </c>
      <c r="G129" s="173"/>
      <c r="H129" s="173"/>
      <c r="I129" s="176"/>
      <c r="J129" s="187">
        <f>BK129</f>
        <v>0</v>
      </c>
      <c r="K129" s="173"/>
      <c r="L129" s="178"/>
      <c r="M129" s="179"/>
      <c r="N129" s="180"/>
      <c r="O129" s="180"/>
      <c r="P129" s="181">
        <v>0</v>
      </c>
      <c r="Q129" s="180"/>
      <c r="R129" s="181">
        <v>0</v>
      </c>
      <c r="S129" s="180"/>
      <c r="T129" s="182">
        <v>0</v>
      </c>
      <c r="AR129" s="183" t="s">
        <v>81</v>
      </c>
      <c r="AT129" s="184" t="s">
        <v>72</v>
      </c>
      <c r="AU129" s="184" t="s">
        <v>81</v>
      </c>
      <c r="AY129" s="183" t="s">
        <v>131</v>
      </c>
      <c r="BK129" s="185">
        <v>0</v>
      </c>
    </row>
    <row r="130" spans="1:65" s="12" customFormat="1" ht="22.9" customHeight="1">
      <c r="B130" s="172"/>
      <c r="C130" s="173"/>
      <c r="D130" s="174" t="s">
        <v>72</v>
      </c>
      <c r="E130" s="186" t="s">
        <v>168</v>
      </c>
      <c r="F130" s="186" t="s">
        <v>169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SUM(P131:P136)</f>
        <v>0</v>
      </c>
      <c r="Q130" s="180"/>
      <c r="R130" s="181">
        <f>SUM(R131:R136)</f>
        <v>0</v>
      </c>
      <c r="S130" s="180"/>
      <c r="T130" s="182">
        <f>SUM(T131:T136)</f>
        <v>0</v>
      </c>
      <c r="AR130" s="183" t="s">
        <v>81</v>
      </c>
      <c r="AT130" s="184" t="s">
        <v>72</v>
      </c>
      <c r="AU130" s="184" t="s">
        <v>81</v>
      </c>
      <c r="AY130" s="183" t="s">
        <v>131</v>
      </c>
      <c r="BK130" s="185">
        <f>SUM(BK131:BK136)</f>
        <v>0</v>
      </c>
    </row>
    <row r="131" spans="1:65" s="2" customFormat="1" ht="16.5" customHeight="1">
      <c r="A131" s="35"/>
      <c r="B131" s="36"/>
      <c r="C131" s="188" t="s">
        <v>81</v>
      </c>
      <c r="D131" s="188" t="s">
        <v>134</v>
      </c>
      <c r="E131" s="189" t="s">
        <v>170</v>
      </c>
      <c r="F131" s="190" t="s">
        <v>171</v>
      </c>
      <c r="G131" s="191" t="s">
        <v>172</v>
      </c>
      <c r="H131" s="192">
        <v>194.73</v>
      </c>
      <c r="I131" s="193"/>
      <c r="J131" s="194">
        <f>ROUND(I131*H131,2)</f>
        <v>0</v>
      </c>
      <c r="K131" s="195"/>
      <c r="L131" s="40"/>
      <c r="M131" s="196" t="s">
        <v>1</v>
      </c>
      <c r="N131" s="197" t="s">
        <v>38</v>
      </c>
      <c r="O131" s="72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138</v>
      </c>
      <c r="AT131" s="200" t="s">
        <v>134</v>
      </c>
      <c r="AU131" s="200" t="s">
        <v>83</v>
      </c>
      <c r="AY131" s="18" t="s">
        <v>131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8" t="s">
        <v>81</v>
      </c>
      <c r="BK131" s="201">
        <f>ROUND(I131*H131,2)</f>
        <v>0</v>
      </c>
      <c r="BL131" s="18" t="s">
        <v>138</v>
      </c>
      <c r="BM131" s="200" t="s">
        <v>83</v>
      </c>
    </row>
    <row r="132" spans="1:65" s="2" customFormat="1" ht="19.5">
      <c r="A132" s="35"/>
      <c r="B132" s="36"/>
      <c r="C132" s="37"/>
      <c r="D132" s="202" t="s">
        <v>139</v>
      </c>
      <c r="E132" s="37"/>
      <c r="F132" s="203" t="s">
        <v>173</v>
      </c>
      <c r="G132" s="37"/>
      <c r="H132" s="37"/>
      <c r="I132" s="204"/>
      <c r="J132" s="37"/>
      <c r="K132" s="37"/>
      <c r="L132" s="40"/>
      <c r="M132" s="205"/>
      <c r="N132" s="206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139</v>
      </c>
      <c r="AU132" s="18" t="s">
        <v>83</v>
      </c>
    </row>
    <row r="133" spans="1:65" s="13" customFormat="1" ht="11.25">
      <c r="B133" s="211"/>
      <c r="C133" s="212"/>
      <c r="D133" s="202" t="s">
        <v>174</v>
      </c>
      <c r="E133" s="213" t="s">
        <v>1</v>
      </c>
      <c r="F133" s="214" t="s">
        <v>175</v>
      </c>
      <c r="G133" s="212"/>
      <c r="H133" s="213" t="s">
        <v>1</v>
      </c>
      <c r="I133" s="215"/>
      <c r="J133" s="212"/>
      <c r="K133" s="212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174</v>
      </c>
      <c r="AU133" s="220" t="s">
        <v>83</v>
      </c>
      <c r="AV133" s="13" t="s">
        <v>81</v>
      </c>
      <c r="AW133" s="13" t="s">
        <v>31</v>
      </c>
      <c r="AX133" s="13" t="s">
        <v>73</v>
      </c>
      <c r="AY133" s="220" t="s">
        <v>131</v>
      </c>
    </row>
    <row r="134" spans="1:65" s="14" customFormat="1" ht="11.25">
      <c r="B134" s="221"/>
      <c r="C134" s="222"/>
      <c r="D134" s="202" t="s">
        <v>174</v>
      </c>
      <c r="E134" s="223" t="s">
        <v>1</v>
      </c>
      <c r="F134" s="224" t="s">
        <v>176</v>
      </c>
      <c r="G134" s="222"/>
      <c r="H134" s="225">
        <v>96.89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174</v>
      </c>
      <c r="AU134" s="231" t="s">
        <v>83</v>
      </c>
      <c r="AV134" s="14" t="s">
        <v>83</v>
      </c>
      <c r="AW134" s="14" t="s">
        <v>31</v>
      </c>
      <c r="AX134" s="14" t="s">
        <v>73</v>
      </c>
      <c r="AY134" s="231" t="s">
        <v>131</v>
      </c>
    </row>
    <row r="135" spans="1:65" s="14" customFormat="1" ht="11.25">
      <c r="B135" s="221"/>
      <c r="C135" s="222"/>
      <c r="D135" s="202" t="s">
        <v>174</v>
      </c>
      <c r="E135" s="223" t="s">
        <v>1</v>
      </c>
      <c r="F135" s="224" t="s">
        <v>177</v>
      </c>
      <c r="G135" s="222"/>
      <c r="H135" s="225">
        <v>97.84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174</v>
      </c>
      <c r="AU135" s="231" t="s">
        <v>83</v>
      </c>
      <c r="AV135" s="14" t="s">
        <v>83</v>
      </c>
      <c r="AW135" s="14" t="s">
        <v>31</v>
      </c>
      <c r="AX135" s="14" t="s">
        <v>73</v>
      </c>
      <c r="AY135" s="231" t="s">
        <v>131</v>
      </c>
    </row>
    <row r="136" spans="1:65" s="15" customFormat="1" ht="11.25">
      <c r="B136" s="232"/>
      <c r="C136" s="233"/>
      <c r="D136" s="202" t="s">
        <v>174</v>
      </c>
      <c r="E136" s="234" t="s">
        <v>1</v>
      </c>
      <c r="F136" s="235" t="s">
        <v>178</v>
      </c>
      <c r="G136" s="233"/>
      <c r="H136" s="236">
        <v>194.73000000000002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174</v>
      </c>
      <c r="AU136" s="242" t="s">
        <v>83</v>
      </c>
      <c r="AV136" s="15" t="s">
        <v>138</v>
      </c>
      <c r="AW136" s="15" t="s">
        <v>31</v>
      </c>
      <c r="AX136" s="15" t="s">
        <v>81</v>
      </c>
      <c r="AY136" s="242" t="s">
        <v>131</v>
      </c>
    </row>
    <row r="137" spans="1:65" s="12" customFormat="1" ht="22.9" customHeight="1">
      <c r="B137" s="172"/>
      <c r="C137" s="173"/>
      <c r="D137" s="174" t="s">
        <v>72</v>
      </c>
      <c r="E137" s="186" t="s">
        <v>179</v>
      </c>
      <c r="F137" s="186" t="s">
        <v>180</v>
      </c>
      <c r="G137" s="173"/>
      <c r="H137" s="173"/>
      <c r="I137" s="176"/>
      <c r="J137" s="187">
        <f>BK137</f>
        <v>0</v>
      </c>
      <c r="K137" s="173"/>
      <c r="L137" s="178"/>
      <c r="M137" s="179"/>
      <c r="N137" s="180"/>
      <c r="O137" s="180"/>
      <c r="P137" s="181">
        <f>SUM(P138:P173)</f>
        <v>0</v>
      </c>
      <c r="Q137" s="180"/>
      <c r="R137" s="181">
        <f>SUM(R138:R173)</f>
        <v>0</v>
      </c>
      <c r="S137" s="180"/>
      <c r="T137" s="182">
        <f>SUM(T138:T173)</f>
        <v>0</v>
      </c>
      <c r="AR137" s="183" t="s">
        <v>81</v>
      </c>
      <c r="AT137" s="184" t="s">
        <v>72</v>
      </c>
      <c r="AU137" s="184" t="s">
        <v>81</v>
      </c>
      <c r="AY137" s="183" t="s">
        <v>131</v>
      </c>
      <c r="BK137" s="185">
        <f>SUM(BK138:BK173)</f>
        <v>0</v>
      </c>
    </row>
    <row r="138" spans="1:65" s="2" customFormat="1" ht="21.75" customHeight="1">
      <c r="A138" s="35"/>
      <c r="B138" s="36"/>
      <c r="C138" s="188" t="s">
        <v>83</v>
      </c>
      <c r="D138" s="188" t="s">
        <v>134</v>
      </c>
      <c r="E138" s="189" t="s">
        <v>181</v>
      </c>
      <c r="F138" s="190" t="s">
        <v>182</v>
      </c>
      <c r="G138" s="191" t="s">
        <v>172</v>
      </c>
      <c r="H138" s="192">
        <v>34.939</v>
      </c>
      <c r="I138" s="193"/>
      <c r="J138" s="194">
        <f>ROUND(I138*H138,2)</f>
        <v>0</v>
      </c>
      <c r="K138" s="195"/>
      <c r="L138" s="40"/>
      <c r="M138" s="196" t="s">
        <v>1</v>
      </c>
      <c r="N138" s="197" t="s">
        <v>38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138</v>
      </c>
      <c r="AT138" s="200" t="s">
        <v>134</v>
      </c>
      <c r="AU138" s="200" t="s">
        <v>83</v>
      </c>
      <c r="AY138" s="18" t="s">
        <v>131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8" t="s">
        <v>81</v>
      </c>
      <c r="BK138" s="201">
        <f>ROUND(I138*H138,2)</f>
        <v>0</v>
      </c>
      <c r="BL138" s="18" t="s">
        <v>138</v>
      </c>
      <c r="BM138" s="200" t="s">
        <v>138</v>
      </c>
    </row>
    <row r="139" spans="1:65" s="2" customFormat="1" ht="29.25">
      <c r="A139" s="35"/>
      <c r="B139" s="36"/>
      <c r="C139" s="37"/>
      <c r="D139" s="202" t="s">
        <v>139</v>
      </c>
      <c r="E139" s="37"/>
      <c r="F139" s="203" t="s">
        <v>183</v>
      </c>
      <c r="G139" s="37"/>
      <c r="H139" s="37"/>
      <c r="I139" s="204"/>
      <c r="J139" s="37"/>
      <c r="K139" s="37"/>
      <c r="L139" s="40"/>
      <c r="M139" s="205"/>
      <c r="N139" s="206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139</v>
      </c>
      <c r="AU139" s="18" t="s">
        <v>83</v>
      </c>
    </row>
    <row r="140" spans="1:65" s="13" customFormat="1" ht="11.25">
      <c r="B140" s="211"/>
      <c r="C140" s="212"/>
      <c r="D140" s="202" t="s">
        <v>174</v>
      </c>
      <c r="E140" s="213" t="s">
        <v>1</v>
      </c>
      <c r="F140" s="214" t="s">
        <v>184</v>
      </c>
      <c r="G140" s="212"/>
      <c r="H140" s="213" t="s">
        <v>1</v>
      </c>
      <c r="I140" s="215"/>
      <c r="J140" s="212"/>
      <c r="K140" s="212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174</v>
      </c>
      <c r="AU140" s="220" t="s">
        <v>83</v>
      </c>
      <c r="AV140" s="13" t="s">
        <v>81</v>
      </c>
      <c r="AW140" s="13" t="s">
        <v>31</v>
      </c>
      <c r="AX140" s="13" t="s">
        <v>73</v>
      </c>
      <c r="AY140" s="220" t="s">
        <v>131</v>
      </c>
    </row>
    <row r="141" spans="1:65" s="14" customFormat="1" ht="11.25">
      <c r="B141" s="221"/>
      <c r="C141" s="222"/>
      <c r="D141" s="202" t="s">
        <v>174</v>
      </c>
      <c r="E141" s="223" t="s">
        <v>1</v>
      </c>
      <c r="F141" s="224" t="s">
        <v>185</v>
      </c>
      <c r="G141" s="222"/>
      <c r="H141" s="225">
        <v>34.939099999999996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174</v>
      </c>
      <c r="AU141" s="231" t="s">
        <v>83</v>
      </c>
      <c r="AV141" s="14" t="s">
        <v>83</v>
      </c>
      <c r="AW141" s="14" t="s">
        <v>31</v>
      </c>
      <c r="AX141" s="14" t="s">
        <v>73</v>
      </c>
      <c r="AY141" s="231" t="s">
        <v>131</v>
      </c>
    </row>
    <row r="142" spans="1:65" s="15" customFormat="1" ht="11.25">
      <c r="B142" s="232"/>
      <c r="C142" s="233"/>
      <c r="D142" s="202" t="s">
        <v>174</v>
      </c>
      <c r="E142" s="234" t="s">
        <v>1</v>
      </c>
      <c r="F142" s="235" t="s">
        <v>178</v>
      </c>
      <c r="G142" s="233"/>
      <c r="H142" s="236">
        <v>34.939099999999996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174</v>
      </c>
      <c r="AU142" s="242" t="s">
        <v>83</v>
      </c>
      <c r="AV142" s="15" t="s">
        <v>138</v>
      </c>
      <c r="AW142" s="15" t="s">
        <v>31</v>
      </c>
      <c r="AX142" s="15" t="s">
        <v>81</v>
      </c>
      <c r="AY142" s="242" t="s">
        <v>131</v>
      </c>
    </row>
    <row r="143" spans="1:65" s="2" customFormat="1" ht="24.2" customHeight="1">
      <c r="A143" s="35"/>
      <c r="B143" s="36"/>
      <c r="C143" s="188" t="s">
        <v>141</v>
      </c>
      <c r="D143" s="188" t="s">
        <v>134</v>
      </c>
      <c r="E143" s="189" t="s">
        <v>186</v>
      </c>
      <c r="F143" s="190" t="s">
        <v>187</v>
      </c>
      <c r="G143" s="191" t="s">
        <v>172</v>
      </c>
      <c r="H143" s="192">
        <v>16.012</v>
      </c>
      <c r="I143" s="193"/>
      <c r="J143" s="194">
        <f>ROUND(I143*H143,2)</f>
        <v>0</v>
      </c>
      <c r="K143" s="195"/>
      <c r="L143" s="40"/>
      <c r="M143" s="196" t="s">
        <v>1</v>
      </c>
      <c r="N143" s="197" t="s">
        <v>38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138</v>
      </c>
      <c r="AT143" s="200" t="s">
        <v>134</v>
      </c>
      <c r="AU143" s="200" t="s">
        <v>83</v>
      </c>
      <c r="AY143" s="18" t="s">
        <v>131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81</v>
      </c>
      <c r="BK143" s="201">
        <f>ROUND(I143*H143,2)</f>
        <v>0</v>
      </c>
      <c r="BL143" s="18" t="s">
        <v>138</v>
      </c>
      <c r="BM143" s="200" t="s">
        <v>188</v>
      </c>
    </row>
    <row r="144" spans="1:65" s="2" customFormat="1" ht="29.25">
      <c r="A144" s="35"/>
      <c r="B144" s="36"/>
      <c r="C144" s="37"/>
      <c r="D144" s="202" t="s">
        <v>139</v>
      </c>
      <c r="E144" s="37"/>
      <c r="F144" s="203" t="s">
        <v>189</v>
      </c>
      <c r="G144" s="37"/>
      <c r="H144" s="37"/>
      <c r="I144" s="204"/>
      <c r="J144" s="37"/>
      <c r="K144" s="37"/>
      <c r="L144" s="40"/>
      <c r="M144" s="205"/>
      <c r="N144" s="206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139</v>
      </c>
      <c r="AU144" s="18" t="s">
        <v>83</v>
      </c>
    </row>
    <row r="145" spans="1:65" s="13" customFormat="1" ht="11.25">
      <c r="B145" s="211"/>
      <c r="C145" s="212"/>
      <c r="D145" s="202" t="s">
        <v>174</v>
      </c>
      <c r="E145" s="213" t="s">
        <v>1</v>
      </c>
      <c r="F145" s="214" t="s">
        <v>184</v>
      </c>
      <c r="G145" s="212"/>
      <c r="H145" s="213" t="s">
        <v>1</v>
      </c>
      <c r="I145" s="215"/>
      <c r="J145" s="212"/>
      <c r="K145" s="212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174</v>
      </c>
      <c r="AU145" s="220" t="s">
        <v>83</v>
      </c>
      <c r="AV145" s="13" t="s">
        <v>81</v>
      </c>
      <c r="AW145" s="13" t="s">
        <v>31</v>
      </c>
      <c r="AX145" s="13" t="s">
        <v>73</v>
      </c>
      <c r="AY145" s="220" t="s">
        <v>131</v>
      </c>
    </row>
    <row r="146" spans="1:65" s="14" customFormat="1" ht="11.25">
      <c r="B146" s="221"/>
      <c r="C146" s="222"/>
      <c r="D146" s="202" t="s">
        <v>174</v>
      </c>
      <c r="E146" s="223" t="s">
        <v>1</v>
      </c>
      <c r="F146" s="224" t="s">
        <v>190</v>
      </c>
      <c r="G146" s="222"/>
      <c r="H146" s="225">
        <v>1.2905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174</v>
      </c>
      <c r="AU146" s="231" t="s">
        <v>83</v>
      </c>
      <c r="AV146" s="14" t="s">
        <v>83</v>
      </c>
      <c r="AW146" s="14" t="s">
        <v>31</v>
      </c>
      <c r="AX146" s="14" t="s">
        <v>73</v>
      </c>
      <c r="AY146" s="231" t="s">
        <v>131</v>
      </c>
    </row>
    <row r="147" spans="1:65" s="14" customFormat="1" ht="11.25">
      <c r="B147" s="221"/>
      <c r="C147" s="222"/>
      <c r="D147" s="202" t="s">
        <v>174</v>
      </c>
      <c r="E147" s="223" t="s">
        <v>1</v>
      </c>
      <c r="F147" s="224" t="s">
        <v>191</v>
      </c>
      <c r="G147" s="222"/>
      <c r="H147" s="225">
        <v>1.1019999999999999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174</v>
      </c>
      <c r="AU147" s="231" t="s">
        <v>83</v>
      </c>
      <c r="AV147" s="14" t="s">
        <v>83</v>
      </c>
      <c r="AW147" s="14" t="s">
        <v>31</v>
      </c>
      <c r="AX147" s="14" t="s">
        <v>73</v>
      </c>
      <c r="AY147" s="231" t="s">
        <v>131</v>
      </c>
    </row>
    <row r="148" spans="1:65" s="14" customFormat="1" ht="11.25">
      <c r="B148" s="221"/>
      <c r="C148" s="222"/>
      <c r="D148" s="202" t="s">
        <v>174</v>
      </c>
      <c r="E148" s="223" t="s">
        <v>1</v>
      </c>
      <c r="F148" s="224" t="s">
        <v>192</v>
      </c>
      <c r="G148" s="222"/>
      <c r="H148" s="225">
        <v>1.1165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174</v>
      </c>
      <c r="AU148" s="231" t="s">
        <v>83</v>
      </c>
      <c r="AV148" s="14" t="s">
        <v>83</v>
      </c>
      <c r="AW148" s="14" t="s">
        <v>31</v>
      </c>
      <c r="AX148" s="14" t="s">
        <v>73</v>
      </c>
      <c r="AY148" s="231" t="s">
        <v>131</v>
      </c>
    </row>
    <row r="149" spans="1:65" s="14" customFormat="1" ht="11.25">
      <c r="B149" s="221"/>
      <c r="C149" s="222"/>
      <c r="D149" s="202" t="s">
        <v>174</v>
      </c>
      <c r="E149" s="223" t="s">
        <v>1</v>
      </c>
      <c r="F149" s="224" t="s">
        <v>193</v>
      </c>
      <c r="G149" s="222"/>
      <c r="H149" s="225">
        <v>3.9775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174</v>
      </c>
      <c r="AU149" s="231" t="s">
        <v>83</v>
      </c>
      <c r="AV149" s="14" t="s">
        <v>83</v>
      </c>
      <c r="AW149" s="14" t="s">
        <v>31</v>
      </c>
      <c r="AX149" s="14" t="s">
        <v>73</v>
      </c>
      <c r="AY149" s="231" t="s">
        <v>131</v>
      </c>
    </row>
    <row r="150" spans="1:65" s="14" customFormat="1" ht="11.25">
      <c r="B150" s="221"/>
      <c r="C150" s="222"/>
      <c r="D150" s="202" t="s">
        <v>174</v>
      </c>
      <c r="E150" s="223" t="s">
        <v>1</v>
      </c>
      <c r="F150" s="224" t="s">
        <v>194</v>
      </c>
      <c r="G150" s="222"/>
      <c r="H150" s="225">
        <v>8.5253999999999994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174</v>
      </c>
      <c r="AU150" s="231" t="s">
        <v>83</v>
      </c>
      <c r="AV150" s="14" t="s">
        <v>83</v>
      </c>
      <c r="AW150" s="14" t="s">
        <v>31</v>
      </c>
      <c r="AX150" s="14" t="s">
        <v>73</v>
      </c>
      <c r="AY150" s="231" t="s">
        <v>131</v>
      </c>
    </row>
    <row r="151" spans="1:65" s="15" customFormat="1" ht="11.25">
      <c r="B151" s="232"/>
      <c r="C151" s="233"/>
      <c r="D151" s="202" t="s">
        <v>174</v>
      </c>
      <c r="E151" s="234" t="s">
        <v>1</v>
      </c>
      <c r="F151" s="235" t="s">
        <v>178</v>
      </c>
      <c r="G151" s="233"/>
      <c r="H151" s="236">
        <v>16.011900000000001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174</v>
      </c>
      <c r="AU151" s="242" t="s">
        <v>83</v>
      </c>
      <c r="AV151" s="15" t="s">
        <v>138</v>
      </c>
      <c r="AW151" s="15" t="s">
        <v>31</v>
      </c>
      <c r="AX151" s="15" t="s">
        <v>81</v>
      </c>
      <c r="AY151" s="242" t="s">
        <v>131</v>
      </c>
    </row>
    <row r="152" spans="1:65" s="2" customFormat="1" ht="24.2" customHeight="1">
      <c r="A152" s="35"/>
      <c r="B152" s="36"/>
      <c r="C152" s="188" t="s">
        <v>138</v>
      </c>
      <c r="D152" s="188" t="s">
        <v>134</v>
      </c>
      <c r="E152" s="189" t="s">
        <v>195</v>
      </c>
      <c r="F152" s="190" t="s">
        <v>196</v>
      </c>
      <c r="G152" s="191" t="s">
        <v>172</v>
      </c>
      <c r="H152" s="192">
        <v>1.6439999999999999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38</v>
      </c>
      <c r="O152" s="72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138</v>
      </c>
      <c r="AT152" s="200" t="s">
        <v>134</v>
      </c>
      <c r="AU152" s="200" t="s">
        <v>83</v>
      </c>
      <c r="AY152" s="18" t="s">
        <v>131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81</v>
      </c>
      <c r="BK152" s="201">
        <f>ROUND(I152*H152,2)</f>
        <v>0</v>
      </c>
      <c r="BL152" s="18" t="s">
        <v>138</v>
      </c>
      <c r="BM152" s="200" t="s">
        <v>197</v>
      </c>
    </row>
    <row r="153" spans="1:65" s="2" customFormat="1" ht="19.5">
      <c r="A153" s="35"/>
      <c r="B153" s="36"/>
      <c r="C153" s="37"/>
      <c r="D153" s="202" t="s">
        <v>139</v>
      </c>
      <c r="E153" s="37"/>
      <c r="F153" s="203" t="s">
        <v>198</v>
      </c>
      <c r="G153" s="37"/>
      <c r="H153" s="37"/>
      <c r="I153" s="204"/>
      <c r="J153" s="37"/>
      <c r="K153" s="37"/>
      <c r="L153" s="40"/>
      <c r="M153" s="205"/>
      <c r="N153" s="206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139</v>
      </c>
      <c r="AU153" s="18" t="s">
        <v>83</v>
      </c>
    </row>
    <row r="154" spans="1:65" s="13" customFormat="1" ht="11.25">
      <c r="B154" s="211"/>
      <c r="C154" s="212"/>
      <c r="D154" s="202" t="s">
        <v>174</v>
      </c>
      <c r="E154" s="213" t="s">
        <v>1</v>
      </c>
      <c r="F154" s="214" t="s">
        <v>199</v>
      </c>
      <c r="G154" s="212"/>
      <c r="H154" s="213" t="s">
        <v>1</v>
      </c>
      <c r="I154" s="215"/>
      <c r="J154" s="212"/>
      <c r="K154" s="212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174</v>
      </c>
      <c r="AU154" s="220" t="s">
        <v>83</v>
      </c>
      <c r="AV154" s="13" t="s">
        <v>81</v>
      </c>
      <c r="AW154" s="13" t="s">
        <v>31</v>
      </c>
      <c r="AX154" s="13" t="s">
        <v>73</v>
      </c>
      <c r="AY154" s="220" t="s">
        <v>131</v>
      </c>
    </row>
    <row r="155" spans="1:65" s="14" customFormat="1" ht="11.25">
      <c r="B155" s="221"/>
      <c r="C155" s="222"/>
      <c r="D155" s="202" t="s">
        <v>174</v>
      </c>
      <c r="E155" s="223" t="s">
        <v>1</v>
      </c>
      <c r="F155" s="224" t="s">
        <v>200</v>
      </c>
      <c r="G155" s="222"/>
      <c r="H155" s="225">
        <v>0.41399999999999998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174</v>
      </c>
      <c r="AU155" s="231" t="s">
        <v>83</v>
      </c>
      <c r="AV155" s="14" t="s">
        <v>83</v>
      </c>
      <c r="AW155" s="14" t="s">
        <v>31</v>
      </c>
      <c r="AX155" s="14" t="s">
        <v>73</v>
      </c>
      <c r="AY155" s="231" t="s">
        <v>131</v>
      </c>
    </row>
    <row r="156" spans="1:65" s="14" customFormat="1" ht="11.25">
      <c r="B156" s="221"/>
      <c r="C156" s="222"/>
      <c r="D156" s="202" t="s">
        <v>174</v>
      </c>
      <c r="E156" s="223" t="s">
        <v>1</v>
      </c>
      <c r="F156" s="224" t="s">
        <v>201</v>
      </c>
      <c r="G156" s="222"/>
      <c r="H156" s="225">
        <v>0.41399999999999998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174</v>
      </c>
      <c r="AU156" s="231" t="s">
        <v>83</v>
      </c>
      <c r="AV156" s="14" t="s">
        <v>83</v>
      </c>
      <c r="AW156" s="14" t="s">
        <v>31</v>
      </c>
      <c r="AX156" s="14" t="s">
        <v>73</v>
      </c>
      <c r="AY156" s="231" t="s">
        <v>131</v>
      </c>
    </row>
    <row r="157" spans="1:65" s="14" customFormat="1" ht="11.25">
      <c r="B157" s="221"/>
      <c r="C157" s="222"/>
      <c r="D157" s="202" t="s">
        <v>174</v>
      </c>
      <c r="E157" s="223" t="s">
        <v>1</v>
      </c>
      <c r="F157" s="224" t="s">
        <v>202</v>
      </c>
      <c r="G157" s="222"/>
      <c r="H157" s="225">
        <v>0.40800000000000003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174</v>
      </c>
      <c r="AU157" s="231" t="s">
        <v>83</v>
      </c>
      <c r="AV157" s="14" t="s">
        <v>83</v>
      </c>
      <c r="AW157" s="14" t="s">
        <v>31</v>
      </c>
      <c r="AX157" s="14" t="s">
        <v>73</v>
      </c>
      <c r="AY157" s="231" t="s">
        <v>131</v>
      </c>
    </row>
    <row r="158" spans="1:65" s="14" customFormat="1" ht="11.25">
      <c r="B158" s="221"/>
      <c r="C158" s="222"/>
      <c r="D158" s="202" t="s">
        <v>174</v>
      </c>
      <c r="E158" s="223" t="s">
        <v>1</v>
      </c>
      <c r="F158" s="224" t="s">
        <v>203</v>
      </c>
      <c r="G158" s="222"/>
      <c r="H158" s="225">
        <v>0.40800000000000003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174</v>
      </c>
      <c r="AU158" s="231" t="s">
        <v>83</v>
      </c>
      <c r="AV158" s="14" t="s">
        <v>83</v>
      </c>
      <c r="AW158" s="14" t="s">
        <v>31</v>
      </c>
      <c r="AX158" s="14" t="s">
        <v>73</v>
      </c>
      <c r="AY158" s="231" t="s">
        <v>131</v>
      </c>
    </row>
    <row r="159" spans="1:65" s="15" customFormat="1" ht="11.25">
      <c r="B159" s="232"/>
      <c r="C159" s="233"/>
      <c r="D159" s="202" t="s">
        <v>174</v>
      </c>
      <c r="E159" s="234" t="s">
        <v>1</v>
      </c>
      <c r="F159" s="235" t="s">
        <v>178</v>
      </c>
      <c r="G159" s="233"/>
      <c r="H159" s="236">
        <v>1.6440000000000001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174</v>
      </c>
      <c r="AU159" s="242" t="s">
        <v>83</v>
      </c>
      <c r="AV159" s="15" t="s">
        <v>138</v>
      </c>
      <c r="AW159" s="15" t="s">
        <v>31</v>
      </c>
      <c r="AX159" s="15" t="s">
        <v>81</v>
      </c>
      <c r="AY159" s="242" t="s">
        <v>131</v>
      </c>
    </row>
    <row r="160" spans="1:65" s="2" customFormat="1" ht="37.9" customHeight="1">
      <c r="A160" s="35"/>
      <c r="B160" s="36"/>
      <c r="C160" s="188" t="s">
        <v>130</v>
      </c>
      <c r="D160" s="188" t="s">
        <v>134</v>
      </c>
      <c r="E160" s="189" t="s">
        <v>204</v>
      </c>
      <c r="F160" s="190" t="s">
        <v>205</v>
      </c>
      <c r="G160" s="191" t="s">
        <v>206</v>
      </c>
      <c r="H160" s="192">
        <v>0.16400000000000001</v>
      </c>
      <c r="I160" s="193"/>
      <c r="J160" s="194">
        <f>ROUND(I160*H160,2)</f>
        <v>0</v>
      </c>
      <c r="K160" s="195"/>
      <c r="L160" s="40"/>
      <c r="M160" s="196" t="s">
        <v>1</v>
      </c>
      <c r="N160" s="197" t="s">
        <v>38</v>
      </c>
      <c r="O160" s="72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138</v>
      </c>
      <c r="AT160" s="200" t="s">
        <v>134</v>
      </c>
      <c r="AU160" s="200" t="s">
        <v>83</v>
      </c>
      <c r="AY160" s="18" t="s">
        <v>131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81</v>
      </c>
      <c r="BK160" s="201">
        <f>ROUND(I160*H160,2)</f>
        <v>0</v>
      </c>
      <c r="BL160" s="18" t="s">
        <v>138</v>
      </c>
      <c r="BM160" s="200" t="s">
        <v>207</v>
      </c>
    </row>
    <row r="161" spans="1:65" s="2" customFormat="1" ht="19.5">
      <c r="A161" s="35"/>
      <c r="B161" s="36"/>
      <c r="C161" s="37"/>
      <c r="D161" s="202" t="s">
        <v>139</v>
      </c>
      <c r="E161" s="37"/>
      <c r="F161" s="203" t="s">
        <v>208</v>
      </c>
      <c r="G161" s="37"/>
      <c r="H161" s="37"/>
      <c r="I161" s="204"/>
      <c r="J161" s="37"/>
      <c r="K161" s="37"/>
      <c r="L161" s="40"/>
      <c r="M161" s="205"/>
      <c r="N161" s="206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139</v>
      </c>
      <c r="AU161" s="18" t="s">
        <v>83</v>
      </c>
    </row>
    <row r="162" spans="1:65" s="13" customFormat="1" ht="11.25">
      <c r="B162" s="211"/>
      <c r="C162" s="212"/>
      <c r="D162" s="202" t="s">
        <v>174</v>
      </c>
      <c r="E162" s="213" t="s">
        <v>1</v>
      </c>
      <c r="F162" s="214" t="s">
        <v>199</v>
      </c>
      <c r="G162" s="212"/>
      <c r="H162" s="213" t="s">
        <v>1</v>
      </c>
      <c r="I162" s="215"/>
      <c r="J162" s="212"/>
      <c r="K162" s="212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174</v>
      </c>
      <c r="AU162" s="220" t="s">
        <v>83</v>
      </c>
      <c r="AV162" s="13" t="s">
        <v>81</v>
      </c>
      <c r="AW162" s="13" t="s">
        <v>31</v>
      </c>
      <c r="AX162" s="13" t="s">
        <v>73</v>
      </c>
      <c r="AY162" s="220" t="s">
        <v>131</v>
      </c>
    </row>
    <row r="163" spans="1:65" s="14" customFormat="1" ht="11.25">
      <c r="B163" s="221"/>
      <c r="C163" s="222"/>
      <c r="D163" s="202" t="s">
        <v>174</v>
      </c>
      <c r="E163" s="223" t="s">
        <v>1</v>
      </c>
      <c r="F163" s="224" t="s">
        <v>209</v>
      </c>
      <c r="G163" s="222"/>
      <c r="H163" s="225">
        <v>4.1399999999999999E-2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174</v>
      </c>
      <c r="AU163" s="231" t="s">
        <v>83</v>
      </c>
      <c r="AV163" s="14" t="s">
        <v>83</v>
      </c>
      <c r="AW163" s="14" t="s">
        <v>31</v>
      </c>
      <c r="AX163" s="14" t="s">
        <v>73</v>
      </c>
      <c r="AY163" s="231" t="s">
        <v>131</v>
      </c>
    </row>
    <row r="164" spans="1:65" s="14" customFormat="1" ht="11.25">
      <c r="B164" s="221"/>
      <c r="C164" s="222"/>
      <c r="D164" s="202" t="s">
        <v>174</v>
      </c>
      <c r="E164" s="223" t="s">
        <v>1</v>
      </c>
      <c r="F164" s="224" t="s">
        <v>210</v>
      </c>
      <c r="G164" s="222"/>
      <c r="H164" s="225">
        <v>4.1399999999999999E-2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174</v>
      </c>
      <c r="AU164" s="231" t="s">
        <v>83</v>
      </c>
      <c r="AV164" s="14" t="s">
        <v>83</v>
      </c>
      <c r="AW164" s="14" t="s">
        <v>31</v>
      </c>
      <c r="AX164" s="14" t="s">
        <v>73</v>
      </c>
      <c r="AY164" s="231" t="s">
        <v>131</v>
      </c>
    </row>
    <row r="165" spans="1:65" s="14" customFormat="1" ht="11.25">
      <c r="B165" s="221"/>
      <c r="C165" s="222"/>
      <c r="D165" s="202" t="s">
        <v>174</v>
      </c>
      <c r="E165" s="223" t="s">
        <v>1</v>
      </c>
      <c r="F165" s="224" t="s">
        <v>211</v>
      </c>
      <c r="G165" s="222"/>
      <c r="H165" s="225">
        <v>4.0800000000000003E-2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174</v>
      </c>
      <c r="AU165" s="231" t="s">
        <v>83</v>
      </c>
      <c r="AV165" s="14" t="s">
        <v>83</v>
      </c>
      <c r="AW165" s="14" t="s">
        <v>31</v>
      </c>
      <c r="AX165" s="14" t="s">
        <v>73</v>
      </c>
      <c r="AY165" s="231" t="s">
        <v>131</v>
      </c>
    </row>
    <row r="166" spans="1:65" s="14" customFormat="1" ht="11.25">
      <c r="B166" s="221"/>
      <c r="C166" s="222"/>
      <c r="D166" s="202" t="s">
        <v>174</v>
      </c>
      <c r="E166" s="223" t="s">
        <v>1</v>
      </c>
      <c r="F166" s="224" t="s">
        <v>212</v>
      </c>
      <c r="G166" s="222"/>
      <c r="H166" s="225">
        <v>4.0800000000000003E-2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174</v>
      </c>
      <c r="AU166" s="231" t="s">
        <v>83</v>
      </c>
      <c r="AV166" s="14" t="s">
        <v>83</v>
      </c>
      <c r="AW166" s="14" t="s">
        <v>31</v>
      </c>
      <c r="AX166" s="14" t="s">
        <v>73</v>
      </c>
      <c r="AY166" s="231" t="s">
        <v>131</v>
      </c>
    </row>
    <row r="167" spans="1:65" s="15" customFormat="1" ht="11.25">
      <c r="B167" s="232"/>
      <c r="C167" s="233"/>
      <c r="D167" s="202" t="s">
        <v>174</v>
      </c>
      <c r="E167" s="234" t="s">
        <v>1</v>
      </c>
      <c r="F167" s="235" t="s">
        <v>178</v>
      </c>
      <c r="G167" s="233"/>
      <c r="H167" s="236">
        <v>0.16439999999999999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174</v>
      </c>
      <c r="AU167" s="242" t="s">
        <v>83</v>
      </c>
      <c r="AV167" s="15" t="s">
        <v>138</v>
      </c>
      <c r="AW167" s="15" t="s">
        <v>31</v>
      </c>
      <c r="AX167" s="15" t="s">
        <v>81</v>
      </c>
      <c r="AY167" s="242" t="s">
        <v>131</v>
      </c>
    </row>
    <row r="168" spans="1:65" s="2" customFormat="1" ht="24.2" customHeight="1">
      <c r="A168" s="35"/>
      <c r="B168" s="36"/>
      <c r="C168" s="188" t="s">
        <v>188</v>
      </c>
      <c r="D168" s="188" t="s">
        <v>134</v>
      </c>
      <c r="E168" s="189" t="s">
        <v>213</v>
      </c>
      <c r="F168" s="190" t="s">
        <v>214</v>
      </c>
      <c r="G168" s="191" t="s">
        <v>172</v>
      </c>
      <c r="H168" s="192">
        <v>2.7810000000000001</v>
      </c>
      <c r="I168" s="193"/>
      <c r="J168" s="194">
        <f>ROUND(I168*H168,2)</f>
        <v>0</v>
      </c>
      <c r="K168" s="195"/>
      <c r="L168" s="40"/>
      <c r="M168" s="196" t="s">
        <v>1</v>
      </c>
      <c r="N168" s="197" t="s">
        <v>38</v>
      </c>
      <c r="O168" s="72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138</v>
      </c>
      <c r="AT168" s="200" t="s">
        <v>134</v>
      </c>
      <c r="AU168" s="200" t="s">
        <v>83</v>
      </c>
      <c r="AY168" s="18" t="s">
        <v>131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8" t="s">
        <v>81</v>
      </c>
      <c r="BK168" s="201">
        <f>ROUND(I168*H168,2)</f>
        <v>0</v>
      </c>
      <c r="BL168" s="18" t="s">
        <v>138</v>
      </c>
      <c r="BM168" s="200" t="s">
        <v>8</v>
      </c>
    </row>
    <row r="169" spans="1:65" s="2" customFormat="1" ht="29.25">
      <c r="A169" s="35"/>
      <c r="B169" s="36"/>
      <c r="C169" s="37"/>
      <c r="D169" s="202" t="s">
        <v>139</v>
      </c>
      <c r="E169" s="37"/>
      <c r="F169" s="203" t="s">
        <v>215</v>
      </c>
      <c r="G169" s="37"/>
      <c r="H169" s="37"/>
      <c r="I169" s="204"/>
      <c r="J169" s="37"/>
      <c r="K169" s="37"/>
      <c r="L169" s="40"/>
      <c r="M169" s="205"/>
      <c r="N169" s="206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139</v>
      </c>
      <c r="AU169" s="18" t="s">
        <v>83</v>
      </c>
    </row>
    <row r="170" spans="1:65" s="13" customFormat="1" ht="11.25">
      <c r="B170" s="211"/>
      <c r="C170" s="212"/>
      <c r="D170" s="202" t="s">
        <v>174</v>
      </c>
      <c r="E170" s="213" t="s">
        <v>1</v>
      </c>
      <c r="F170" s="214" t="s">
        <v>184</v>
      </c>
      <c r="G170" s="212"/>
      <c r="H170" s="213" t="s">
        <v>1</v>
      </c>
      <c r="I170" s="215"/>
      <c r="J170" s="212"/>
      <c r="K170" s="212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174</v>
      </c>
      <c r="AU170" s="220" t="s">
        <v>83</v>
      </c>
      <c r="AV170" s="13" t="s">
        <v>81</v>
      </c>
      <c r="AW170" s="13" t="s">
        <v>31</v>
      </c>
      <c r="AX170" s="13" t="s">
        <v>73</v>
      </c>
      <c r="AY170" s="220" t="s">
        <v>131</v>
      </c>
    </row>
    <row r="171" spans="1:65" s="14" customFormat="1" ht="11.25">
      <c r="B171" s="221"/>
      <c r="C171" s="222"/>
      <c r="D171" s="202" t="s">
        <v>174</v>
      </c>
      <c r="E171" s="223" t="s">
        <v>1</v>
      </c>
      <c r="F171" s="224" t="s">
        <v>216</v>
      </c>
      <c r="G171" s="222"/>
      <c r="H171" s="225">
        <v>0.95700000000000007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174</v>
      </c>
      <c r="AU171" s="231" t="s">
        <v>83</v>
      </c>
      <c r="AV171" s="14" t="s">
        <v>83</v>
      </c>
      <c r="AW171" s="14" t="s">
        <v>31</v>
      </c>
      <c r="AX171" s="14" t="s">
        <v>73</v>
      </c>
      <c r="AY171" s="231" t="s">
        <v>131</v>
      </c>
    </row>
    <row r="172" spans="1:65" s="14" customFormat="1" ht="11.25">
      <c r="B172" s="221"/>
      <c r="C172" s="222"/>
      <c r="D172" s="202" t="s">
        <v>174</v>
      </c>
      <c r="E172" s="223" t="s">
        <v>1</v>
      </c>
      <c r="F172" s="224" t="s">
        <v>217</v>
      </c>
      <c r="G172" s="222"/>
      <c r="H172" s="225">
        <v>1.8239999999999998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174</v>
      </c>
      <c r="AU172" s="231" t="s">
        <v>83</v>
      </c>
      <c r="AV172" s="14" t="s">
        <v>83</v>
      </c>
      <c r="AW172" s="14" t="s">
        <v>31</v>
      </c>
      <c r="AX172" s="14" t="s">
        <v>73</v>
      </c>
      <c r="AY172" s="231" t="s">
        <v>131</v>
      </c>
    </row>
    <row r="173" spans="1:65" s="15" customFormat="1" ht="11.25">
      <c r="B173" s="232"/>
      <c r="C173" s="233"/>
      <c r="D173" s="202" t="s">
        <v>174</v>
      </c>
      <c r="E173" s="234" t="s">
        <v>1</v>
      </c>
      <c r="F173" s="235" t="s">
        <v>178</v>
      </c>
      <c r="G173" s="233"/>
      <c r="H173" s="236">
        <v>2.7809999999999997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174</v>
      </c>
      <c r="AU173" s="242" t="s">
        <v>83</v>
      </c>
      <c r="AV173" s="15" t="s">
        <v>138</v>
      </c>
      <c r="AW173" s="15" t="s">
        <v>31</v>
      </c>
      <c r="AX173" s="15" t="s">
        <v>81</v>
      </c>
      <c r="AY173" s="242" t="s">
        <v>131</v>
      </c>
    </row>
    <row r="174" spans="1:65" s="12" customFormat="1" ht="22.9" customHeight="1">
      <c r="B174" s="172"/>
      <c r="C174" s="173"/>
      <c r="D174" s="174" t="s">
        <v>72</v>
      </c>
      <c r="E174" s="186" t="s">
        <v>218</v>
      </c>
      <c r="F174" s="186" t="s">
        <v>219</v>
      </c>
      <c r="G174" s="173"/>
      <c r="H174" s="173"/>
      <c r="I174" s="176"/>
      <c r="J174" s="187">
        <f>BK174</f>
        <v>0</v>
      </c>
      <c r="K174" s="173"/>
      <c r="L174" s="178"/>
      <c r="M174" s="179"/>
      <c r="N174" s="180"/>
      <c r="O174" s="180"/>
      <c r="P174" s="181">
        <f>SUM(P175:P187)</f>
        <v>0</v>
      </c>
      <c r="Q174" s="180"/>
      <c r="R174" s="181">
        <f>SUM(R175:R187)</f>
        <v>0</v>
      </c>
      <c r="S174" s="180"/>
      <c r="T174" s="182">
        <f>SUM(T175:T187)</f>
        <v>0</v>
      </c>
      <c r="AR174" s="183" t="s">
        <v>81</v>
      </c>
      <c r="AT174" s="184" t="s">
        <v>72</v>
      </c>
      <c r="AU174" s="184" t="s">
        <v>81</v>
      </c>
      <c r="AY174" s="183" t="s">
        <v>131</v>
      </c>
      <c r="BK174" s="185">
        <f>SUM(BK175:BK187)</f>
        <v>0</v>
      </c>
    </row>
    <row r="175" spans="1:65" s="2" customFormat="1" ht="24.2" customHeight="1">
      <c r="A175" s="35"/>
      <c r="B175" s="36"/>
      <c r="C175" s="188" t="s">
        <v>220</v>
      </c>
      <c r="D175" s="188" t="s">
        <v>134</v>
      </c>
      <c r="E175" s="189" t="s">
        <v>221</v>
      </c>
      <c r="F175" s="190" t="s">
        <v>222</v>
      </c>
      <c r="G175" s="191" t="s">
        <v>172</v>
      </c>
      <c r="H175" s="192">
        <v>21.645</v>
      </c>
      <c r="I175" s="193"/>
      <c r="J175" s="194">
        <f>ROUND(I175*H175,2)</f>
        <v>0</v>
      </c>
      <c r="K175" s="195"/>
      <c r="L175" s="40"/>
      <c r="M175" s="196" t="s">
        <v>1</v>
      </c>
      <c r="N175" s="197" t="s">
        <v>38</v>
      </c>
      <c r="O175" s="72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138</v>
      </c>
      <c r="AT175" s="200" t="s">
        <v>134</v>
      </c>
      <c r="AU175" s="200" t="s">
        <v>83</v>
      </c>
      <c r="AY175" s="18" t="s">
        <v>131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8" t="s">
        <v>81</v>
      </c>
      <c r="BK175" s="201">
        <f>ROUND(I175*H175,2)</f>
        <v>0</v>
      </c>
      <c r="BL175" s="18" t="s">
        <v>138</v>
      </c>
      <c r="BM175" s="200" t="s">
        <v>223</v>
      </c>
    </row>
    <row r="176" spans="1:65" s="2" customFormat="1" ht="29.25">
      <c r="A176" s="35"/>
      <c r="B176" s="36"/>
      <c r="C176" s="37"/>
      <c r="D176" s="202" t="s">
        <v>139</v>
      </c>
      <c r="E176" s="37"/>
      <c r="F176" s="203" t="s">
        <v>224</v>
      </c>
      <c r="G176" s="37"/>
      <c r="H176" s="37"/>
      <c r="I176" s="204"/>
      <c r="J176" s="37"/>
      <c r="K176" s="37"/>
      <c r="L176" s="40"/>
      <c r="M176" s="205"/>
      <c r="N176" s="206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139</v>
      </c>
      <c r="AU176" s="18" t="s">
        <v>83</v>
      </c>
    </row>
    <row r="177" spans="1:65" s="13" customFormat="1" ht="11.25">
      <c r="B177" s="211"/>
      <c r="C177" s="212"/>
      <c r="D177" s="202" t="s">
        <v>174</v>
      </c>
      <c r="E177" s="213" t="s">
        <v>1</v>
      </c>
      <c r="F177" s="214" t="s">
        <v>184</v>
      </c>
      <c r="G177" s="212"/>
      <c r="H177" s="213" t="s">
        <v>1</v>
      </c>
      <c r="I177" s="215"/>
      <c r="J177" s="212"/>
      <c r="K177" s="212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174</v>
      </c>
      <c r="AU177" s="220" t="s">
        <v>83</v>
      </c>
      <c r="AV177" s="13" t="s">
        <v>81</v>
      </c>
      <c r="AW177" s="13" t="s">
        <v>31</v>
      </c>
      <c r="AX177" s="13" t="s">
        <v>73</v>
      </c>
      <c r="AY177" s="220" t="s">
        <v>131</v>
      </c>
    </row>
    <row r="178" spans="1:65" s="14" customFormat="1" ht="11.25">
      <c r="B178" s="221"/>
      <c r="C178" s="222"/>
      <c r="D178" s="202" t="s">
        <v>174</v>
      </c>
      <c r="E178" s="223" t="s">
        <v>1</v>
      </c>
      <c r="F178" s="224" t="s">
        <v>225</v>
      </c>
      <c r="G178" s="222"/>
      <c r="H178" s="225">
        <v>21.645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174</v>
      </c>
      <c r="AU178" s="231" t="s">
        <v>83</v>
      </c>
      <c r="AV178" s="14" t="s">
        <v>83</v>
      </c>
      <c r="AW178" s="14" t="s">
        <v>31</v>
      </c>
      <c r="AX178" s="14" t="s">
        <v>73</v>
      </c>
      <c r="AY178" s="231" t="s">
        <v>131</v>
      </c>
    </row>
    <row r="179" spans="1:65" s="15" customFormat="1" ht="11.25">
      <c r="B179" s="232"/>
      <c r="C179" s="233"/>
      <c r="D179" s="202" t="s">
        <v>174</v>
      </c>
      <c r="E179" s="234" t="s">
        <v>1</v>
      </c>
      <c r="F179" s="235" t="s">
        <v>178</v>
      </c>
      <c r="G179" s="233"/>
      <c r="H179" s="236">
        <v>21.645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174</v>
      </c>
      <c r="AU179" s="242" t="s">
        <v>83</v>
      </c>
      <c r="AV179" s="15" t="s">
        <v>138</v>
      </c>
      <c r="AW179" s="15" t="s">
        <v>31</v>
      </c>
      <c r="AX179" s="15" t="s">
        <v>81</v>
      </c>
      <c r="AY179" s="242" t="s">
        <v>131</v>
      </c>
    </row>
    <row r="180" spans="1:65" s="2" customFormat="1" ht="24.2" customHeight="1">
      <c r="A180" s="35"/>
      <c r="B180" s="36"/>
      <c r="C180" s="188" t="s">
        <v>197</v>
      </c>
      <c r="D180" s="188" t="s">
        <v>134</v>
      </c>
      <c r="E180" s="189" t="s">
        <v>226</v>
      </c>
      <c r="F180" s="190" t="s">
        <v>227</v>
      </c>
      <c r="G180" s="191" t="s">
        <v>228</v>
      </c>
      <c r="H180" s="192">
        <v>4.2</v>
      </c>
      <c r="I180" s="193"/>
      <c r="J180" s="194">
        <f>ROUND(I180*H180,2)</f>
        <v>0</v>
      </c>
      <c r="K180" s="195"/>
      <c r="L180" s="40"/>
      <c r="M180" s="196" t="s">
        <v>1</v>
      </c>
      <c r="N180" s="197" t="s">
        <v>38</v>
      </c>
      <c r="O180" s="72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0" t="s">
        <v>138</v>
      </c>
      <c r="AT180" s="200" t="s">
        <v>134</v>
      </c>
      <c r="AU180" s="200" t="s">
        <v>83</v>
      </c>
      <c r="AY180" s="18" t="s">
        <v>131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8" t="s">
        <v>81</v>
      </c>
      <c r="BK180" s="201">
        <f>ROUND(I180*H180,2)</f>
        <v>0</v>
      </c>
      <c r="BL180" s="18" t="s">
        <v>138</v>
      </c>
      <c r="BM180" s="200" t="s">
        <v>229</v>
      </c>
    </row>
    <row r="181" spans="1:65" s="2" customFormat="1" ht="19.5">
      <c r="A181" s="35"/>
      <c r="B181" s="36"/>
      <c r="C181" s="37"/>
      <c r="D181" s="202" t="s">
        <v>139</v>
      </c>
      <c r="E181" s="37"/>
      <c r="F181" s="203" t="s">
        <v>230</v>
      </c>
      <c r="G181" s="37"/>
      <c r="H181" s="37"/>
      <c r="I181" s="204"/>
      <c r="J181" s="37"/>
      <c r="K181" s="37"/>
      <c r="L181" s="40"/>
      <c r="M181" s="205"/>
      <c r="N181" s="206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139</v>
      </c>
      <c r="AU181" s="18" t="s">
        <v>83</v>
      </c>
    </row>
    <row r="182" spans="1:65" s="13" customFormat="1" ht="11.25">
      <c r="B182" s="211"/>
      <c r="C182" s="212"/>
      <c r="D182" s="202" t="s">
        <v>174</v>
      </c>
      <c r="E182" s="213" t="s">
        <v>1</v>
      </c>
      <c r="F182" s="214" t="s">
        <v>231</v>
      </c>
      <c r="G182" s="212"/>
      <c r="H182" s="213" t="s">
        <v>1</v>
      </c>
      <c r="I182" s="215"/>
      <c r="J182" s="212"/>
      <c r="K182" s="212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174</v>
      </c>
      <c r="AU182" s="220" t="s">
        <v>83</v>
      </c>
      <c r="AV182" s="13" t="s">
        <v>81</v>
      </c>
      <c r="AW182" s="13" t="s">
        <v>31</v>
      </c>
      <c r="AX182" s="13" t="s">
        <v>73</v>
      </c>
      <c r="AY182" s="220" t="s">
        <v>131</v>
      </c>
    </row>
    <row r="183" spans="1:65" s="14" customFormat="1" ht="11.25">
      <c r="B183" s="221"/>
      <c r="C183" s="222"/>
      <c r="D183" s="202" t="s">
        <v>174</v>
      </c>
      <c r="E183" s="223" t="s">
        <v>1</v>
      </c>
      <c r="F183" s="224" t="s">
        <v>232</v>
      </c>
      <c r="G183" s="222"/>
      <c r="H183" s="225">
        <v>1.05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174</v>
      </c>
      <c r="AU183" s="231" t="s">
        <v>83</v>
      </c>
      <c r="AV183" s="14" t="s">
        <v>83</v>
      </c>
      <c r="AW183" s="14" t="s">
        <v>31</v>
      </c>
      <c r="AX183" s="14" t="s">
        <v>73</v>
      </c>
      <c r="AY183" s="231" t="s">
        <v>131</v>
      </c>
    </row>
    <row r="184" spans="1:65" s="14" customFormat="1" ht="11.25">
      <c r="B184" s="221"/>
      <c r="C184" s="222"/>
      <c r="D184" s="202" t="s">
        <v>174</v>
      </c>
      <c r="E184" s="223" t="s">
        <v>1</v>
      </c>
      <c r="F184" s="224" t="s">
        <v>233</v>
      </c>
      <c r="G184" s="222"/>
      <c r="H184" s="225">
        <v>1.05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174</v>
      </c>
      <c r="AU184" s="231" t="s">
        <v>83</v>
      </c>
      <c r="AV184" s="14" t="s">
        <v>83</v>
      </c>
      <c r="AW184" s="14" t="s">
        <v>31</v>
      </c>
      <c r="AX184" s="14" t="s">
        <v>73</v>
      </c>
      <c r="AY184" s="231" t="s">
        <v>131</v>
      </c>
    </row>
    <row r="185" spans="1:65" s="14" customFormat="1" ht="11.25">
      <c r="B185" s="221"/>
      <c r="C185" s="222"/>
      <c r="D185" s="202" t="s">
        <v>174</v>
      </c>
      <c r="E185" s="223" t="s">
        <v>1</v>
      </c>
      <c r="F185" s="224" t="s">
        <v>234</v>
      </c>
      <c r="G185" s="222"/>
      <c r="H185" s="225">
        <v>1.05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174</v>
      </c>
      <c r="AU185" s="231" t="s">
        <v>83</v>
      </c>
      <c r="AV185" s="14" t="s">
        <v>83</v>
      </c>
      <c r="AW185" s="14" t="s">
        <v>31</v>
      </c>
      <c r="AX185" s="14" t="s">
        <v>73</v>
      </c>
      <c r="AY185" s="231" t="s">
        <v>131</v>
      </c>
    </row>
    <row r="186" spans="1:65" s="14" customFormat="1" ht="11.25">
      <c r="B186" s="221"/>
      <c r="C186" s="222"/>
      <c r="D186" s="202" t="s">
        <v>174</v>
      </c>
      <c r="E186" s="223" t="s">
        <v>1</v>
      </c>
      <c r="F186" s="224" t="s">
        <v>235</v>
      </c>
      <c r="G186" s="222"/>
      <c r="H186" s="225">
        <v>1.05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174</v>
      </c>
      <c r="AU186" s="231" t="s">
        <v>83</v>
      </c>
      <c r="AV186" s="14" t="s">
        <v>83</v>
      </c>
      <c r="AW186" s="14" t="s">
        <v>31</v>
      </c>
      <c r="AX186" s="14" t="s">
        <v>73</v>
      </c>
      <c r="AY186" s="231" t="s">
        <v>131</v>
      </c>
    </row>
    <row r="187" spans="1:65" s="15" customFormat="1" ht="11.25">
      <c r="B187" s="232"/>
      <c r="C187" s="233"/>
      <c r="D187" s="202" t="s">
        <v>174</v>
      </c>
      <c r="E187" s="234" t="s">
        <v>1</v>
      </c>
      <c r="F187" s="235" t="s">
        <v>178</v>
      </c>
      <c r="G187" s="233"/>
      <c r="H187" s="236">
        <v>4.2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174</v>
      </c>
      <c r="AU187" s="242" t="s">
        <v>83</v>
      </c>
      <c r="AV187" s="15" t="s">
        <v>138</v>
      </c>
      <c r="AW187" s="15" t="s">
        <v>31</v>
      </c>
      <c r="AX187" s="15" t="s">
        <v>81</v>
      </c>
      <c r="AY187" s="242" t="s">
        <v>131</v>
      </c>
    </row>
    <row r="188" spans="1:65" s="12" customFormat="1" ht="22.9" customHeight="1">
      <c r="B188" s="172"/>
      <c r="C188" s="173"/>
      <c r="D188" s="174" t="s">
        <v>72</v>
      </c>
      <c r="E188" s="186" t="s">
        <v>236</v>
      </c>
      <c r="F188" s="186" t="s">
        <v>237</v>
      </c>
      <c r="G188" s="173"/>
      <c r="H188" s="173"/>
      <c r="I188" s="176"/>
      <c r="J188" s="187">
        <f>BK188</f>
        <v>0</v>
      </c>
      <c r="K188" s="173"/>
      <c r="L188" s="178"/>
      <c r="M188" s="179"/>
      <c r="N188" s="180"/>
      <c r="O188" s="180"/>
      <c r="P188" s="181">
        <f>SUM(P189:P258)</f>
        <v>0</v>
      </c>
      <c r="Q188" s="180"/>
      <c r="R188" s="181">
        <f>SUM(R189:R258)</f>
        <v>0</v>
      </c>
      <c r="S188" s="180"/>
      <c r="T188" s="182">
        <f>SUM(T189:T258)</f>
        <v>0</v>
      </c>
      <c r="AR188" s="183" t="s">
        <v>81</v>
      </c>
      <c r="AT188" s="184" t="s">
        <v>72</v>
      </c>
      <c r="AU188" s="184" t="s">
        <v>81</v>
      </c>
      <c r="AY188" s="183" t="s">
        <v>131</v>
      </c>
      <c r="BK188" s="185">
        <f>SUM(BK189:BK258)</f>
        <v>0</v>
      </c>
    </row>
    <row r="189" spans="1:65" s="2" customFormat="1" ht="16.5" customHeight="1">
      <c r="A189" s="35"/>
      <c r="B189" s="36"/>
      <c r="C189" s="188" t="s">
        <v>166</v>
      </c>
      <c r="D189" s="188" t="s">
        <v>134</v>
      </c>
      <c r="E189" s="189" t="s">
        <v>238</v>
      </c>
      <c r="F189" s="190" t="s">
        <v>239</v>
      </c>
      <c r="G189" s="191" t="s">
        <v>172</v>
      </c>
      <c r="H189" s="192">
        <v>413.38799999999998</v>
      </c>
      <c r="I189" s="193"/>
      <c r="J189" s="194">
        <f>ROUND(I189*H189,2)</f>
        <v>0</v>
      </c>
      <c r="K189" s="195"/>
      <c r="L189" s="40"/>
      <c r="M189" s="196" t="s">
        <v>1</v>
      </c>
      <c r="N189" s="197" t="s">
        <v>38</v>
      </c>
      <c r="O189" s="72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138</v>
      </c>
      <c r="AT189" s="200" t="s">
        <v>134</v>
      </c>
      <c r="AU189" s="200" t="s">
        <v>83</v>
      </c>
      <c r="AY189" s="18" t="s">
        <v>131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8" t="s">
        <v>81</v>
      </c>
      <c r="BK189" s="201">
        <f>ROUND(I189*H189,2)</f>
        <v>0</v>
      </c>
      <c r="BL189" s="18" t="s">
        <v>138</v>
      </c>
      <c r="BM189" s="200" t="s">
        <v>240</v>
      </c>
    </row>
    <row r="190" spans="1:65" s="2" customFormat="1" ht="11.25">
      <c r="A190" s="35"/>
      <c r="B190" s="36"/>
      <c r="C190" s="37"/>
      <c r="D190" s="202" t="s">
        <v>139</v>
      </c>
      <c r="E190" s="37"/>
      <c r="F190" s="203" t="s">
        <v>241</v>
      </c>
      <c r="G190" s="37"/>
      <c r="H190" s="37"/>
      <c r="I190" s="204"/>
      <c r="J190" s="37"/>
      <c r="K190" s="37"/>
      <c r="L190" s="40"/>
      <c r="M190" s="205"/>
      <c r="N190" s="206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139</v>
      </c>
      <c r="AU190" s="18" t="s">
        <v>83</v>
      </c>
    </row>
    <row r="191" spans="1:65" s="13" customFormat="1" ht="11.25">
      <c r="B191" s="211"/>
      <c r="C191" s="212"/>
      <c r="D191" s="202" t="s">
        <v>174</v>
      </c>
      <c r="E191" s="213" t="s">
        <v>1</v>
      </c>
      <c r="F191" s="214" t="s">
        <v>184</v>
      </c>
      <c r="G191" s="212"/>
      <c r="H191" s="213" t="s">
        <v>1</v>
      </c>
      <c r="I191" s="215"/>
      <c r="J191" s="212"/>
      <c r="K191" s="212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174</v>
      </c>
      <c r="AU191" s="220" t="s">
        <v>83</v>
      </c>
      <c r="AV191" s="13" t="s">
        <v>81</v>
      </c>
      <c r="AW191" s="13" t="s">
        <v>31</v>
      </c>
      <c r="AX191" s="13" t="s">
        <v>73</v>
      </c>
      <c r="AY191" s="220" t="s">
        <v>131</v>
      </c>
    </row>
    <row r="192" spans="1:65" s="13" customFormat="1" ht="11.25">
      <c r="B192" s="211"/>
      <c r="C192" s="212"/>
      <c r="D192" s="202" t="s">
        <v>174</v>
      </c>
      <c r="E192" s="213" t="s">
        <v>1</v>
      </c>
      <c r="F192" s="214" t="s">
        <v>242</v>
      </c>
      <c r="G192" s="212"/>
      <c r="H192" s="213" t="s">
        <v>1</v>
      </c>
      <c r="I192" s="215"/>
      <c r="J192" s="212"/>
      <c r="K192" s="212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174</v>
      </c>
      <c r="AU192" s="220" t="s">
        <v>83</v>
      </c>
      <c r="AV192" s="13" t="s">
        <v>81</v>
      </c>
      <c r="AW192" s="13" t="s">
        <v>31</v>
      </c>
      <c r="AX192" s="13" t="s">
        <v>73</v>
      </c>
      <c r="AY192" s="220" t="s">
        <v>131</v>
      </c>
    </row>
    <row r="193" spans="2:51" s="13" customFormat="1" ht="11.25">
      <c r="B193" s="211"/>
      <c r="C193" s="212"/>
      <c r="D193" s="202" t="s">
        <v>174</v>
      </c>
      <c r="E193" s="213" t="s">
        <v>1</v>
      </c>
      <c r="F193" s="214" t="s">
        <v>243</v>
      </c>
      <c r="G193" s="212"/>
      <c r="H193" s="213" t="s">
        <v>1</v>
      </c>
      <c r="I193" s="215"/>
      <c r="J193" s="212"/>
      <c r="K193" s="212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174</v>
      </c>
      <c r="AU193" s="220" t="s">
        <v>83</v>
      </c>
      <c r="AV193" s="13" t="s">
        <v>81</v>
      </c>
      <c r="AW193" s="13" t="s">
        <v>31</v>
      </c>
      <c r="AX193" s="13" t="s">
        <v>73</v>
      </c>
      <c r="AY193" s="220" t="s">
        <v>131</v>
      </c>
    </row>
    <row r="194" spans="2:51" s="14" customFormat="1" ht="11.25">
      <c r="B194" s="221"/>
      <c r="C194" s="222"/>
      <c r="D194" s="202" t="s">
        <v>174</v>
      </c>
      <c r="E194" s="223" t="s">
        <v>1</v>
      </c>
      <c r="F194" s="224" t="s">
        <v>244</v>
      </c>
      <c r="G194" s="222"/>
      <c r="H194" s="225">
        <v>32.718600000000002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174</v>
      </c>
      <c r="AU194" s="231" t="s">
        <v>83</v>
      </c>
      <c r="AV194" s="14" t="s">
        <v>83</v>
      </c>
      <c r="AW194" s="14" t="s">
        <v>31</v>
      </c>
      <c r="AX194" s="14" t="s">
        <v>73</v>
      </c>
      <c r="AY194" s="231" t="s">
        <v>131</v>
      </c>
    </row>
    <row r="195" spans="2:51" s="14" customFormat="1" ht="11.25">
      <c r="B195" s="221"/>
      <c r="C195" s="222"/>
      <c r="D195" s="202" t="s">
        <v>174</v>
      </c>
      <c r="E195" s="223" t="s">
        <v>1</v>
      </c>
      <c r="F195" s="224" t="s">
        <v>245</v>
      </c>
      <c r="G195" s="222"/>
      <c r="H195" s="225">
        <v>-1.8399999999999999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174</v>
      </c>
      <c r="AU195" s="231" t="s">
        <v>83</v>
      </c>
      <c r="AV195" s="14" t="s">
        <v>83</v>
      </c>
      <c r="AW195" s="14" t="s">
        <v>31</v>
      </c>
      <c r="AX195" s="14" t="s">
        <v>73</v>
      </c>
      <c r="AY195" s="231" t="s">
        <v>131</v>
      </c>
    </row>
    <row r="196" spans="2:51" s="14" customFormat="1" ht="11.25">
      <c r="B196" s="221"/>
      <c r="C196" s="222"/>
      <c r="D196" s="202" t="s">
        <v>174</v>
      </c>
      <c r="E196" s="223" t="s">
        <v>1</v>
      </c>
      <c r="F196" s="224" t="s">
        <v>246</v>
      </c>
      <c r="G196" s="222"/>
      <c r="H196" s="225">
        <v>-1.5760000000000001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174</v>
      </c>
      <c r="AU196" s="231" t="s">
        <v>83</v>
      </c>
      <c r="AV196" s="14" t="s">
        <v>83</v>
      </c>
      <c r="AW196" s="14" t="s">
        <v>31</v>
      </c>
      <c r="AX196" s="14" t="s">
        <v>73</v>
      </c>
      <c r="AY196" s="231" t="s">
        <v>131</v>
      </c>
    </row>
    <row r="197" spans="2:51" s="13" customFormat="1" ht="11.25">
      <c r="B197" s="211"/>
      <c r="C197" s="212"/>
      <c r="D197" s="202" t="s">
        <v>174</v>
      </c>
      <c r="E197" s="213" t="s">
        <v>1</v>
      </c>
      <c r="F197" s="214" t="s">
        <v>243</v>
      </c>
      <c r="G197" s="212"/>
      <c r="H197" s="213" t="s">
        <v>1</v>
      </c>
      <c r="I197" s="215"/>
      <c r="J197" s="212"/>
      <c r="K197" s="212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174</v>
      </c>
      <c r="AU197" s="220" t="s">
        <v>83</v>
      </c>
      <c r="AV197" s="13" t="s">
        <v>81</v>
      </c>
      <c r="AW197" s="13" t="s">
        <v>31</v>
      </c>
      <c r="AX197" s="13" t="s">
        <v>73</v>
      </c>
      <c r="AY197" s="220" t="s">
        <v>131</v>
      </c>
    </row>
    <row r="198" spans="2:51" s="14" customFormat="1" ht="11.25">
      <c r="B198" s="221"/>
      <c r="C198" s="222"/>
      <c r="D198" s="202" t="s">
        <v>174</v>
      </c>
      <c r="E198" s="223" t="s">
        <v>1</v>
      </c>
      <c r="F198" s="224" t="s">
        <v>247</v>
      </c>
      <c r="G198" s="222"/>
      <c r="H198" s="225">
        <v>28.535400000000006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174</v>
      </c>
      <c r="AU198" s="231" t="s">
        <v>83</v>
      </c>
      <c r="AV198" s="14" t="s">
        <v>83</v>
      </c>
      <c r="AW198" s="14" t="s">
        <v>31</v>
      </c>
      <c r="AX198" s="14" t="s">
        <v>73</v>
      </c>
      <c r="AY198" s="231" t="s">
        <v>131</v>
      </c>
    </row>
    <row r="199" spans="2:51" s="14" customFormat="1" ht="11.25">
      <c r="B199" s="221"/>
      <c r="C199" s="222"/>
      <c r="D199" s="202" t="s">
        <v>174</v>
      </c>
      <c r="E199" s="223" t="s">
        <v>1</v>
      </c>
      <c r="F199" s="224" t="s">
        <v>245</v>
      </c>
      <c r="G199" s="222"/>
      <c r="H199" s="225">
        <v>-1.8399999999999999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174</v>
      </c>
      <c r="AU199" s="231" t="s">
        <v>83</v>
      </c>
      <c r="AV199" s="14" t="s">
        <v>83</v>
      </c>
      <c r="AW199" s="14" t="s">
        <v>31</v>
      </c>
      <c r="AX199" s="14" t="s">
        <v>73</v>
      </c>
      <c r="AY199" s="231" t="s">
        <v>131</v>
      </c>
    </row>
    <row r="200" spans="2:51" s="14" customFormat="1" ht="11.25">
      <c r="B200" s="221"/>
      <c r="C200" s="222"/>
      <c r="D200" s="202" t="s">
        <v>174</v>
      </c>
      <c r="E200" s="223" t="s">
        <v>1</v>
      </c>
      <c r="F200" s="224" t="s">
        <v>246</v>
      </c>
      <c r="G200" s="222"/>
      <c r="H200" s="225">
        <v>-1.5760000000000001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174</v>
      </c>
      <c r="AU200" s="231" t="s">
        <v>83</v>
      </c>
      <c r="AV200" s="14" t="s">
        <v>83</v>
      </c>
      <c r="AW200" s="14" t="s">
        <v>31</v>
      </c>
      <c r="AX200" s="14" t="s">
        <v>73</v>
      </c>
      <c r="AY200" s="231" t="s">
        <v>131</v>
      </c>
    </row>
    <row r="201" spans="2:51" s="13" customFormat="1" ht="11.25">
      <c r="B201" s="211"/>
      <c r="C201" s="212"/>
      <c r="D201" s="202" t="s">
        <v>174</v>
      </c>
      <c r="E201" s="213" t="s">
        <v>1</v>
      </c>
      <c r="F201" s="214" t="s">
        <v>248</v>
      </c>
      <c r="G201" s="212"/>
      <c r="H201" s="213" t="s">
        <v>1</v>
      </c>
      <c r="I201" s="215"/>
      <c r="J201" s="212"/>
      <c r="K201" s="212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174</v>
      </c>
      <c r="AU201" s="220" t="s">
        <v>83</v>
      </c>
      <c r="AV201" s="13" t="s">
        <v>81</v>
      </c>
      <c r="AW201" s="13" t="s">
        <v>31</v>
      </c>
      <c r="AX201" s="13" t="s">
        <v>73</v>
      </c>
      <c r="AY201" s="220" t="s">
        <v>131</v>
      </c>
    </row>
    <row r="202" spans="2:51" s="14" customFormat="1" ht="11.25">
      <c r="B202" s="221"/>
      <c r="C202" s="222"/>
      <c r="D202" s="202" t="s">
        <v>174</v>
      </c>
      <c r="E202" s="223" t="s">
        <v>1</v>
      </c>
      <c r="F202" s="224" t="s">
        <v>249</v>
      </c>
      <c r="G202" s="222"/>
      <c r="H202" s="225">
        <v>24.302400000000002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174</v>
      </c>
      <c r="AU202" s="231" t="s">
        <v>83</v>
      </c>
      <c r="AV202" s="14" t="s">
        <v>83</v>
      </c>
      <c r="AW202" s="14" t="s">
        <v>31</v>
      </c>
      <c r="AX202" s="14" t="s">
        <v>73</v>
      </c>
      <c r="AY202" s="231" t="s">
        <v>131</v>
      </c>
    </row>
    <row r="203" spans="2:51" s="14" customFormat="1" ht="11.25">
      <c r="B203" s="221"/>
      <c r="C203" s="222"/>
      <c r="D203" s="202" t="s">
        <v>174</v>
      </c>
      <c r="E203" s="223" t="s">
        <v>1</v>
      </c>
      <c r="F203" s="224" t="s">
        <v>250</v>
      </c>
      <c r="G203" s="222"/>
      <c r="H203" s="225">
        <v>-6.3040000000000003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174</v>
      </c>
      <c r="AU203" s="231" t="s">
        <v>83</v>
      </c>
      <c r="AV203" s="14" t="s">
        <v>83</v>
      </c>
      <c r="AW203" s="14" t="s">
        <v>31</v>
      </c>
      <c r="AX203" s="14" t="s">
        <v>73</v>
      </c>
      <c r="AY203" s="231" t="s">
        <v>131</v>
      </c>
    </row>
    <row r="204" spans="2:51" s="13" customFormat="1" ht="11.25">
      <c r="B204" s="211"/>
      <c r="C204" s="212"/>
      <c r="D204" s="202" t="s">
        <v>174</v>
      </c>
      <c r="E204" s="213" t="s">
        <v>1</v>
      </c>
      <c r="F204" s="214" t="s">
        <v>243</v>
      </c>
      <c r="G204" s="212"/>
      <c r="H204" s="213" t="s">
        <v>1</v>
      </c>
      <c r="I204" s="215"/>
      <c r="J204" s="212"/>
      <c r="K204" s="212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174</v>
      </c>
      <c r="AU204" s="220" t="s">
        <v>83</v>
      </c>
      <c r="AV204" s="13" t="s">
        <v>81</v>
      </c>
      <c r="AW204" s="13" t="s">
        <v>31</v>
      </c>
      <c r="AX204" s="13" t="s">
        <v>73</v>
      </c>
      <c r="AY204" s="220" t="s">
        <v>131</v>
      </c>
    </row>
    <row r="205" spans="2:51" s="14" customFormat="1" ht="11.25">
      <c r="B205" s="221"/>
      <c r="C205" s="222"/>
      <c r="D205" s="202" t="s">
        <v>174</v>
      </c>
      <c r="E205" s="223" t="s">
        <v>1</v>
      </c>
      <c r="F205" s="224" t="s">
        <v>251</v>
      </c>
      <c r="G205" s="222"/>
      <c r="H205" s="225">
        <v>32.619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174</v>
      </c>
      <c r="AU205" s="231" t="s">
        <v>83</v>
      </c>
      <c r="AV205" s="14" t="s">
        <v>83</v>
      </c>
      <c r="AW205" s="14" t="s">
        <v>31</v>
      </c>
      <c r="AX205" s="14" t="s">
        <v>73</v>
      </c>
      <c r="AY205" s="231" t="s">
        <v>131</v>
      </c>
    </row>
    <row r="206" spans="2:51" s="14" customFormat="1" ht="11.25">
      <c r="B206" s="221"/>
      <c r="C206" s="222"/>
      <c r="D206" s="202" t="s">
        <v>174</v>
      </c>
      <c r="E206" s="223" t="s">
        <v>1</v>
      </c>
      <c r="F206" s="224" t="s">
        <v>245</v>
      </c>
      <c r="G206" s="222"/>
      <c r="H206" s="225">
        <v>-1.8399999999999999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174</v>
      </c>
      <c r="AU206" s="231" t="s">
        <v>83</v>
      </c>
      <c r="AV206" s="14" t="s">
        <v>83</v>
      </c>
      <c r="AW206" s="14" t="s">
        <v>31</v>
      </c>
      <c r="AX206" s="14" t="s">
        <v>73</v>
      </c>
      <c r="AY206" s="231" t="s">
        <v>131</v>
      </c>
    </row>
    <row r="207" spans="2:51" s="14" customFormat="1" ht="11.25">
      <c r="B207" s="221"/>
      <c r="C207" s="222"/>
      <c r="D207" s="202" t="s">
        <v>174</v>
      </c>
      <c r="E207" s="223" t="s">
        <v>1</v>
      </c>
      <c r="F207" s="224" t="s">
        <v>246</v>
      </c>
      <c r="G207" s="222"/>
      <c r="H207" s="225">
        <v>-1.5760000000000001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174</v>
      </c>
      <c r="AU207" s="231" t="s">
        <v>83</v>
      </c>
      <c r="AV207" s="14" t="s">
        <v>83</v>
      </c>
      <c r="AW207" s="14" t="s">
        <v>31</v>
      </c>
      <c r="AX207" s="14" t="s">
        <v>73</v>
      </c>
      <c r="AY207" s="231" t="s">
        <v>131</v>
      </c>
    </row>
    <row r="208" spans="2:51" s="13" customFormat="1" ht="11.25">
      <c r="B208" s="211"/>
      <c r="C208" s="212"/>
      <c r="D208" s="202" t="s">
        <v>174</v>
      </c>
      <c r="E208" s="213" t="s">
        <v>1</v>
      </c>
      <c r="F208" s="214" t="s">
        <v>243</v>
      </c>
      <c r="G208" s="212"/>
      <c r="H208" s="213" t="s">
        <v>1</v>
      </c>
      <c r="I208" s="215"/>
      <c r="J208" s="212"/>
      <c r="K208" s="212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174</v>
      </c>
      <c r="AU208" s="220" t="s">
        <v>83</v>
      </c>
      <c r="AV208" s="13" t="s">
        <v>81</v>
      </c>
      <c r="AW208" s="13" t="s">
        <v>31</v>
      </c>
      <c r="AX208" s="13" t="s">
        <v>73</v>
      </c>
      <c r="AY208" s="220" t="s">
        <v>131</v>
      </c>
    </row>
    <row r="209" spans="2:51" s="14" customFormat="1" ht="11.25">
      <c r="B209" s="221"/>
      <c r="C209" s="222"/>
      <c r="D209" s="202" t="s">
        <v>174</v>
      </c>
      <c r="E209" s="223" t="s">
        <v>1</v>
      </c>
      <c r="F209" s="224" t="s">
        <v>251</v>
      </c>
      <c r="G209" s="222"/>
      <c r="H209" s="225">
        <v>32.619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174</v>
      </c>
      <c r="AU209" s="231" t="s">
        <v>83</v>
      </c>
      <c r="AV209" s="14" t="s">
        <v>83</v>
      </c>
      <c r="AW209" s="14" t="s">
        <v>31</v>
      </c>
      <c r="AX209" s="14" t="s">
        <v>73</v>
      </c>
      <c r="AY209" s="231" t="s">
        <v>131</v>
      </c>
    </row>
    <row r="210" spans="2:51" s="14" customFormat="1" ht="11.25">
      <c r="B210" s="221"/>
      <c r="C210" s="222"/>
      <c r="D210" s="202" t="s">
        <v>174</v>
      </c>
      <c r="E210" s="223" t="s">
        <v>1</v>
      </c>
      <c r="F210" s="224" t="s">
        <v>245</v>
      </c>
      <c r="G210" s="222"/>
      <c r="H210" s="225">
        <v>-1.8399999999999999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174</v>
      </c>
      <c r="AU210" s="231" t="s">
        <v>83</v>
      </c>
      <c r="AV210" s="14" t="s">
        <v>83</v>
      </c>
      <c r="AW210" s="14" t="s">
        <v>31</v>
      </c>
      <c r="AX210" s="14" t="s">
        <v>73</v>
      </c>
      <c r="AY210" s="231" t="s">
        <v>131</v>
      </c>
    </row>
    <row r="211" spans="2:51" s="14" customFormat="1" ht="11.25">
      <c r="B211" s="221"/>
      <c r="C211" s="222"/>
      <c r="D211" s="202" t="s">
        <v>174</v>
      </c>
      <c r="E211" s="223" t="s">
        <v>1</v>
      </c>
      <c r="F211" s="224" t="s">
        <v>246</v>
      </c>
      <c r="G211" s="222"/>
      <c r="H211" s="225">
        <v>-1.5760000000000001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174</v>
      </c>
      <c r="AU211" s="231" t="s">
        <v>83</v>
      </c>
      <c r="AV211" s="14" t="s">
        <v>83</v>
      </c>
      <c r="AW211" s="14" t="s">
        <v>31</v>
      </c>
      <c r="AX211" s="14" t="s">
        <v>73</v>
      </c>
      <c r="AY211" s="231" t="s">
        <v>131</v>
      </c>
    </row>
    <row r="212" spans="2:51" s="13" customFormat="1" ht="11.25">
      <c r="B212" s="211"/>
      <c r="C212" s="212"/>
      <c r="D212" s="202" t="s">
        <v>174</v>
      </c>
      <c r="E212" s="213" t="s">
        <v>1</v>
      </c>
      <c r="F212" s="214" t="s">
        <v>252</v>
      </c>
      <c r="G212" s="212"/>
      <c r="H212" s="213" t="s">
        <v>1</v>
      </c>
      <c r="I212" s="215"/>
      <c r="J212" s="212"/>
      <c r="K212" s="212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174</v>
      </c>
      <c r="AU212" s="220" t="s">
        <v>83</v>
      </c>
      <c r="AV212" s="13" t="s">
        <v>81</v>
      </c>
      <c r="AW212" s="13" t="s">
        <v>31</v>
      </c>
      <c r="AX212" s="13" t="s">
        <v>73</v>
      </c>
      <c r="AY212" s="220" t="s">
        <v>131</v>
      </c>
    </row>
    <row r="213" spans="2:51" s="14" customFormat="1" ht="11.25">
      <c r="B213" s="221"/>
      <c r="C213" s="222"/>
      <c r="D213" s="202" t="s">
        <v>174</v>
      </c>
      <c r="E213" s="223" t="s">
        <v>1</v>
      </c>
      <c r="F213" s="224" t="s">
        <v>253</v>
      </c>
      <c r="G213" s="222"/>
      <c r="H213" s="225">
        <v>32.818200000000004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174</v>
      </c>
      <c r="AU213" s="231" t="s">
        <v>83</v>
      </c>
      <c r="AV213" s="14" t="s">
        <v>83</v>
      </c>
      <c r="AW213" s="14" t="s">
        <v>31</v>
      </c>
      <c r="AX213" s="14" t="s">
        <v>73</v>
      </c>
      <c r="AY213" s="231" t="s">
        <v>131</v>
      </c>
    </row>
    <row r="214" spans="2:51" s="14" customFormat="1" ht="11.25">
      <c r="B214" s="221"/>
      <c r="C214" s="222"/>
      <c r="D214" s="202" t="s">
        <v>174</v>
      </c>
      <c r="E214" s="223" t="s">
        <v>1</v>
      </c>
      <c r="F214" s="224" t="s">
        <v>254</v>
      </c>
      <c r="G214" s="222"/>
      <c r="H214" s="225">
        <v>-1.92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174</v>
      </c>
      <c r="AU214" s="231" t="s">
        <v>83</v>
      </c>
      <c r="AV214" s="14" t="s">
        <v>83</v>
      </c>
      <c r="AW214" s="14" t="s">
        <v>31</v>
      </c>
      <c r="AX214" s="14" t="s">
        <v>73</v>
      </c>
      <c r="AY214" s="231" t="s">
        <v>131</v>
      </c>
    </row>
    <row r="215" spans="2:51" s="14" customFormat="1" ht="11.25">
      <c r="B215" s="221"/>
      <c r="C215" s="222"/>
      <c r="D215" s="202" t="s">
        <v>174</v>
      </c>
      <c r="E215" s="223" t="s">
        <v>1</v>
      </c>
      <c r="F215" s="224" t="s">
        <v>255</v>
      </c>
      <c r="G215" s="222"/>
      <c r="H215" s="225">
        <v>-1.9110000000000003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174</v>
      </c>
      <c r="AU215" s="231" t="s">
        <v>83</v>
      </c>
      <c r="AV215" s="14" t="s">
        <v>83</v>
      </c>
      <c r="AW215" s="14" t="s">
        <v>31</v>
      </c>
      <c r="AX215" s="14" t="s">
        <v>73</v>
      </c>
      <c r="AY215" s="231" t="s">
        <v>131</v>
      </c>
    </row>
    <row r="216" spans="2:51" s="14" customFormat="1" ht="11.25">
      <c r="B216" s="221"/>
      <c r="C216" s="222"/>
      <c r="D216" s="202" t="s">
        <v>174</v>
      </c>
      <c r="E216" s="223" t="s">
        <v>1</v>
      </c>
      <c r="F216" s="224" t="s">
        <v>256</v>
      </c>
      <c r="G216" s="222"/>
      <c r="H216" s="225">
        <v>-2.1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174</v>
      </c>
      <c r="AU216" s="231" t="s">
        <v>83</v>
      </c>
      <c r="AV216" s="14" t="s">
        <v>83</v>
      </c>
      <c r="AW216" s="14" t="s">
        <v>31</v>
      </c>
      <c r="AX216" s="14" t="s">
        <v>73</v>
      </c>
      <c r="AY216" s="231" t="s">
        <v>131</v>
      </c>
    </row>
    <row r="217" spans="2:51" s="14" customFormat="1" ht="11.25">
      <c r="B217" s="221"/>
      <c r="C217" s="222"/>
      <c r="D217" s="202" t="s">
        <v>174</v>
      </c>
      <c r="E217" s="223" t="s">
        <v>1</v>
      </c>
      <c r="F217" s="224" t="s">
        <v>257</v>
      </c>
      <c r="G217" s="222"/>
      <c r="H217" s="225">
        <v>-1.8900000000000001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174</v>
      </c>
      <c r="AU217" s="231" t="s">
        <v>83</v>
      </c>
      <c r="AV217" s="14" t="s">
        <v>83</v>
      </c>
      <c r="AW217" s="14" t="s">
        <v>31</v>
      </c>
      <c r="AX217" s="14" t="s">
        <v>73</v>
      </c>
      <c r="AY217" s="231" t="s">
        <v>131</v>
      </c>
    </row>
    <row r="218" spans="2:51" s="13" customFormat="1" ht="11.25">
      <c r="B218" s="211"/>
      <c r="C218" s="212"/>
      <c r="D218" s="202" t="s">
        <v>174</v>
      </c>
      <c r="E218" s="213" t="s">
        <v>1</v>
      </c>
      <c r="F218" s="214" t="s">
        <v>258</v>
      </c>
      <c r="G218" s="212"/>
      <c r="H218" s="213" t="s">
        <v>1</v>
      </c>
      <c r="I218" s="215"/>
      <c r="J218" s="212"/>
      <c r="K218" s="212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174</v>
      </c>
      <c r="AU218" s="220" t="s">
        <v>83</v>
      </c>
      <c r="AV218" s="13" t="s">
        <v>81</v>
      </c>
      <c r="AW218" s="13" t="s">
        <v>31</v>
      </c>
      <c r="AX218" s="13" t="s">
        <v>73</v>
      </c>
      <c r="AY218" s="220" t="s">
        <v>131</v>
      </c>
    </row>
    <row r="219" spans="2:51" s="14" customFormat="1" ht="11.25">
      <c r="B219" s="221"/>
      <c r="C219" s="222"/>
      <c r="D219" s="202" t="s">
        <v>174</v>
      </c>
      <c r="E219" s="223" t="s">
        <v>1</v>
      </c>
      <c r="F219" s="224" t="s">
        <v>259</v>
      </c>
      <c r="G219" s="222"/>
      <c r="H219" s="225">
        <v>46.1646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174</v>
      </c>
      <c r="AU219" s="231" t="s">
        <v>83</v>
      </c>
      <c r="AV219" s="14" t="s">
        <v>83</v>
      </c>
      <c r="AW219" s="14" t="s">
        <v>31</v>
      </c>
      <c r="AX219" s="14" t="s">
        <v>73</v>
      </c>
      <c r="AY219" s="231" t="s">
        <v>131</v>
      </c>
    </row>
    <row r="220" spans="2:51" s="14" customFormat="1" ht="11.25">
      <c r="B220" s="221"/>
      <c r="C220" s="222"/>
      <c r="D220" s="202" t="s">
        <v>174</v>
      </c>
      <c r="E220" s="223" t="s">
        <v>1</v>
      </c>
      <c r="F220" s="224" t="s">
        <v>260</v>
      </c>
      <c r="G220" s="222"/>
      <c r="H220" s="225">
        <v>-0.47850000000000004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174</v>
      </c>
      <c r="AU220" s="231" t="s">
        <v>83</v>
      </c>
      <c r="AV220" s="14" t="s">
        <v>83</v>
      </c>
      <c r="AW220" s="14" t="s">
        <v>31</v>
      </c>
      <c r="AX220" s="14" t="s">
        <v>73</v>
      </c>
      <c r="AY220" s="231" t="s">
        <v>131</v>
      </c>
    </row>
    <row r="221" spans="2:51" s="14" customFormat="1" ht="11.25">
      <c r="B221" s="221"/>
      <c r="C221" s="222"/>
      <c r="D221" s="202" t="s">
        <v>174</v>
      </c>
      <c r="E221" s="223" t="s">
        <v>1</v>
      </c>
      <c r="F221" s="224" t="s">
        <v>261</v>
      </c>
      <c r="G221" s="222"/>
      <c r="H221" s="225">
        <v>-0.6351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174</v>
      </c>
      <c r="AU221" s="231" t="s">
        <v>83</v>
      </c>
      <c r="AV221" s="14" t="s">
        <v>83</v>
      </c>
      <c r="AW221" s="14" t="s">
        <v>31</v>
      </c>
      <c r="AX221" s="14" t="s">
        <v>73</v>
      </c>
      <c r="AY221" s="231" t="s">
        <v>131</v>
      </c>
    </row>
    <row r="222" spans="2:51" s="14" customFormat="1" ht="11.25">
      <c r="B222" s="221"/>
      <c r="C222" s="222"/>
      <c r="D222" s="202" t="s">
        <v>174</v>
      </c>
      <c r="E222" s="223" t="s">
        <v>1</v>
      </c>
      <c r="F222" s="224" t="s">
        <v>262</v>
      </c>
      <c r="G222" s="222"/>
      <c r="H222" s="225">
        <v>-1.8239999999999998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174</v>
      </c>
      <c r="AU222" s="231" t="s">
        <v>83</v>
      </c>
      <c r="AV222" s="14" t="s">
        <v>83</v>
      </c>
      <c r="AW222" s="14" t="s">
        <v>31</v>
      </c>
      <c r="AX222" s="14" t="s">
        <v>73</v>
      </c>
      <c r="AY222" s="231" t="s">
        <v>131</v>
      </c>
    </row>
    <row r="223" spans="2:51" s="14" customFormat="1" ht="11.25">
      <c r="B223" s="221"/>
      <c r="C223" s="222"/>
      <c r="D223" s="202" t="s">
        <v>174</v>
      </c>
      <c r="E223" s="223" t="s">
        <v>1</v>
      </c>
      <c r="F223" s="224" t="s">
        <v>256</v>
      </c>
      <c r="G223" s="222"/>
      <c r="H223" s="225">
        <v>-2.1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174</v>
      </c>
      <c r="AU223" s="231" t="s">
        <v>83</v>
      </c>
      <c r="AV223" s="14" t="s">
        <v>83</v>
      </c>
      <c r="AW223" s="14" t="s">
        <v>31</v>
      </c>
      <c r="AX223" s="14" t="s">
        <v>73</v>
      </c>
      <c r="AY223" s="231" t="s">
        <v>131</v>
      </c>
    </row>
    <row r="224" spans="2:51" s="14" customFormat="1" ht="11.25">
      <c r="B224" s="221"/>
      <c r="C224" s="222"/>
      <c r="D224" s="202" t="s">
        <v>174</v>
      </c>
      <c r="E224" s="223" t="s">
        <v>1</v>
      </c>
      <c r="F224" s="224" t="s">
        <v>263</v>
      </c>
      <c r="G224" s="222"/>
      <c r="H224" s="225">
        <v>-3.1520000000000001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174</v>
      </c>
      <c r="AU224" s="231" t="s">
        <v>83</v>
      </c>
      <c r="AV224" s="14" t="s">
        <v>83</v>
      </c>
      <c r="AW224" s="14" t="s">
        <v>31</v>
      </c>
      <c r="AX224" s="14" t="s">
        <v>73</v>
      </c>
      <c r="AY224" s="231" t="s">
        <v>131</v>
      </c>
    </row>
    <row r="225" spans="2:51" s="13" customFormat="1" ht="11.25">
      <c r="B225" s="211"/>
      <c r="C225" s="212"/>
      <c r="D225" s="202" t="s">
        <v>174</v>
      </c>
      <c r="E225" s="213" t="s">
        <v>1</v>
      </c>
      <c r="F225" s="214" t="s">
        <v>243</v>
      </c>
      <c r="G225" s="212"/>
      <c r="H225" s="213" t="s">
        <v>1</v>
      </c>
      <c r="I225" s="215"/>
      <c r="J225" s="212"/>
      <c r="K225" s="212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174</v>
      </c>
      <c r="AU225" s="220" t="s">
        <v>83</v>
      </c>
      <c r="AV225" s="13" t="s">
        <v>81</v>
      </c>
      <c r="AW225" s="13" t="s">
        <v>31</v>
      </c>
      <c r="AX225" s="13" t="s">
        <v>73</v>
      </c>
      <c r="AY225" s="220" t="s">
        <v>131</v>
      </c>
    </row>
    <row r="226" spans="2:51" s="14" customFormat="1" ht="11.25">
      <c r="B226" s="221"/>
      <c r="C226" s="222"/>
      <c r="D226" s="202" t="s">
        <v>174</v>
      </c>
      <c r="E226" s="223" t="s">
        <v>1</v>
      </c>
      <c r="F226" s="224" t="s">
        <v>264</v>
      </c>
      <c r="G226" s="222"/>
      <c r="H226" s="225">
        <v>34.362000000000002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174</v>
      </c>
      <c r="AU226" s="231" t="s">
        <v>83</v>
      </c>
      <c r="AV226" s="14" t="s">
        <v>83</v>
      </c>
      <c r="AW226" s="14" t="s">
        <v>31</v>
      </c>
      <c r="AX226" s="14" t="s">
        <v>73</v>
      </c>
      <c r="AY226" s="231" t="s">
        <v>131</v>
      </c>
    </row>
    <row r="227" spans="2:51" s="14" customFormat="1" ht="11.25">
      <c r="B227" s="221"/>
      <c r="C227" s="222"/>
      <c r="D227" s="202" t="s">
        <v>174</v>
      </c>
      <c r="E227" s="223" t="s">
        <v>1</v>
      </c>
      <c r="F227" s="224" t="s">
        <v>245</v>
      </c>
      <c r="G227" s="222"/>
      <c r="H227" s="225">
        <v>-1.8399999999999999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174</v>
      </c>
      <c r="AU227" s="231" t="s">
        <v>83</v>
      </c>
      <c r="AV227" s="14" t="s">
        <v>83</v>
      </c>
      <c r="AW227" s="14" t="s">
        <v>31</v>
      </c>
      <c r="AX227" s="14" t="s">
        <v>73</v>
      </c>
      <c r="AY227" s="231" t="s">
        <v>131</v>
      </c>
    </row>
    <row r="228" spans="2:51" s="14" customFormat="1" ht="11.25">
      <c r="B228" s="221"/>
      <c r="C228" s="222"/>
      <c r="D228" s="202" t="s">
        <v>174</v>
      </c>
      <c r="E228" s="223" t="s">
        <v>1</v>
      </c>
      <c r="F228" s="224" t="s">
        <v>246</v>
      </c>
      <c r="G228" s="222"/>
      <c r="H228" s="225">
        <v>-1.5760000000000001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174</v>
      </c>
      <c r="AU228" s="231" t="s">
        <v>83</v>
      </c>
      <c r="AV228" s="14" t="s">
        <v>83</v>
      </c>
      <c r="AW228" s="14" t="s">
        <v>31</v>
      </c>
      <c r="AX228" s="14" t="s">
        <v>73</v>
      </c>
      <c r="AY228" s="231" t="s">
        <v>131</v>
      </c>
    </row>
    <row r="229" spans="2:51" s="13" customFormat="1" ht="11.25">
      <c r="B229" s="211"/>
      <c r="C229" s="212"/>
      <c r="D229" s="202" t="s">
        <v>174</v>
      </c>
      <c r="E229" s="213" t="s">
        <v>1</v>
      </c>
      <c r="F229" s="214" t="s">
        <v>243</v>
      </c>
      <c r="G229" s="212"/>
      <c r="H229" s="213" t="s">
        <v>1</v>
      </c>
      <c r="I229" s="215"/>
      <c r="J229" s="212"/>
      <c r="K229" s="212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174</v>
      </c>
      <c r="AU229" s="220" t="s">
        <v>83</v>
      </c>
      <c r="AV229" s="13" t="s">
        <v>81</v>
      </c>
      <c r="AW229" s="13" t="s">
        <v>31</v>
      </c>
      <c r="AX229" s="13" t="s">
        <v>73</v>
      </c>
      <c r="AY229" s="220" t="s">
        <v>131</v>
      </c>
    </row>
    <row r="230" spans="2:51" s="14" customFormat="1" ht="11.25">
      <c r="B230" s="221"/>
      <c r="C230" s="222"/>
      <c r="D230" s="202" t="s">
        <v>174</v>
      </c>
      <c r="E230" s="223" t="s">
        <v>1</v>
      </c>
      <c r="F230" s="224" t="s">
        <v>265</v>
      </c>
      <c r="G230" s="222"/>
      <c r="H230" s="225">
        <v>33.565200000000004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174</v>
      </c>
      <c r="AU230" s="231" t="s">
        <v>83</v>
      </c>
      <c r="AV230" s="14" t="s">
        <v>83</v>
      </c>
      <c r="AW230" s="14" t="s">
        <v>31</v>
      </c>
      <c r="AX230" s="14" t="s">
        <v>73</v>
      </c>
      <c r="AY230" s="231" t="s">
        <v>131</v>
      </c>
    </row>
    <row r="231" spans="2:51" s="14" customFormat="1" ht="11.25">
      <c r="B231" s="221"/>
      <c r="C231" s="222"/>
      <c r="D231" s="202" t="s">
        <v>174</v>
      </c>
      <c r="E231" s="223" t="s">
        <v>1</v>
      </c>
      <c r="F231" s="224" t="s">
        <v>245</v>
      </c>
      <c r="G231" s="222"/>
      <c r="H231" s="225">
        <v>-1.8399999999999999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174</v>
      </c>
      <c r="AU231" s="231" t="s">
        <v>83</v>
      </c>
      <c r="AV231" s="14" t="s">
        <v>83</v>
      </c>
      <c r="AW231" s="14" t="s">
        <v>31</v>
      </c>
      <c r="AX231" s="14" t="s">
        <v>73</v>
      </c>
      <c r="AY231" s="231" t="s">
        <v>131</v>
      </c>
    </row>
    <row r="232" spans="2:51" s="14" customFormat="1" ht="11.25">
      <c r="B232" s="221"/>
      <c r="C232" s="222"/>
      <c r="D232" s="202" t="s">
        <v>174</v>
      </c>
      <c r="E232" s="223" t="s">
        <v>1</v>
      </c>
      <c r="F232" s="224" t="s">
        <v>246</v>
      </c>
      <c r="G232" s="222"/>
      <c r="H232" s="225">
        <v>-1.5760000000000001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174</v>
      </c>
      <c r="AU232" s="231" t="s">
        <v>83</v>
      </c>
      <c r="AV232" s="14" t="s">
        <v>83</v>
      </c>
      <c r="AW232" s="14" t="s">
        <v>31</v>
      </c>
      <c r="AX232" s="14" t="s">
        <v>73</v>
      </c>
      <c r="AY232" s="231" t="s">
        <v>131</v>
      </c>
    </row>
    <row r="233" spans="2:51" s="13" customFormat="1" ht="11.25">
      <c r="B233" s="211"/>
      <c r="C233" s="212"/>
      <c r="D233" s="202" t="s">
        <v>174</v>
      </c>
      <c r="E233" s="213" t="s">
        <v>1</v>
      </c>
      <c r="F233" s="214" t="s">
        <v>243</v>
      </c>
      <c r="G233" s="212"/>
      <c r="H233" s="213" t="s">
        <v>1</v>
      </c>
      <c r="I233" s="215"/>
      <c r="J233" s="212"/>
      <c r="K233" s="212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174</v>
      </c>
      <c r="AU233" s="220" t="s">
        <v>83</v>
      </c>
      <c r="AV233" s="13" t="s">
        <v>81</v>
      </c>
      <c r="AW233" s="13" t="s">
        <v>31</v>
      </c>
      <c r="AX233" s="13" t="s">
        <v>73</v>
      </c>
      <c r="AY233" s="220" t="s">
        <v>131</v>
      </c>
    </row>
    <row r="234" spans="2:51" s="14" customFormat="1" ht="11.25">
      <c r="B234" s="221"/>
      <c r="C234" s="222"/>
      <c r="D234" s="202" t="s">
        <v>174</v>
      </c>
      <c r="E234" s="223" t="s">
        <v>1</v>
      </c>
      <c r="F234" s="224" t="s">
        <v>266</v>
      </c>
      <c r="G234" s="222"/>
      <c r="H234" s="225">
        <v>33.266400000000004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174</v>
      </c>
      <c r="AU234" s="231" t="s">
        <v>83</v>
      </c>
      <c r="AV234" s="14" t="s">
        <v>83</v>
      </c>
      <c r="AW234" s="14" t="s">
        <v>31</v>
      </c>
      <c r="AX234" s="14" t="s">
        <v>73</v>
      </c>
      <c r="AY234" s="231" t="s">
        <v>131</v>
      </c>
    </row>
    <row r="235" spans="2:51" s="14" customFormat="1" ht="11.25">
      <c r="B235" s="221"/>
      <c r="C235" s="222"/>
      <c r="D235" s="202" t="s">
        <v>174</v>
      </c>
      <c r="E235" s="223" t="s">
        <v>1</v>
      </c>
      <c r="F235" s="224" t="s">
        <v>245</v>
      </c>
      <c r="G235" s="222"/>
      <c r="H235" s="225">
        <v>-1.8399999999999999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174</v>
      </c>
      <c r="AU235" s="231" t="s">
        <v>83</v>
      </c>
      <c r="AV235" s="14" t="s">
        <v>83</v>
      </c>
      <c r="AW235" s="14" t="s">
        <v>31</v>
      </c>
      <c r="AX235" s="14" t="s">
        <v>73</v>
      </c>
      <c r="AY235" s="231" t="s">
        <v>131</v>
      </c>
    </row>
    <row r="236" spans="2:51" s="14" customFormat="1" ht="11.25">
      <c r="B236" s="221"/>
      <c r="C236" s="222"/>
      <c r="D236" s="202" t="s">
        <v>174</v>
      </c>
      <c r="E236" s="223" t="s">
        <v>1</v>
      </c>
      <c r="F236" s="224" t="s">
        <v>246</v>
      </c>
      <c r="G236" s="222"/>
      <c r="H236" s="225">
        <v>-1.5760000000000001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174</v>
      </c>
      <c r="AU236" s="231" t="s">
        <v>83</v>
      </c>
      <c r="AV236" s="14" t="s">
        <v>83</v>
      </c>
      <c r="AW236" s="14" t="s">
        <v>31</v>
      </c>
      <c r="AX236" s="14" t="s">
        <v>73</v>
      </c>
      <c r="AY236" s="231" t="s">
        <v>131</v>
      </c>
    </row>
    <row r="237" spans="2:51" s="16" customFormat="1" ht="11.25">
      <c r="B237" s="243"/>
      <c r="C237" s="244"/>
      <c r="D237" s="202" t="s">
        <v>174</v>
      </c>
      <c r="E237" s="245" t="s">
        <v>1</v>
      </c>
      <c r="F237" s="246" t="s">
        <v>267</v>
      </c>
      <c r="G237" s="244"/>
      <c r="H237" s="247">
        <v>284.74420000000015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AT237" s="253" t="s">
        <v>174</v>
      </c>
      <c r="AU237" s="253" t="s">
        <v>83</v>
      </c>
      <c r="AV237" s="16" t="s">
        <v>141</v>
      </c>
      <c r="AW237" s="16" t="s">
        <v>31</v>
      </c>
      <c r="AX237" s="16" t="s">
        <v>73</v>
      </c>
      <c r="AY237" s="253" t="s">
        <v>131</v>
      </c>
    </row>
    <row r="238" spans="2:51" s="13" customFormat="1" ht="11.25">
      <c r="B238" s="211"/>
      <c r="C238" s="212"/>
      <c r="D238" s="202" t="s">
        <v>174</v>
      </c>
      <c r="E238" s="213" t="s">
        <v>1</v>
      </c>
      <c r="F238" s="214" t="s">
        <v>268</v>
      </c>
      <c r="G238" s="212"/>
      <c r="H238" s="213" t="s">
        <v>1</v>
      </c>
      <c r="I238" s="215"/>
      <c r="J238" s="212"/>
      <c r="K238" s="212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174</v>
      </c>
      <c r="AU238" s="220" t="s">
        <v>83</v>
      </c>
      <c r="AV238" s="13" t="s">
        <v>81</v>
      </c>
      <c r="AW238" s="13" t="s">
        <v>31</v>
      </c>
      <c r="AX238" s="13" t="s">
        <v>73</v>
      </c>
      <c r="AY238" s="220" t="s">
        <v>131</v>
      </c>
    </row>
    <row r="239" spans="2:51" s="13" customFormat="1" ht="11.25">
      <c r="B239" s="211"/>
      <c r="C239" s="212"/>
      <c r="D239" s="202" t="s">
        <v>174</v>
      </c>
      <c r="E239" s="213" t="s">
        <v>1</v>
      </c>
      <c r="F239" s="214" t="s">
        <v>269</v>
      </c>
      <c r="G239" s="212"/>
      <c r="H239" s="213" t="s">
        <v>1</v>
      </c>
      <c r="I239" s="215"/>
      <c r="J239" s="212"/>
      <c r="K239" s="212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174</v>
      </c>
      <c r="AU239" s="220" t="s">
        <v>83</v>
      </c>
      <c r="AV239" s="13" t="s">
        <v>81</v>
      </c>
      <c r="AW239" s="13" t="s">
        <v>31</v>
      </c>
      <c r="AX239" s="13" t="s">
        <v>73</v>
      </c>
      <c r="AY239" s="220" t="s">
        <v>131</v>
      </c>
    </row>
    <row r="240" spans="2:51" s="14" customFormat="1" ht="11.25">
      <c r="B240" s="221"/>
      <c r="C240" s="222"/>
      <c r="D240" s="202" t="s">
        <v>174</v>
      </c>
      <c r="E240" s="223" t="s">
        <v>1</v>
      </c>
      <c r="F240" s="224" t="s">
        <v>270</v>
      </c>
      <c r="G240" s="222"/>
      <c r="H240" s="225">
        <v>24.494999999999997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174</v>
      </c>
      <c r="AU240" s="231" t="s">
        <v>83</v>
      </c>
      <c r="AV240" s="14" t="s">
        <v>83</v>
      </c>
      <c r="AW240" s="14" t="s">
        <v>31</v>
      </c>
      <c r="AX240" s="14" t="s">
        <v>73</v>
      </c>
      <c r="AY240" s="231" t="s">
        <v>131</v>
      </c>
    </row>
    <row r="241" spans="1:65" s="14" customFormat="1" ht="11.25">
      <c r="B241" s="221"/>
      <c r="C241" s="222"/>
      <c r="D241" s="202" t="s">
        <v>174</v>
      </c>
      <c r="E241" s="223" t="s">
        <v>1</v>
      </c>
      <c r="F241" s="224" t="s">
        <v>271</v>
      </c>
      <c r="G241" s="222"/>
      <c r="H241" s="225">
        <v>-0.48599999999999999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174</v>
      </c>
      <c r="AU241" s="231" t="s">
        <v>83</v>
      </c>
      <c r="AV241" s="14" t="s">
        <v>83</v>
      </c>
      <c r="AW241" s="14" t="s">
        <v>31</v>
      </c>
      <c r="AX241" s="14" t="s">
        <v>73</v>
      </c>
      <c r="AY241" s="231" t="s">
        <v>131</v>
      </c>
    </row>
    <row r="242" spans="1:65" s="14" customFormat="1" ht="11.25">
      <c r="B242" s="221"/>
      <c r="C242" s="222"/>
      <c r="D242" s="202" t="s">
        <v>174</v>
      </c>
      <c r="E242" s="223" t="s">
        <v>1</v>
      </c>
      <c r="F242" s="224" t="s">
        <v>272</v>
      </c>
      <c r="G242" s="222"/>
      <c r="H242" s="225">
        <v>-4.7279999999999998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174</v>
      </c>
      <c r="AU242" s="231" t="s">
        <v>83</v>
      </c>
      <c r="AV242" s="14" t="s">
        <v>83</v>
      </c>
      <c r="AW242" s="14" t="s">
        <v>31</v>
      </c>
      <c r="AX242" s="14" t="s">
        <v>73</v>
      </c>
      <c r="AY242" s="231" t="s">
        <v>131</v>
      </c>
    </row>
    <row r="243" spans="1:65" s="13" customFormat="1" ht="11.25">
      <c r="B243" s="211"/>
      <c r="C243" s="212"/>
      <c r="D243" s="202" t="s">
        <v>174</v>
      </c>
      <c r="E243" s="213" t="s">
        <v>1</v>
      </c>
      <c r="F243" s="214" t="s">
        <v>273</v>
      </c>
      <c r="G243" s="212"/>
      <c r="H243" s="213" t="s">
        <v>1</v>
      </c>
      <c r="I243" s="215"/>
      <c r="J243" s="212"/>
      <c r="K243" s="212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174</v>
      </c>
      <c r="AU243" s="220" t="s">
        <v>83</v>
      </c>
      <c r="AV243" s="13" t="s">
        <v>81</v>
      </c>
      <c r="AW243" s="13" t="s">
        <v>31</v>
      </c>
      <c r="AX243" s="13" t="s">
        <v>73</v>
      </c>
      <c r="AY243" s="220" t="s">
        <v>131</v>
      </c>
    </row>
    <row r="244" spans="1:65" s="14" customFormat="1" ht="11.25">
      <c r="B244" s="221"/>
      <c r="C244" s="222"/>
      <c r="D244" s="202" t="s">
        <v>174</v>
      </c>
      <c r="E244" s="223" t="s">
        <v>1</v>
      </c>
      <c r="F244" s="224" t="s">
        <v>274</v>
      </c>
      <c r="G244" s="222"/>
      <c r="H244" s="225">
        <v>41.808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174</v>
      </c>
      <c r="AU244" s="231" t="s">
        <v>83</v>
      </c>
      <c r="AV244" s="14" t="s">
        <v>83</v>
      </c>
      <c r="AW244" s="14" t="s">
        <v>31</v>
      </c>
      <c r="AX244" s="14" t="s">
        <v>73</v>
      </c>
      <c r="AY244" s="231" t="s">
        <v>131</v>
      </c>
    </row>
    <row r="245" spans="1:65" s="14" customFormat="1" ht="11.25">
      <c r="B245" s="221"/>
      <c r="C245" s="222"/>
      <c r="D245" s="202" t="s">
        <v>174</v>
      </c>
      <c r="E245" s="223" t="s">
        <v>1</v>
      </c>
      <c r="F245" s="224" t="s">
        <v>275</v>
      </c>
      <c r="G245" s="222"/>
      <c r="H245" s="225">
        <v>-6.3040000000000003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174</v>
      </c>
      <c r="AU245" s="231" t="s">
        <v>83</v>
      </c>
      <c r="AV245" s="14" t="s">
        <v>83</v>
      </c>
      <c r="AW245" s="14" t="s">
        <v>31</v>
      </c>
      <c r="AX245" s="14" t="s">
        <v>73</v>
      </c>
      <c r="AY245" s="231" t="s">
        <v>131</v>
      </c>
    </row>
    <row r="246" spans="1:65" s="13" customFormat="1" ht="11.25">
      <c r="B246" s="211"/>
      <c r="C246" s="212"/>
      <c r="D246" s="202" t="s">
        <v>174</v>
      </c>
      <c r="E246" s="213" t="s">
        <v>1</v>
      </c>
      <c r="F246" s="214" t="s">
        <v>276</v>
      </c>
      <c r="G246" s="212"/>
      <c r="H246" s="213" t="s">
        <v>1</v>
      </c>
      <c r="I246" s="215"/>
      <c r="J246" s="212"/>
      <c r="K246" s="212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174</v>
      </c>
      <c r="AU246" s="220" t="s">
        <v>83</v>
      </c>
      <c r="AV246" s="13" t="s">
        <v>81</v>
      </c>
      <c r="AW246" s="13" t="s">
        <v>31</v>
      </c>
      <c r="AX246" s="13" t="s">
        <v>73</v>
      </c>
      <c r="AY246" s="220" t="s">
        <v>131</v>
      </c>
    </row>
    <row r="247" spans="1:65" s="14" customFormat="1" ht="11.25">
      <c r="B247" s="221"/>
      <c r="C247" s="222"/>
      <c r="D247" s="202" t="s">
        <v>174</v>
      </c>
      <c r="E247" s="223" t="s">
        <v>1</v>
      </c>
      <c r="F247" s="224" t="s">
        <v>277</v>
      </c>
      <c r="G247" s="222"/>
      <c r="H247" s="225">
        <v>23.52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174</v>
      </c>
      <c r="AU247" s="231" t="s">
        <v>83</v>
      </c>
      <c r="AV247" s="14" t="s">
        <v>83</v>
      </c>
      <c r="AW247" s="14" t="s">
        <v>31</v>
      </c>
      <c r="AX247" s="14" t="s">
        <v>73</v>
      </c>
      <c r="AY247" s="231" t="s">
        <v>131</v>
      </c>
    </row>
    <row r="248" spans="1:65" s="14" customFormat="1" ht="11.25">
      <c r="B248" s="221"/>
      <c r="C248" s="222"/>
      <c r="D248" s="202" t="s">
        <v>174</v>
      </c>
      <c r="E248" s="223" t="s">
        <v>1</v>
      </c>
      <c r="F248" s="224" t="s">
        <v>278</v>
      </c>
      <c r="G248" s="222"/>
      <c r="H248" s="225">
        <v>-6.7859999999999996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174</v>
      </c>
      <c r="AU248" s="231" t="s">
        <v>83</v>
      </c>
      <c r="AV248" s="14" t="s">
        <v>83</v>
      </c>
      <c r="AW248" s="14" t="s">
        <v>31</v>
      </c>
      <c r="AX248" s="14" t="s">
        <v>73</v>
      </c>
      <c r="AY248" s="231" t="s">
        <v>131</v>
      </c>
    </row>
    <row r="249" spans="1:65" s="13" customFormat="1" ht="11.25">
      <c r="B249" s="211"/>
      <c r="C249" s="212"/>
      <c r="D249" s="202" t="s">
        <v>174</v>
      </c>
      <c r="E249" s="213" t="s">
        <v>1</v>
      </c>
      <c r="F249" s="214" t="s">
        <v>279</v>
      </c>
      <c r="G249" s="212"/>
      <c r="H249" s="213" t="s">
        <v>1</v>
      </c>
      <c r="I249" s="215"/>
      <c r="J249" s="212"/>
      <c r="K249" s="212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174</v>
      </c>
      <c r="AU249" s="220" t="s">
        <v>83</v>
      </c>
      <c r="AV249" s="13" t="s">
        <v>81</v>
      </c>
      <c r="AW249" s="13" t="s">
        <v>31</v>
      </c>
      <c r="AX249" s="13" t="s">
        <v>73</v>
      </c>
      <c r="AY249" s="220" t="s">
        <v>131</v>
      </c>
    </row>
    <row r="250" spans="1:65" s="14" customFormat="1" ht="11.25">
      <c r="B250" s="221"/>
      <c r="C250" s="222"/>
      <c r="D250" s="202" t="s">
        <v>174</v>
      </c>
      <c r="E250" s="223" t="s">
        <v>1</v>
      </c>
      <c r="F250" s="224" t="s">
        <v>280</v>
      </c>
      <c r="G250" s="222"/>
      <c r="H250" s="225">
        <v>63.887999999999991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174</v>
      </c>
      <c r="AU250" s="231" t="s">
        <v>83</v>
      </c>
      <c r="AV250" s="14" t="s">
        <v>83</v>
      </c>
      <c r="AW250" s="14" t="s">
        <v>31</v>
      </c>
      <c r="AX250" s="14" t="s">
        <v>73</v>
      </c>
      <c r="AY250" s="231" t="s">
        <v>131</v>
      </c>
    </row>
    <row r="251" spans="1:65" s="14" customFormat="1" ht="11.25">
      <c r="B251" s="221"/>
      <c r="C251" s="222"/>
      <c r="D251" s="202" t="s">
        <v>174</v>
      </c>
      <c r="E251" s="223" t="s">
        <v>1</v>
      </c>
      <c r="F251" s="224" t="s">
        <v>281</v>
      </c>
      <c r="G251" s="222"/>
      <c r="H251" s="225">
        <v>-3.1520000000000001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174</v>
      </c>
      <c r="AU251" s="231" t="s">
        <v>83</v>
      </c>
      <c r="AV251" s="14" t="s">
        <v>83</v>
      </c>
      <c r="AW251" s="14" t="s">
        <v>31</v>
      </c>
      <c r="AX251" s="14" t="s">
        <v>73</v>
      </c>
      <c r="AY251" s="231" t="s">
        <v>131</v>
      </c>
    </row>
    <row r="252" spans="1:65" s="14" customFormat="1" ht="11.25">
      <c r="B252" s="221"/>
      <c r="C252" s="222"/>
      <c r="D252" s="202" t="s">
        <v>174</v>
      </c>
      <c r="E252" s="223" t="s">
        <v>1</v>
      </c>
      <c r="F252" s="224" t="s">
        <v>282</v>
      </c>
      <c r="G252" s="222"/>
      <c r="H252" s="225">
        <v>-3.6109999999999998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174</v>
      </c>
      <c r="AU252" s="231" t="s">
        <v>83</v>
      </c>
      <c r="AV252" s="14" t="s">
        <v>83</v>
      </c>
      <c r="AW252" s="14" t="s">
        <v>31</v>
      </c>
      <c r="AX252" s="14" t="s">
        <v>73</v>
      </c>
      <c r="AY252" s="231" t="s">
        <v>131</v>
      </c>
    </row>
    <row r="253" spans="1:65" s="16" customFormat="1" ht="11.25">
      <c r="B253" s="243"/>
      <c r="C253" s="244"/>
      <c r="D253" s="202" t="s">
        <v>174</v>
      </c>
      <c r="E253" s="245" t="s">
        <v>1</v>
      </c>
      <c r="F253" s="246" t="s">
        <v>283</v>
      </c>
      <c r="G253" s="244"/>
      <c r="H253" s="247">
        <v>128.64400000000001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AT253" s="253" t="s">
        <v>174</v>
      </c>
      <c r="AU253" s="253" t="s">
        <v>83</v>
      </c>
      <c r="AV253" s="16" t="s">
        <v>141</v>
      </c>
      <c r="AW253" s="16" t="s">
        <v>31</v>
      </c>
      <c r="AX253" s="16" t="s">
        <v>73</v>
      </c>
      <c r="AY253" s="253" t="s">
        <v>131</v>
      </c>
    </row>
    <row r="254" spans="1:65" s="15" customFormat="1" ht="11.25">
      <c r="B254" s="232"/>
      <c r="C254" s="233"/>
      <c r="D254" s="202" t="s">
        <v>174</v>
      </c>
      <c r="E254" s="234" t="s">
        <v>1</v>
      </c>
      <c r="F254" s="235" t="s">
        <v>178</v>
      </c>
      <c r="G254" s="233"/>
      <c r="H254" s="236">
        <v>413.38820000000015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174</v>
      </c>
      <c r="AU254" s="242" t="s">
        <v>83</v>
      </c>
      <c r="AV254" s="15" t="s">
        <v>138</v>
      </c>
      <c r="AW254" s="15" t="s">
        <v>31</v>
      </c>
      <c r="AX254" s="15" t="s">
        <v>81</v>
      </c>
      <c r="AY254" s="242" t="s">
        <v>131</v>
      </c>
    </row>
    <row r="255" spans="1:65" s="2" customFormat="1" ht="16.5" customHeight="1">
      <c r="A255" s="35"/>
      <c r="B255" s="36"/>
      <c r="C255" s="188" t="s">
        <v>207</v>
      </c>
      <c r="D255" s="188" t="s">
        <v>134</v>
      </c>
      <c r="E255" s="189" t="s">
        <v>284</v>
      </c>
      <c r="F255" s="190" t="s">
        <v>285</v>
      </c>
      <c r="G255" s="191" t="s">
        <v>172</v>
      </c>
      <c r="H255" s="192">
        <v>96.89</v>
      </c>
      <c r="I255" s="193"/>
      <c r="J255" s="194">
        <f>ROUND(I255*H255,2)</f>
        <v>0</v>
      </c>
      <c r="K255" s="195"/>
      <c r="L255" s="40"/>
      <c r="M255" s="196" t="s">
        <v>1</v>
      </c>
      <c r="N255" s="197" t="s">
        <v>38</v>
      </c>
      <c r="O255" s="72"/>
      <c r="P255" s="198">
        <f>O255*H255</f>
        <v>0</v>
      </c>
      <c r="Q255" s="198">
        <v>0</v>
      </c>
      <c r="R255" s="198">
        <f>Q255*H255</f>
        <v>0</v>
      </c>
      <c r="S255" s="198">
        <v>0</v>
      </c>
      <c r="T255" s="19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138</v>
      </c>
      <c r="AT255" s="200" t="s">
        <v>134</v>
      </c>
      <c r="AU255" s="200" t="s">
        <v>83</v>
      </c>
      <c r="AY255" s="18" t="s">
        <v>131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8" t="s">
        <v>81</v>
      </c>
      <c r="BK255" s="201">
        <f>ROUND(I255*H255,2)</f>
        <v>0</v>
      </c>
      <c r="BL255" s="18" t="s">
        <v>138</v>
      </c>
      <c r="BM255" s="200" t="s">
        <v>286</v>
      </c>
    </row>
    <row r="256" spans="1:65" s="2" customFormat="1" ht="11.25">
      <c r="A256" s="35"/>
      <c r="B256" s="36"/>
      <c r="C256" s="37"/>
      <c r="D256" s="202" t="s">
        <v>139</v>
      </c>
      <c r="E256" s="37"/>
      <c r="F256" s="203" t="s">
        <v>287</v>
      </c>
      <c r="G256" s="37"/>
      <c r="H256" s="37"/>
      <c r="I256" s="204"/>
      <c r="J256" s="37"/>
      <c r="K256" s="37"/>
      <c r="L256" s="40"/>
      <c r="M256" s="205"/>
      <c r="N256" s="206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139</v>
      </c>
      <c r="AU256" s="18" t="s">
        <v>83</v>
      </c>
    </row>
    <row r="257" spans="1:65" s="14" customFormat="1" ht="11.25">
      <c r="B257" s="221"/>
      <c r="C257" s="222"/>
      <c r="D257" s="202" t="s">
        <v>174</v>
      </c>
      <c r="E257" s="223" t="s">
        <v>1</v>
      </c>
      <c r="F257" s="224" t="s">
        <v>288</v>
      </c>
      <c r="G257" s="222"/>
      <c r="H257" s="225">
        <v>96.89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174</v>
      </c>
      <c r="AU257" s="231" t="s">
        <v>83</v>
      </c>
      <c r="AV257" s="14" t="s">
        <v>83</v>
      </c>
      <c r="AW257" s="14" t="s">
        <v>31</v>
      </c>
      <c r="AX257" s="14" t="s">
        <v>73</v>
      </c>
      <c r="AY257" s="231" t="s">
        <v>131</v>
      </c>
    </row>
    <row r="258" spans="1:65" s="15" customFormat="1" ht="11.25">
      <c r="B258" s="232"/>
      <c r="C258" s="233"/>
      <c r="D258" s="202" t="s">
        <v>174</v>
      </c>
      <c r="E258" s="234" t="s">
        <v>1</v>
      </c>
      <c r="F258" s="235" t="s">
        <v>178</v>
      </c>
      <c r="G258" s="233"/>
      <c r="H258" s="236">
        <v>96.89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174</v>
      </c>
      <c r="AU258" s="242" t="s">
        <v>83</v>
      </c>
      <c r="AV258" s="15" t="s">
        <v>138</v>
      </c>
      <c r="AW258" s="15" t="s">
        <v>31</v>
      </c>
      <c r="AX258" s="15" t="s">
        <v>81</v>
      </c>
      <c r="AY258" s="242" t="s">
        <v>131</v>
      </c>
    </row>
    <row r="259" spans="1:65" s="12" customFormat="1" ht="22.9" customHeight="1">
      <c r="B259" s="172"/>
      <c r="C259" s="173"/>
      <c r="D259" s="174" t="s">
        <v>72</v>
      </c>
      <c r="E259" s="186" t="s">
        <v>289</v>
      </c>
      <c r="F259" s="186" t="s">
        <v>290</v>
      </c>
      <c r="G259" s="173"/>
      <c r="H259" s="173"/>
      <c r="I259" s="176"/>
      <c r="J259" s="187">
        <f>BK259</f>
        <v>0</v>
      </c>
      <c r="K259" s="173"/>
      <c r="L259" s="178"/>
      <c r="M259" s="179"/>
      <c r="N259" s="180"/>
      <c r="O259" s="180"/>
      <c r="P259" s="181">
        <f>SUM(P260:P269)</f>
        <v>0</v>
      </c>
      <c r="Q259" s="180"/>
      <c r="R259" s="181">
        <f>SUM(R260:R269)</f>
        <v>0</v>
      </c>
      <c r="S259" s="180"/>
      <c r="T259" s="182">
        <f>SUM(T260:T269)</f>
        <v>0</v>
      </c>
      <c r="AR259" s="183" t="s">
        <v>81</v>
      </c>
      <c r="AT259" s="184" t="s">
        <v>72</v>
      </c>
      <c r="AU259" s="184" t="s">
        <v>81</v>
      </c>
      <c r="AY259" s="183" t="s">
        <v>131</v>
      </c>
      <c r="BK259" s="185">
        <f>SUM(BK260:BK269)</f>
        <v>0</v>
      </c>
    </row>
    <row r="260" spans="1:65" s="2" customFormat="1" ht="33" customHeight="1">
      <c r="A260" s="35"/>
      <c r="B260" s="36"/>
      <c r="C260" s="188" t="s">
        <v>291</v>
      </c>
      <c r="D260" s="188" t="s">
        <v>134</v>
      </c>
      <c r="E260" s="189" t="s">
        <v>292</v>
      </c>
      <c r="F260" s="190" t="s">
        <v>293</v>
      </c>
      <c r="G260" s="191" t="s">
        <v>294</v>
      </c>
      <c r="H260" s="192">
        <v>46.704999999999998</v>
      </c>
      <c r="I260" s="193"/>
      <c r="J260" s="194">
        <f>ROUND(I260*H260,2)</f>
        <v>0</v>
      </c>
      <c r="K260" s="195"/>
      <c r="L260" s="40"/>
      <c r="M260" s="196" t="s">
        <v>1</v>
      </c>
      <c r="N260" s="197" t="s">
        <v>38</v>
      </c>
      <c r="O260" s="72"/>
      <c r="P260" s="198">
        <f>O260*H260</f>
        <v>0</v>
      </c>
      <c r="Q260" s="198">
        <v>0</v>
      </c>
      <c r="R260" s="198">
        <f>Q260*H260</f>
        <v>0</v>
      </c>
      <c r="S260" s="198">
        <v>0</v>
      </c>
      <c r="T260" s="19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0" t="s">
        <v>138</v>
      </c>
      <c r="AT260" s="200" t="s">
        <v>134</v>
      </c>
      <c r="AU260" s="200" t="s">
        <v>83</v>
      </c>
      <c r="AY260" s="18" t="s">
        <v>131</v>
      </c>
      <c r="BE260" s="201">
        <f>IF(N260="základní",J260,0)</f>
        <v>0</v>
      </c>
      <c r="BF260" s="201">
        <f>IF(N260="snížená",J260,0)</f>
        <v>0</v>
      </c>
      <c r="BG260" s="201">
        <f>IF(N260="zákl. přenesená",J260,0)</f>
        <v>0</v>
      </c>
      <c r="BH260" s="201">
        <f>IF(N260="sníž. přenesená",J260,0)</f>
        <v>0</v>
      </c>
      <c r="BI260" s="201">
        <f>IF(N260="nulová",J260,0)</f>
        <v>0</v>
      </c>
      <c r="BJ260" s="18" t="s">
        <v>81</v>
      </c>
      <c r="BK260" s="201">
        <f>ROUND(I260*H260,2)</f>
        <v>0</v>
      </c>
      <c r="BL260" s="18" t="s">
        <v>138</v>
      </c>
      <c r="BM260" s="200" t="s">
        <v>295</v>
      </c>
    </row>
    <row r="261" spans="1:65" s="2" customFormat="1" ht="19.5">
      <c r="A261" s="35"/>
      <c r="B261" s="36"/>
      <c r="C261" s="37"/>
      <c r="D261" s="202" t="s">
        <v>139</v>
      </c>
      <c r="E261" s="37"/>
      <c r="F261" s="203" t="s">
        <v>296</v>
      </c>
      <c r="G261" s="37"/>
      <c r="H261" s="37"/>
      <c r="I261" s="204"/>
      <c r="J261" s="37"/>
      <c r="K261" s="37"/>
      <c r="L261" s="40"/>
      <c r="M261" s="205"/>
      <c r="N261" s="206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139</v>
      </c>
      <c r="AU261" s="18" t="s">
        <v>83</v>
      </c>
    </row>
    <row r="262" spans="1:65" s="2" customFormat="1" ht="21.75" customHeight="1">
      <c r="A262" s="35"/>
      <c r="B262" s="36"/>
      <c r="C262" s="188" t="s">
        <v>8</v>
      </c>
      <c r="D262" s="188" t="s">
        <v>134</v>
      </c>
      <c r="E262" s="189" t="s">
        <v>297</v>
      </c>
      <c r="F262" s="190" t="s">
        <v>298</v>
      </c>
      <c r="G262" s="191" t="s">
        <v>294</v>
      </c>
      <c r="H262" s="192">
        <v>700.57500000000005</v>
      </c>
      <c r="I262" s="193"/>
      <c r="J262" s="194">
        <f>ROUND(I262*H262,2)</f>
        <v>0</v>
      </c>
      <c r="K262" s="195"/>
      <c r="L262" s="40"/>
      <c r="M262" s="196" t="s">
        <v>1</v>
      </c>
      <c r="N262" s="197" t="s">
        <v>38</v>
      </c>
      <c r="O262" s="72"/>
      <c r="P262" s="198">
        <f>O262*H262</f>
        <v>0</v>
      </c>
      <c r="Q262" s="198">
        <v>0</v>
      </c>
      <c r="R262" s="198">
        <f>Q262*H262</f>
        <v>0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138</v>
      </c>
      <c r="AT262" s="200" t="s">
        <v>134</v>
      </c>
      <c r="AU262" s="200" t="s">
        <v>83</v>
      </c>
      <c r="AY262" s="18" t="s">
        <v>131</v>
      </c>
      <c r="BE262" s="201">
        <f>IF(N262="základní",J262,0)</f>
        <v>0</v>
      </c>
      <c r="BF262" s="201">
        <f>IF(N262="snížená",J262,0)</f>
        <v>0</v>
      </c>
      <c r="BG262" s="201">
        <f>IF(N262="zákl. přenesená",J262,0)</f>
        <v>0</v>
      </c>
      <c r="BH262" s="201">
        <f>IF(N262="sníž. přenesená",J262,0)</f>
        <v>0</v>
      </c>
      <c r="BI262" s="201">
        <f>IF(N262="nulová",J262,0)</f>
        <v>0</v>
      </c>
      <c r="BJ262" s="18" t="s">
        <v>81</v>
      </c>
      <c r="BK262" s="201">
        <f>ROUND(I262*H262,2)</f>
        <v>0</v>
      </c>
      <c r="BL262" s="18" t="s">
        <v>138</v>
      </c>
      <c r="BM262" s="200" t="s">
        <v>299</v>
      </c>
    </row>
    <row r="263" spans="1:65" s="2" customFormat="1" ht="29.25">
      <c r="A263" s="35"/>
      <c r="B263" s="36"/>
      <c r="C263" s="37"/>
      <c r="D263" s="202" t="s">
        <v>139</v>
      </c>
      <c r="E263" s="37"/>
      <c r="F263" s="203" t="s">
        <v>300</v>
      </c>
      <c r="G263" s="37"/>
      <c r="H263" s="37"/>
      <c r="I263" s="204"/>
      <c r="J263" s="37"/>
      <c r="K263" s="37"/>
      <c r="L263" s="40"/>
      <c r="M263" s="205"/>
      <c r="N263" s="206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139</v>
      </c>
      <c r="AU263" s="18" t="s">
        <v>83</v>
      </c>
    </row>
    <row r="264" spans="1:65" s="14" customFormat="1" ht="11.25">
      <c r="B264" s="221"/>
      <c r="C264" s="222"/>
      <c r="D264" s="202" t="s">
        <v>174</v>
      </c>
      <c r="E264" s="223" t="s">
        <v>1</v>
      </c>
      <c r="F264" s="224" t="s">
        <v>301</v>
      </c>
      <c r="G264" s="222"/>
      <c r="H264" s="225">
        <v>700.57499999999993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174</v>
      </c>
      <c r="AU264" s="231" t="s">
        <v>83</v>
      </c>
      <c r="AV264" s="14" t="s">
        <v>83</v>
      </c>
      <c r="AW264" s="14" t="s">
        <v>31</v>
      </c>
      <c r="AX264" s="14" t="s">
        <v>73</v>
      </c>
      <c r="AY264" s="231" t="s">
        <v>131</v>
      </c>
    </row>
    <row r="265" spans="1:65" s="15" customFormat="1" ht="11.25">
      <c r="B265" s="232"/>
      <c r="C265" s="233"/>
      <c r="D265" s="202" t="s">
        <v>174</v>
      </c>
      <c r="E265" s="234" t="s">
        <v>1</v>
      </c>
      <c r="F265" s="235" t="s">
        <v>178</v>
      </c>
      <c r="G265" s="233"/>
      <c r="H265" s="236">
        <v>700.57499999999993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AT265" s="242" t="s">
        <v>174</v>
      </c>
      <c r="AU265" s="242" t="s">
        <v>83</v>
      </c>
      <c r="AV265" s="15" t="s">
        <v>138</v>
      </c>
      <c r="AW265" s="15" t="s">
        <v>31</v>
      </c>
      <c r="AX265" s="15" t="s">
        <v>81</v>
      </c>
      <c r="AY265" s="242" t="s">
        <v>131</v>
      </c>
    </row>
    <row r="266" spans="1:65" s="2" customFormat="1" ht="16.5" customHeight="1">
      <c r="A266" s="35"/>
      <c r="B266" s="36"/>
      <c r="C266" s="188" t="s">
        <v>302</v>
      </c>
      <c r="D266" s="188" t="s">
        <v>134</v>
      </c>
      <c r="E266" s="189" t="s">
        <v>303</v>
      </c>
      <c r="F266" s="190" t="s">
        <v>304</v>
      </c>
      <c r="G266" s="191" t="s">
        <v>294</v>
      </c>
      <c r="H266" s="192">
        <v>46.704999999999998</v>
      </c>
      <c r="I266" s="193"/>
      <c r="J266" s="194">
        <f>ROUND(I266*H266,2)</f>
        <v>0</v>
      </c>
      <c r="K266" s="195"/>
      <c r="L266" s="40"/>
      <c r="M266" s="196" t="s">
        <v>1</v>
      </c>
      <c r="N266" s="197" t="s">
        <v>38</v>
      </c>
      <c r="O266" s="72"/>
      <c r="P266" s="198">
        <f>O266*H266</f>
        <v>0</v>
      </c>
      <c r="Q266" s="198">
        <v>0</v>
      </c>
      <c r="R266" s="198">
        <f>Q266*H266</f>
        <v>0</v>
      </c>
      <c r="S266" s="198">
        <v>0</v>
      </c>
      <c r="T266" s="19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0" t="s">
        <v>138</v>
      </c>
      <c r="AT266" s="200" t="s">
        <v>134</v>
      </c>
      <c r="AU266" s="200" t="s">
        <v>83</v>
      </c>
      <c r="AY266" s="18" t="s">
        <v>131</v>
      </c>
      <c r="BE266" s="201">
        <f>IF(N266="základní",J266,0)</f>
        <v>0</v>
      </c>
      <c r="BF266" s="201">
        <f>IF(N266="snížená",J266,0)</f>
        <v>0</v>
      </c>
      <c r="BG266" s="201">
        <f>IF(N266="zákl. přenesená",J266,0)</f>
        <v>0</v>
      </c>
      <c r="BH266" s="201">
        <f>IF(N266="sníž. přenesená",J266,0)</f>
        <v>0</v>
      </c>
      <c r="BI266" s="201">
        <f>IF(N266="nulová",J266,0)</f>
        <v>0</v>
      </c>
      <c r="BJ266" s="18" t="s">
        <v>81</v>
      </c>
      <c r="BK266" s="201">
        <f>ROUND(I266*H266,2)</f>
        <v>0</v>
      </c>
      <c r="BL266" s="18" t="s">
        <v>138</v>
      </c>
      <c r="BM266" s="200" t="s">
        <v>305</v>
      </c>
    </row>
    <row r="267" spans="1:65" s="2" customFormat="1" ht="19.5">
      <c r="A267" s="35"/>
      <c r="B267" s="36"/>
      <c r="C267" s="37"/>
      <c r="D267" s="202" t="s">
        <v>139</v>
      </c>
      <c r="E267" s="37"/>
      <c r="F267" s="203" t="s">
        <v>306</v>
      </c>
      <c r="G267" s="37"/>
      <c r="H267" s="37"/>
      <c r="I267" s="204"/>
      <c r="J267" s="37"/>
      <c r="K267" s="37"/>
      <c r="L267" s="40"/>
      <c r="M267" s="205"/>
      <c r="N267" s="206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139</v>
      </c>
      <c r="AU267" s="18" t="s">
        <v>83</v>
      </c>
    </row>
    <row r="268" spans="1:65" s="2" customFormat="1" ht="24.2" customHeight="1">
      <c r="A268" s="35"/>
      <c r="B268" s="36"/>
      <c r="C268" s="188" t="s">
        <v>223</v>
      </c>
      <c r="D268" s="188" t="s">
        <v>134</v>
      </c>
      <c r="E268" s="189" t="s">
        <v>307</v>
      </c>
      <c r="F268" s="190" t="s">
        <v>308</v>
      </c>
      <c r="G268" s="191" t="s">
        <v>294</v>
      </c>
      <c r="H268" s="192">
        <v>46.704999999999998</v>
      </c>
      <c r="I268" s="193"/>
      <c r="J268" s="194">
        <f>ROUND(I268*H268,2)</f>
        <v>0</v>
      </c>
      <c r="K268" s="195"/>
      <c r="L268" s="40"/>
      <c r="M268" s="196" t="s">
        <v>1</v>
      </c>
      <c r="N268" s="197" t="s">
        <v>38</v>
      </c>
      <c r="O268" s="72"/>
      <c r="P268" s="198">
        <f>O268*H268</f>
        <v>0</v>
      </c>
      <c r="Q268" s="198">
        <v>0</v>
      </c>
      <c r="R268" s="198">
        <f>Q268*H268</f>
        <v>0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138</v>
      </c>
      <c r="AT268" s="200" t="s">
        <v>134</v>
      </c>
      <c r="AU268" s="200" t="s">
        <v>83</v>
      </c>
      <c r="AY268" s="18" t="s">
        <v>131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8" t="s">
        <v>81</v>
      </c>
      <c r="BK268" s="201">
        <f>ROUND(I268*H268,2)</f>
        <v>0</v>
      </c>
      <c r="BL268" s="18" t="s">
        <v>138</v>
      </c>
      <c r="BM268" s="200" t="s">
        <v>309</v>
      </c>
    </row>
    <row r="269" spans="1:65" s="2" customFormat="1" ht="19.5">
      <c r="A269" s="35"/>
      <c r="B269" s="36"/>
      <c r="C269" s="37"/>
      <c r="D269" s="202" t="s">
        <v>139</v>
      </c>
      <c r="E269" s="37"/>
      <c r="F269" s="203" t="s">
        <v>310</v>
      </c>
      <c r="G269" s="37"/>
      <c r="H269" s="37"/>
      <c r="I269" s="204"/>
      <c r="J269" s="37"/>
      <c r="K269" s="37"/>
      <c r="L269" s="40"/>
      <c r="M269" s="205"/>
      <c r="N269" s="206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139</v>
      </c>
      <c r="AU269" s="18" t="s">
        <v>83</v>
      </c>
    </row>
    <row r="270" spans="1:65" s="12" customFormat="1" ht="25.9" customHeight="1">
      <c r="B270" s="172"/>
      <c r="C270" s="173"/>
      <c r="D270" s="174" t="s">
        <v>72</v>
      </c>
      <c r="E270" s="175" t="s">
        <v>311</v>
      </c>
      <c r="F270" s="175" t="s">
        <v>312</v>
      </c>
      <c r="G270" s="173"/>
      <c r="H270" s="173"/>
      <c r="I270" s="176"/>
      <c r="J270" s="177">
        <f>BK270</f>
        <v>0</v>
      </c>
      <c r="K270" s="173"/>
      <c r="L270" s="178"/>
      <c r="M270" s="179"/>
      <c r="N270" s="180"/>
      <c r="O270" s="180"/>
      <c r="P270" s="181">
        <f>P271+P282+P285</f>
        <v>0</v>
      </c>
      <c r="Q270" s="180"/>
      <c r="R270" s="181">
        <f>R271+R282+R285</f>
        <v>0</v>
      </c>
      <c r="S270" s="180"/>
      <c r="T270" s="182">
        <f>T271+T282+T285</f>
        <v>0</v>
      </c>
      <c r="AR270" s="183" t="s">
        <v>83</v>
      </c>
      <c r="AT270" s="184" t="s">
        <v>72</v>
      </c>
      <c r="AU270" s="184" t="s">
        <v>73</v>
      </c>
      <c r="AY270" s="183" t="s">
        <v>131</v>
      </c>
      <c r="BK270" s="185">
        <f>BK271+BK282+BK285</f>
        <v>0</v>
      </c>
    </row>
    <row r="271" spans="1:65" s="12" customFormat="1" ht="22.9" customHeight="1">
      <c r="B271" s="172"/>
      <c r="C271" s="173"/>
      <c r="D271" s="174" t="s">
        <v>72</v>
      </c>
      <c r="E271" s="186" t="s">
        <v>313</v>
      </c>
      <c r="F271" s="186" t="s">
        <v>314</v>
      </c>
      <c r="G271" s="173"/>
      <c r="H271" s="173"/>
      <c r="I271" s="176"/>
      <c r="J271" s="187">
        <f>BK271</f>
        <v>0</v>
      </c>
      <c r="K271" s="173"/>
      <c r="L271" s="178"/>
      <c r="M271" s="179"/>
      <c r="N271" s="180"/>
      <c r="O271" s="180"/>
      <c r="P271" s="181">
        <f>SUM(P272:P281)</f>
        <v>0</v>
      </c>
      <c r="Q271" s="180"/>
      <c r="R271" s="181">
        <f>SUM(R272:R281)</f>
        <v>0</v>
      </c>
      <c r="S271" s="180"/>
      <c r="T271" s="182">
        <f>SUM(T272:T281)</f>
        <v>0</v>
      </c>
      <c r="AR271" s="183" t="s">
        <v>83</v>
      </c>
      <c r="AT271" s="184" t="s">
        <v>72</v>
      </c>
      <c r="AU271" s="184" t="s">
        <v>81</v>
      </c>
      <c r="AY271" s="183" t="s">
        <v>131</v>
      </c>
      <c r="BK271" s="185">
        <f>SUM(BK272:BK281)</f>
        <v>0</v>
      </c>
    </row>
    <row r="272" spans="1:65" s="2" customFormat="1" ht="16.5" customHeight="1">
      <c r="A272" s="35"/>
      <c r="B272" s="36"/>
      <c r="C272" s="188" t="s">
        <v>315</v>
      </c>
      <c r="D272" s="188" t="s">
        <v>134</v>
      </c>
      <c r="E272" s="189" t="s">
        <v>316</v>
      </c>
      <c r="F272" s="190" t="s">
        <v>317</v>
      </c>
      <c r="G272" s="191" t="s">
        <v>318</v>
      </c>
      <c r="H272" s="192">
        <v>2</v>
      </c>
      <c r="I272" s="193"/>
      <c r="J272" s="194">
        <f>ROUND(I272*H272,2)</f>
        <v>0</v>
      </c>
      <c r="K272" s="195"/>
      <c r="L272" s="40"/>
      <c r="M272" s="196" t="s">
        <v>1</v>
      </c>
      <c r="N272" s="197" t="s">
        <v>38</v>
      </c>
      <c r="O272" s="72"/>
      <c r="P272" s="198">
        <f>O272*H272</f>
        <v>0</v>
      </c>
      <c r="Q272" s="198">
        <v>0</v>
      </c>
      <c r="R272" s="198">
        <f>Q272*H272</f>
        <v>0</v>
      </c>
      <c r="S272" s="198">
        <v>0</v>
      </c>
      <c r="T272" s="19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229</v>
      </c>
      <c r="AT272" s="200" t="s">
        <v>134</v>
      </c>
      <c r="AU272" s="200" t="s">
        <v>83</v>
      </c>
      <c r="AY272" s="18" t="s">
        <v>131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18" t="s">
        <v>81</v>
      </c>
      <c r="BK272" s="201">
        <f>ROUND(I272*H272,2)</f>
        <v>0</v>
      </c>
      <c r="BL272" s="18" t="s">
        <v>229</v>
      </c>
      <c r="BM272" s="200" t="s">
        <v>319</v>
      </c>
    </row>
    <row r="273" spans="1:65" s="2" customFormat="1" ht="19.5">
      <c r="A273" s="35"/>
      <c r="B273" s="36"/>
      <c r="C273" s="37"/>
      <c r="D273" s="202" t="s">
        <v>139</v>
      </c>
      <c r="E273" s="37"/>
      <c r="F273" s="203" t="s">
        <v>320</v>
      </c>
      <c r="G273" s="37"/>
      <c r="H273" s="37"/>
      <c r="I273" s="204"/>
      <c r="J273" s="37"/>
      <c r="K273" s="37"/>
      <c r="L273" s="40"/>
      <c r="M273" s="205"/>
      <c r="N273" s="206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139</v>
      </c>
      <c r="AU273" s="18" t="s">
        <v>83</v>
      </c>
    </row>
    <row r="274" spans="1:65" s="14" customFormat="1" ht="11.25">
      <c r="B274" s="221"/>
      <c r="C274" s="222"/>
      <c r="D274" s="202" t="s">
        <v>174</v>
      </c>
      <c r="E274" s="223" t="s">
        <v>1</v>
      </c>
      <c r="F274" s="224" t="s">
        <v>321</v>
      </c>
      <c r="G274" s="222"/>
      <c r="H274" s="225">
        <v>2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174</v>
      </c>
      <c r="AU274" s="231" t="s">
        <v>83</v>
      </c>
      <c r="AV274" s="14" t="s">
        <v>83</v>
      </c>
      <c r="AW274" s="14" t="s">
        <v>31</v>
      </c>
      <c r="AX274" s="14" t="s">
        <v>73</v>
      </c>
      <c r="AY274" s="231" t="s">
        <v>131</v>
      </c>
    </row>
    <row r="275" spans="1:65" s="15" customFormat="1" ht="11.25">
      <c r="B275" s="232"/>
      <c r="C275" s="233"/>
      <c r="D275" s="202" t="s">
        <v>174</v>
      </c>
      <c r="E275" s="234" t="s">
        <v>1</v>
      </c>
      <c r="F275" s="235" t="s">
        <v>178</v>
      </c>
      <c r="G275" s="233"/>
      <c r="H275" s="236">
        <v>2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174</v>
      </c>
      <c r="AU275" s="242" t="s">
        <v>83</v>
      </c>
      <c r="AV275" s="15" t="s">
        <v>138</v>
      </c>
      <c r="AW275" s="15" t="s">
        <v>31</v>
      </c>
      <c r="AX275" s="15" t="s">
        <v>81</v>
      </c>
      <c r="AY275" s="242" t="s">
        <v>131</v>
      </c>
    </row>
    <row r="276" spans="1:65" s="2" customFormat="1" ht="16.5" customHeight="1">
      <c r="A276" s="35"/>
      <c r="B276" s="36"/>
      <c r="C276" s="188" t="s">
        <v>229</v>
      </c>
      <c r="D276" s="188" t="s">
        <v>134</v>
      </c>
      <c r="E276" s="189" t="s">
        <v>322</v>
      </c>
      <c r="F276" s="190" t="s">
        <v>323</v>
      </c>
      <c r="G276" s="191" t="s">
        <v>318</v>
      </c>
      <c r="H276" s="192">
        <v>3</v>
      </c>
      <c r="I276" s="193"/>
      <c r="J276" s="194">
        <f>ROUND(I276*H276,2)</f>
        <v>0</v>
      </c>
      <c r="K276" s="195"/>
      <c r="L276" s="40"/>
      <c r="M276" s="196" t="s">
        <v>1</v>
      </c>
      <c r="N276" s="197" t="s">
        <v>38</v>
      </c>
      <c r="O276" s="72"/>
      <c r="P276" s="198">
        <f>O276*H276</f>
        <v>0</v>
      </c>
      <c r="Q276" s="198">
        <v>0</v>
      </c>
      <c r="R276" s="198">
        <f>Q276*H276</f>
        <v>0</v>
      </c>
      <c r="S276" s="198">
        <v>0</v>
      </c>
      <c r="T276" s="19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229</v>
      </c>
      <c r="AT276" s="200" t="s">
        <v>134</v>
      </c>
      <c r="AU276" s="200" t="s">
        <v>83</v>
      </c>
      <c r="AY276" s="18" t="s">
        <v>131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18" t="s">
        <v>81</v>
      </c>
      <c r="BK276" s="201">
        <f>ROUND(I276*H276,2)</f>
        <v>0</v>
      </c>
      <c r="BL276" s="18" t="s">
        <v>229</v>
      </c>
      <c r="BM276" s="200" t="s">
        <v>324</v>
      </c>
    </row>
    <row r="277" spans="1:65" s="2" customFormat="1" ht="11.25">
      <c r="A277" s="35"/>
      <c r="B277" s="36"/>
      <c r="C277" s="37"/>
      <c r="D277" s="202" t="s">
        <v>139</v>
      </c>
      <c r="E277" s="37"/>
      <c r="F277" s="203" t="s">
        <v>325</v>
      </c>
      <c r="G277" s="37"/>
      <c r="H277" s="37"/>
      <c r="I277" s="204"/>
      <c r="J277" s="37"/>
      <c r="K277" s="37"/>
      <c r="L277" s="40"/>
      <c r="M277" s="205"/>
      <c r="N277" s="206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139</v>
      </c>
      <c r="AU277" s="18" t="s">
        <v>83</v>
      </c>
    </row>
    <row r="278" spans="1:65" s="14" customFormat="1" ht="11.25">
      <c r="B278" s="221"/>
      <c r="C278" s="222"/>
      <c r="D278" s="202" t="s">
        <v>174</v>
      </c>
      <c r="E278" s="223" t="s">
        <v>1</v>
      </c>
      <c r="F278" s="224" t="s">
        <v>326</v>
      </c>
      <c r="G278" s="222"/>
      <c r="H278" s="225">
        <v>3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174</v>
      </c>
      <c r="AU278" s="231" t="s">
        <v>83</v>
      </c>
      <c r="AV278" s="14" t="s">
        <v>83</v>
      </c>
      <c r="AW278" s="14" t="s">
        <v>31</v>
      </c>
      <c r="AX278" s="14" t="s">
        <v>73</v>
      </c>
      <c r="AY278" s="231" t="s">
        <v>131</v>
      </c>
    </row>
    <row r="279" spans="1:65" s="15" customFormat="1" ht="11.25">
      <c r="B279" s="232"/>
      <c r="C279" s="233"/>
      <c r="D279" s="202" t="s">
        <v>174</v>
      </c>
      <c r="E279" s="234" t="s">
        <v>1</v>
      </c>
      <c r="F279" s="235" t="s">
        <v>178</v>
      </c>
      <c r="G279" s="233"/>
      <c r="H279" s="236">
        <v>3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174</v>
      </c>
      <c r="AU279" s="242" t="s">
        <v>83</v>
      </c>
      <c r="AV279" s="15" t="s">
        <v>138</v>
      </c>
      <c r="AW279" s="15" t="s">
        <v>31</v>
      </c>
      <c r="AX279" s="15" t="s">
        <v>81</v>
      </c>
      <c r="AY279" s="242" t="s">
        <v>131</v>
      </c>
    </row>
    <row r="280" spans="1:65" s="2" customFormat="1" ht="24.2" customHeight="1">
      <c r="A280" s="35"/>
      <c r="B280" s="36"/>
      <c r="C280" s="188" t="s">
        <v>327</v>
      </c>
      <c r="D280" s="188" t="s">
        <v>134</v>
      </c>
      <c r="E280" s="189" t="s">
        <v>328</v>
      </c>
      <c r="F280" s="190" t="s">
        <v>329</v>
      </c>
      <c r="G280" s="191" t="s">
        <v>318</v>
      </c>
      <c r="H280" s="192">
        <v>1</v>
      </c>
      <c r="I280" s="193"/>
      <c r="J280" s="194">
        <f>ROUND(I280*H280,2)</f>
        <v>0</v>
      </c>
      <c r="K280" s="195"/>
      <c r="L280" s="40"/>
      <c r="M280" s="196" t="s">
        <v>1</v>
      </c>
      <c r="N280" s="197" t="s">
        <v>38</v>
      </c>
      <c r="O280" s="72"/>
      <c r="P280" s="198">
        <f>O280*H280</f>
        <v>0</v>
      </c>
      <c r="Q280" s="198">
        <v>0</v>
      </c>
      <c r="R280" s="198">
        <f>Q280*H280</f>
        <v>0</v>
      </c>
      <c r="S280" s="198">
        <v>0</v>
      </c>
      <c r="T280" s="19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0" t="s">
        <v>229</v>
      </c>
      <c r="AT280" s="200" t="s">
        <v>134</v>
      </c>
      <c r="AU280" s="200" t="s">
        <v>83</v>
      </c>
      <c r="AY280" s="18" t="s">
        <v>131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18" t="s">
        <v>81</v>
      </c>
      <c r="BK280" s="201">
        <f>ROUND(I280*H280,2)</f>
        <v>0</v>
      </c>
      <c r="BL280" s="18" t="s">
        <v>229</v>
      </c>
      <c r="BM280" s="200" t="s">
        <v>330</v>
      </c>
    </row>
    <row r="281" spans="1:65" s="2" customFormat="1" ht="11.25">
      <c r="A281" s="35"/>
      <c r="B281" s="36"/>
      <c r="C281" s="37"/>
      <c r="D281" s="202" t="s">
        <v>139</v>
      </c>
      <c r="E281" s="37"/>
      <c r="F281" s="203" t="s">
        <v>329</v>
      </c>
      <c r="G281" s="37"/>
      <c r="H281" s="37"/>
      <c r="I281" s="204"/>
      <c r="J281" s="37"/>
      <c r="K281" s="37"/>
      <c r="L281" s="40"/>
      <c r="M281" s="205"/>
      <c r="N281" s="206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139</v>
      </c>
      <c r="AU281" s="18" t="s">
        <v>83</v>
      </c>
    </row>
    <row r="282" spans="1:65" s="12" customFormat="1" ht="22.9" customHeight="1">
      <c r="B282" s="172"/>
      <c r="C282" s="173"/>
      <c r="D282" s="174" t="s">
        <v>72</v>
      </c>
      <c r="E282" s="186" t="s">
        <v>331</v>
      </c>
      <c r="F282" s="186" t="s">
        <v>332</v>
      </c>
      <c r="G282" s="173"/>
      <c r="H282" s="173"/>
      <c r="I282" s="176"/>
      <c r="J282" s="187">
        <f>BK282</f>
        <v>0</v>
      </c>
      <c r="K282" s="173"/>
      <c r="L282" s="178"/>
      <c r="M282" s="179"/>
      <c r="N282" s="180"/>
      <c r="O282" s="180"/>
      <c r="P282" s="181">
        <f>SUM(P283:P284)</f>
        <v>0</v>
      </c>
      <c r="Q282" s="180"/>
      <c r="R282" s="181">
        <f>SUM(R283:R284)</f>
        <v>0</v>
      </c>
      <c r="S282" s="180"/>
      <c r="T282" s="182">
        <f>SUM(T283:T284)</f>
        <v>0</v>
      </c>
      <c r="AR282" s="183" t="s">
        <v>83</v>
      </c>
      <c r="AT282" s="184" t="s">
        <v>72</v>
      </c>
      <c r="AU282" s="184" t="s">
        <v>81</v>
      </c>
      <c r="AY282" s="183" t="s">
        <v>131</v>
      </c>
      <c r="BK282" s="185">
        <f>SUM(BK283:BK284)</f>
        <v>0</v>
      </c>
    </row>
    <row r="283" spans="1:65" s="2" customFormat="1" ht="24.2" customHeight="1">
      <c r="A283" s="35"/>
      <c r="B283" s="36"/>
      <c r="C283" s="188" t="s">
        <v>240</v>
      </c>
      <c r="D283" s="188" t="s">
        <v>134</v>
      </c>
      <c r="E283" s="189" t="s">
        <v>333</v>
      </c>
      <c r="F283" s="190" t="s">
        <v>334</v>
      </c>
      <c r="G283" s="191" t="s">
        <v>172</v>
      </c>
      <c r="H283" s="192">
        <v>200</v>
      </c>
      <c r="I283" s="193"/>
      <c r="J283" s="194">
        <f>ROUND(I283*H283,2)</f>
        <v>0</v>
      </c>
      <c r="K283" s="195"/>
      <c r="L283" s="40"/>
      <c r="M283" s="196" t="s">
        <v>1</v>
      </c>
      <c r="N283" s="197" t="s">
        <v>38</v>
      </c>
      <c r="O283" s="72"/>
      <c r="P283" s="198">
        <f>O283*H283</f>
        <v>0</v>
      </c>
      <c r="Q283" s="198">
        <v>0</v>
      </c>
      <c r="R283" s="198">
        <f>Q283*H283</f>
        <v>0</v>
      </c>
      <c r="S283" s="198">
        <v>0</v>
      </c>
      <c r="T283" s="19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0" t="s">
        <v>229</v>
      </c>
      <c r="AT283" s="200" t="s">
        <v>134</v>
      </c>
      <c r="AU283" s="200" t="s">
        <v>83</v>
      </c>
      <c r="AY283" s="18" t="s">
        <v>131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18" t="s">
        <v>81</v>
      </c>
      <c r="BK283" s="201">
        <f>ROUND(I283*H283,2)</f>
        <v>0</v>
      </c>
      <c r="BL283" s="18" t="s">
        <v>229</v>
      </c>
      <c r="BM283" s="200" t="s">
        <v>335</v>
      </c>
    </row>
    <row r="284" spans="1:65" s="2" customFormat="1" ht="19.5">
      <c r="A284" s="35"/>
      <c r="B284" s="36"/>
      <c r="C284" s="37"/>
      <c r="D284" s="202" t="s">
        <v>139</v>
      </c>
      <c r="E284" s="37"/>
      <c r="F284" s="203" t="s">
        <v>336</v>
      </c>
      <c r="G284" s="37"/>
      <c r="H284" s="37"/>
      <c r="I284" s="204"/>
      <c r="J284" s="37"/>
      <c r="K284" s="37"/>
      <c r="L284" s="40"/>
      <c r="M284" s="205"/>
      <c r="N284" s="206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139</v>
      </c>
      <c r="AU284" s="18" t="s">
        <v>83</v>
      </c>
    </row>
    <row r="285" spans="1:65" s="12" customFormat="1" ht="22.9" customHeight="1">
      <c r="B285" s="172"/>
      <c r="C285" s="173"/>
      <c r="D285" s="174" t="s">
        <v>72</v>
      </c>
      <c r="E285" s="186" t="s">
        <v>337</v>
      </c>
      <c r="F285" s="186" t="s">
        <v>338</v>
      </c>
      <c r="G285" s="173"/>
      <c r="H285" s="173"/>
      <c r="I285" s="176"/>
      <c r="J285" s="187">
        <f>BK285</f>
        <v>0</v>
      </c>
      <c r="K285" s="173"/>
      <c r="L285" s="178"/>
      <c r="M285" s="179"/>
      <c r="N285" s="180"/>
      <c r="O285" s="180"/>
      <c r="P285" s="181">
        <f>SUM(P286:P297)</f>
        <v>0</v>
      </c>
      <c r="Q285" s="180"/>
      <c r="R285" s="181">
        <f>SUM(R286:R297)</f>
        <v>0</v>
      </c>
      <c r="S285" s="180"/>
      <c r="T285" s="182">
        <f>SUM(T286:T297)</f>
        <v>0</v>
      </c>
      <c r="AR285" s="183" t="s">
        <v>83</v>
      </c>
      <c r="AT285" s="184" t="s">
        <v>72</v>
      </c>
      <c r="AU285" s="184" t="s">
        <v>81</v>
      </c>
      <c r="AY285" s="183" t="s">
        <v>131</v>
      </c>
      <c r="BK285" s="185">
        <f>SUM(BK286:BK297)</f>
        <v>0</v>
      </c>
    </row>
    <row r="286" spans="1:65" s="2" customFormat="1" ht="24.2" customHeight="1">
      <c r="A286" s="35"/>
      <c r="B286" s="36"/>
      <c r="C286" s="188" t="s">
        <v>339</v>
      </c>
      <c r="D286" s="188" t="s">
        <v>134</v>
      </c>
      <c r="E286" s="189" t="s">
        <v>340</v>
      </c>
      <c r="F286" s="190" t="s">
        <v>341</v>
      </c>
      <c r="G286" s="191" t="s">
        <v>172</v>
      </c>
      <c r="H286" s="192">
        <v>187.7</v>
      </c>
      <c r="I286" s="193"/>
      <c r="J286" s="194">
        <f>ROUND(I286*H286,2)</f>
        <v>0</v>
      </c>
      <c r="K286" s="195"/>
      <c r="L286" s="40"/>
      <c r="M286" s="196" t="s">
        <v>1</v>
      </c>
      <c r="N286" s="197" t="s">
        <v>38</v>
      </c>
      <c r="O286" s="72"/>
      <c r="P286" s="198">
        <f>O286*H286</f>
        <v>0</v>
      </c>
      <c r="Q286" s="198">
        <v>0</v>
      </c>
      <c r="R286" s="198">
        <f>Q286*H286</f>
        <v>0</v>
      </c>
      <c r="S286" s="198">
        <v>0</v>
      </c>
      <c r="T286" s="19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0" t="s">
        <v>229</v>
      </c>
      <c r="AT286" s="200" t="s">
        <v>134</v>
      </c>
      <c r="AU286" s="200" t="s">
        <v>83</v>
      </c>
      <c r="AY286" s="18" t="s">
        <v>131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18" t="s">
        <v>81</v>
      </c>
      <c r="BK286" s="201">
        <f>ROUND(I286*H286,2)</f>
        <v>0</v>
      </c>
      <c r="BL286" s="18" t="s">
        <v>229</v>
      </c>
      <c r="BM286" s="200" t="s">
        <v>342</v>
      </c>
    </row>
    <row r="287" spans="1:65" s="2" customFormat="1" ht="11.25">
      <c r="A287" s="35"/>
      <c r="B287" s="36"/>
      <c r="C287" s="37"/>
      <c r="D287" s="202" t="s">
        <v>139</v>
      </c>
      <c r="E287" s="37"/>
      <c r="F287" s="203" t="s">
        <v>343</v>
      </c>
      <c r="G287" s="37"/>
      <c r="H287" s="37"/>
      <c r="I287" s="204"/>
      <c r="J287" s="37"/>
      <c r="K287" s="37"/>
      <c r="L287" s="40"/>
      <c r="M287" s="205"/>
      <c r="N287" s="206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139</v>
      </c>
      <c r="AU287" s="18" t="s">
        <v>83</v>
      </c>
    </row>
    <row r="288" spans="1:65" s="13" customFormat="1" ht="11.25">
      <c r="B288" s="211"/>
      <c r="C288" s="212"/>
      <c r="D288" s="202" t="s">
        <v>174</v>
      </c>
      <c r="E288" s="213" t="s">
        <v>1</v>
      </c>
      <c r="F288" s="214" t="s">
        <v>344</v>
      </c>
      <c r="G288" s="212"/>
      <c r="H288" s="213" t="s">
        <v>1</v>
      </c>
      <c r="I288" s="215"/>
      <c r="J288" s="212"/>
      <c r="K288" s="212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174</v>
      </c>
      <c r="AU288" s="220" t="s">
        <v>83</v>
      </c>
      <c r="AV288" s="13" t="s">
        <v>81</v>
      </c>
      <c r="AW288" s="13" t="s">
        <v>31</v>
      </c>
      <c r="AX288" s="13" t="s">
        <v>73</v>
      </c>
      <c r="AY288" s="220" t="s">
        <v>131</v>
      </c>
    </row>
    <row r="289" spans="1:65" s="14" customFormat="1" ht="11.25">
      <c r="B289" s="221"/>
      <c r="C289" s="222"/>
      <c r="D289" s="202" t="s">
        <v>174</v>
      </c>
      <c r="E289" s="223" t="s">
        <v>1</v>
      </c>
      <c r="F289" s="224" t="s">
        <v>345</v>
      </c>
      <c r="G289" s="222"/>
      <c r="H289" s="225">
        <v>89.86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174</v>
      </c>
      <c r="AU289" s="231" t="s">
        <v>83</v>
      </c>
      <c r="AV289" s="14" t="s">
        <v>83</v>
      </c>
      <c r="AW289" s="14" t="s">
        <v>31</v>
      </c>
      <c r="AX289" s="14" t="s">
        <v>73</v>
      </c>
      <c r="AY289" s="231" t="s">
        <v>131</v>
      </c>
    </row>
    <row r="290" spans="1:65" s="14" customFormat="1" ht="11.25">
      <c r="B290" s="221"/>
      <c r="C290" s="222"/>
      <c r="D290" s="202" t="s">
        <v>174</v>
      </c>
      <c r="E290" s="223" t="s">
        <v>1</v>
      </c>
      <c r="F290" s="224" t="s">
        <v>177</v>
      </c>
      <c r="G290" s="222"/>
      <c r="H290" s="225">
        <v>97.84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174</v>
      </c>
      <c r="AU290" s="231" t="s">
        <v>83</v>
      </c>
      <c r="AV290" s="14" t="s">
        <v>83</v>
      </c>
      <c r="AW290" s="14" t="s">
        <v>31</v>
      </c>
      <c r="AX290" s="14" t="s">
        <v>73</v>
      </c>
      <c r="AY290" s="231" t="s">
        <v>131</v>
      </c>
    </row>
    <row r="291" spans="1:65" s="15" customFormat="1" ht="11.25">
      <c r="B291" s="232"/>
      <c r="C291" s="233"/>
      <c r="D291" s="202" t="s">
        <v>174</v>
      </c>
      <c r="E291" s="234" t="s">
        <v>1</v>
      </c>
      <c r="F291" s="235" t="s">
        <v>178</v>
      </c>
      <c r="G291" s="233"/>
      <c r="H291" s="236">
        <v>187.7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174</v>
      </c>
      <c r="AU291" s="242" t="s">
        <v>83</v>
      </c>
      <c r="AV291" s="15" t="s">
        <v>138</v>
      </c>
      <c r="AW291" s="15" t="s">
        <v>31</v>
      </c>
      <c r="AX291" s="15" t="s">
        <v>81</v>
      </c>
      <c r="AY291" s="242" t="s">
        <v>131</v>
      </c>
    </row>
    <row r="292" spans="1:65" s="2" customFormat="1" ht="21.75" customHeight="1">
      <c r="A292" s="35"/>
      <c r="B292" s="36"/>
      <c r="C292" s="188" t="s">
        <v>286</v>
      </c>
      <c r="D292" s="188" t="s">
        <v>134</v>
      </c>
      <c r="E292" s="189" t="s">
        <v>346</v>
      </c>
      <c r="F292" s="190" t="s">
        <v>347</v>
      </c>
      <c r="G292" s="191" t="s">
        <v>228</v>
      </c>
      <c r="H292" s="192">
        <v>187.7</v>
      </c>
      <c r="I292" s="193"/>
      <c r="J292" s="194">
        <f>ROUND(I292*H292,2)</f>
        <v>0</v>
      </c>
      <c r="K292" s="195"/>
      <c r="L292" s="40"/>
      <c r="M292" s="196" t="s">
        <v>1</v>
      </c>
      <c r="N292" s="197" t="s">
        <v>38</v>
      </c>
      <c r="O292" s="72"/>
      <c r="P292" s="198">
        <f>O292*H292</f>
        <v>0</v>
      </c>
      <c r="Q292" s="198">
        <v>0</v>
      </c>
      <c r="R292" s="198">
        <f>Q292*H292</f>
        <v>0</v>
      </c>
      <c r="S292" s="198">
        <v>0</v>
      </c>
      <c r="T292" s="19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0" t="s">
        <v>229</v>
      </c>
      <c r="AT292" s="200" t="s">
        <v>134</v>
      </c>
      <c r="AU292" s="200" t="s">
        <v>83</v>
      </c>
      <c r="AY292" s="18" t="s">
        <v>131</v>
      </c>
      <c r="BE292" s="201">
        <f>IF(N292="základní",J292,0)</f>
        <v>0</v>
      </c>
      <c r="BF292" s="201">
        <f>IF(N292="snížená",J292,0)</f>
        <v>0</v>
      </c>
      <c r="BG292" s="201">
        <f>IF(N292="zákl. přenesená",J292,0)</f>
        <v>0</v>
      </c>
      <c r="BH292" s="201">
        <f>IF(N292="sníž. přenesená",J292,0)</f>
        <v>0</v>
      </c>
      <c r="BI292" s="201">
        <f>IF(N292="nulová",J292,0)</f>
        <v>0</v>
      </c>
      <c r="BJ292" s="18" t="s">
        <v>81</v>
      </c>
      <c r="BK292" s="201">
        <f>ROUND(I292*H292,2)</f>
        <v>0</v>
      </c>
      <c r="BL292" s="18" t="s">
        <v>229</v>
      </c>
      <c r="BM292" s="200" t="s">
        <v>348</v>
      </c>
    </row>
    <row r="293" spans="1:65" s="2" customFormat="1" ht="11.25">
      <c r="A293" s="35"/>
      <c r="B293" s="36"/>
      <c r="C293" s="37"/>
      <c r="D293" s="202" t="s">
        <v>139</v>
      </c>
      <c r="E293" s="37"/>
      <c r="F293" s="203" t="s">
        <v>349</v>
      </c>
      <c r="G293" s="37"/>
      <c r="H293" s="37"/>
      <c r="I293" s="204"/>
      <c r="J293" s="37"/>
      <c r="K293" s="37"/>
      <c r="L293" s="40"/>
      <c r="M293" s="205"/>
      <c r="N293" s="206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139</v>
      </c>
      <c r="AU293" s="18" t="s">
        <v>83</v>
      </c>
    </row>
    <row r="294" spans="1:65" s="13" customFormat="1" ht="11.25">
      <c r="B294" s="211"/>
      <c r="C294" s="212"/>
      <c r="D294" s="202" t="s">
        <v>174</v>
      </c>
      <c r="E294" s="213" t="s">
        <v>1</v>
      </c>
      <c r="F294" s="214" t="s">
        <v>344</v>
      </c>
      <c r="G294" s="212"/>
      <c r="H294" s="213" t="s">
        <v>1</v>
      </c>
      <c r="I294" s="215"/>
      <c r="J294" s="212"/>
      <c r="K294" s="212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174</v>
      </c>
      <c r="AU294" s="220" t="s">
        <v>83</v>
      </c>
      <c r="AV294" s="13" t="s">
        <v>81</v>
      </c>
      <c r="AW294" s="13" t="s">
        <v>31</v>
      </c>
      <c r="AX294" s="13" t="s">
        <v>73</v>
      </c>
      <c r="AY294" s="220" t="s">
        <v>131</v>
      </c>
    </row>
    <row r="295" spans="1:65" s="14" customFormat="1" ht="11.25">
      <c r="B295" s="221"/>
      <c r="C295" s="222"/>
      <c r="D295" s="202" t="s">
        <v>174</v>
      </c>
      <c r="E295" s="223" t="s">
        <v>1</v>
      </c>
      <c r="F295" s="224" t="s">
        <v>345</v>
      </c>
      <c r="G295" s="222"/>
      <c r="H295" s="225">
        <v>89.86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174</v>
      </c>
      <c r="AU295" s="231" t="s">
        <v>83</v>
      </c>
      <c r="AV295" s="14" t="s">
        <v>83</v>
      </c>
      <c r="AW295" s="14" t="s">
        <v>31</v>
      </c>
      <c r="AX295" s="14" t="s">
        <v>73</v>
      </c>
      <c r="AY295" s="231" t="s">
        <v>131</v>
      </c>
    </row>
    <row r="296" spans="1:65" s="14" customFormat="1" ht="11.25">
      <c r="B296" s="221"/>
      <c r="C296" s="222"/>
      <c r="D296" s="202" t="s">
        <v>174</v>
      </c>
      <c r="E296" s="223" t="s">
        <v>1</v>
      </c>
      <c r="F296" s="224" t="s">
        <v>177</v>
      </c>
      <c r="G296" s="222"/>
      <c r="H296" s="225">
        <v>97.84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174</v>
      </c>
      <c r="AU296" s="231" t="s">
        <v>83</v>
      </c>
      <c r="AV296" s="14" t="s">
        <v>83</v>
      </c>
      <c r="AW296" s="14" t="s">
        <v>31</v>
      </c>
      <c r="AX296" s="14" t="s">
        <v>73</v>
      </c>
      <c r="AY296" s="231" t="s">
        <v>131</v>
      </c>
    </row>
    <row r="297" spans="1:65" s="15" customFormat="1" ht="11.25">
      <c r="B297" s="232"/>
      <c r="C297" s="233"/>
      <c r="D297" s="202" t="s">
        <v>174</v>
      </c>
      <c r="E297" s="234" t="s">
        <v>1</v>
      </c>
      <c r="F297" s="235" t="s">
        <v>178</v>
      </c>
      <c r="G297" s="233"/>
      <c r="H297" s="236">
        <v>187.7</v>
      </c>
      <c r="I297" s="237"/>
      <c r="J297" s="233"/>
      <c r="K297" s="233"/>
      <c r="L297" s="238"/>
      <c r="M297" s="254"/>
      <c r="N297" s="255"/>
      <c r="O297" s="255"/>
      <c r="P297" s="255"/>
      <c r="Q297" s="255"/>
      <c r="R297" s="255"/>
      <c r="S297" s="255"/>
      <c r="T297" s="256"/>
      <c r="AT297" s="242" t="s">
        <v>174</v>
      </c>
      <c r="AU297" s="242" t="s">
        <v>83</v>
      </c>
      <c r="AV297" s="15" t="s">
        <v>138</v>
      </c>
      <c r="AW297" s="15" t="s">
        <v>31</v>
      </c>
      <c r="AX297" s="15" t="s">
        <v>81</v>
      </c>
      <c r="AY297" s="242" t="s">
        <v>131</v>
      </c>
    </row>
    <row r="298" spans="1:65" s="2" customFormat="1" ht="6.95" customHeight="1">
      <c r="A298" s="35"/>
      <c r="B298" s="55"/>
      <c r="C298" s="56"/>
      <c r="D298" s="56"/>
      <c r="E298" s="56"/>
      <c r="F298" s="56"/>
      <c r="G298" s="56"/>
      <c r="H298" s="56"/>
      <c r="I298" s="56"/>
      <c r="J298" s="56"/>
      <c r="K298" s="56"/>
      <c r="L298" s="40"/>
      <c r="M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</row>
  </sheetData>
  <sheetProtection algorithmName="SHA-512" hashValue="V6YKcfCo5tgpGylO4tki2FHMdLbbHop1pthbkbuCV8rzu/U+fH/jcmQs8k14SiyywXMwWJgUVVcAYsOxCA86Pw==" saltValue="aostv7ytIf90+ll1us1ado9it0gEI/QJI0Q3kVCQKeosk6cxLxhmahwcJIB4OwO4y89NMcCrzP5kYCaigTuT9g==" spinCount="100000" sheet="1" objects="1" scenarios="1" formatColumns="0" formatRows="0" autoFilter="0"/>
  <autoFilter ref="C126:K297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18"/>
  <sheetViews>
    <sheetView showGridLines="0" topLeftCell="A35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Stavební úpravy 3.NP a 4.NP + schodiště, Vrázova 842-6, Cheb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350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30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ROUND(J140,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ROUND((SUM(BE140:BE817)),  2)</f>
        <v>0</v>
      </c>
      <c r="G33" s="35"/>
      <c r="H33" s="35"/>
      <c r="I33" s="125">
        <v>0.21</v>
      </c>
      <c r="J33" s="124">
        <f>ROUND(((SUM(BE140:BE817))*I33),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ROUND((SUM(BF140:BF817)),  2)</f>
        <v>0</v>
      </c>
      <c r="G34" s="35"/>
      <c r="H34" s="35"/>
      <c r="I34" s="125">
        <v>0.12</v>
      </c>
      <c r="J34" s="124">
        <f>ROUND(((SUM(BF140:BF817))*I34),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ROUND((SUM(BG140:BG817)),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ROUND((SUM(BH140:BH817)),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ROUND((SUM(BI140:BI817)),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Stavební úpravy 3.NP a 4.NP + schodiště, Vrázova 842-6, Cheb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03.1 - Stavebně konstrukční řešení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J140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2:12" s="9" customFormat="1" ht="24.95" customHeight="1">
      <c r="B97" s="148"/>
      <c r="C97" s="149"/>
      <c r="D97" s="150" t="s">
        <v>153</v>
      </c>
      <c r="E97" s="151"/>
      <c r="F97" s="151"/>
      <c r="G97" s="151"/>
      <c r="H97" s="151"/>
      <c r="I97" s="151"/>
      <c r="J97" s="152">
        <f>J141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351</v>
      </c>
      <c r="E98" s="157"/>
      <c r="F98" s="157"/>
      <c r="G98" s="157"/>
      <c r="H98" s="157"/>
      <c r="I98" s="157"/>
      <c r="J98" s="158">
        <f>J142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352</v>
      </c>
      <c r="E99" s="157"/>
      <c r="F99" s="157"/>
      <c r="G99" s="157"/>
      <c r="H99" s="157"/>
      <c r="I99" s="157"/>
      <c r="J99" s="158">
        <f>J143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353</v>
      </c>
      <c r="E100" s="157"/>
      <c r="F100" s="157"/>
      <c r="G100" s="157"/>
      <c r="H100" s="157"/>
      <c r="I100" s="157"/>
      <c r="J100" s="158">
        <f>J168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354</v>
      </c>
      <c r="E101" s="157"/>
      <c r="F101" s="157"/>
      <c r="G101" s="157"/>
      <c r="H101" s="157"/>
      <c r="I101" s="157"/>
      <c r="J101" s="158">
        <f>J192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355</v>
      </c>
      <c r="E102" s="157"/>
      <c r="F102" s="157"/>
      <c r="G102" s="157"/>
      <c r="H102" s="157"/>
      <c r="I102" s="157"/>
      <c r="J102" s="158">
        <f>J193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356</v>
      </c>
      <c r="E103" s="157"/>
      <c r="F103" s="157"/>
      <c r="G103" s="157"/>
      <c r="H103" s="157"/>
      <c r="I103" s="157"/>
      <c r="J103" s="158">
        <f>J250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357</v>
      </c>
      <c r="E104" s="157"/>
      <c r="F104" s="157"/>
      <c r="G104" s="157"/>
      <c r="H104" s="157"/>
      <c r="I104" s="157"/>
      <c r="J104" s="158">
        <f>J269</f>
        <v>0</v>
      </c>
      <c r="K104" s="155"/>
      <c r="L104" s="159"/>
    </row>
    <row r="105" spans="2:12" s="10" customFormat="1" ht="19.899999999999999" customHeight="1">
      <c r="B105" s="154"/>
      <c r="C105" s="155"/>
      <c r="D105" s="156" t="s">
        <v>358</v>
      </c>
      <c r="E105" s="157"/>
      <c r="F105" s="157"/>
      <c r="G105" s="157"/>
      <c r="H105" s="157"/>
      <c r="I105" s="157"/>
      <c r="J105" s="158">
        <f>J281</f>
        <v>0</v>
      </c>
      <c r="K105" s="155"/>
      <c r="L105" s="159"/>
    </row>
    <row r="106" spans="2:12" s="10" customFormat="1" ht="19.899999999999999" customHeight="1">
      <c r="B106" s="154"/>
      <c r="C106" s="155"/>
      <c r="D106" s="156" t="s">
        <v>154</v>
      </c>
      <c r="E106" s="157"/>
      <c r="F106" s="157"/>
      <c r="G106" s="157"/>
      <c r="H106" s="157"/>
      <c r="I106" s="157"/>
      <c r="J106" s="158">
        <f>J303</f>
        <v>0</v>
      </c>
      <c r="K106" s="155"/>
      <c r="L106" s="159"/>
    </row>
    <row r="107" spans="2:12" s="10" customFormat="1" ht="19.899999999999999" customHeight="1">
      <c r="B107" s="154"/>
      <c r="C107" s="155"/>
      <c r="D107" s="156" t="s">
        <v>155</v>
      </c>
      <c r="E107" s="157"/>
      <c r="F107" s="157"/>
      <c r="G107" s="157"/>
      <c r="H107" s="157"/>
      <c r="I107" s="157"/>
      <c r="J107" s="158">
        <f>J304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359</v>
      </c>
      <c r="E108" s="157"/>
      <c r="F108" s="157"/>
      <c r="G108" s="157"/>
      <c r="H108" s="157"/>
      <c r="I108" s="157"/>
      <c r="J108" s="158">
        <f>J346</f>
        <v>0</v>
      </c>
      <c r="K108" s="155"/>
      <c r="L108" s="159"/>
    </row>
    <row r="109" spans="2:12" s="9" customFormat="1" ht="24.95" customHeight="1">
      <c r="B109" s="148"/>
      <c r="C109" s="149"/>
      <c r="D109" s="150" t="s">
        <v>160</v>
      </c>
      <c r="E109" s="151"/>
      <c r="F109" s="151"/>
      <c r="G109" s="151"/>
      <c r="H109" s="151"/>
      <c r="I109" s="151"/>
      <c r="J109" s="152">
        <f>J349</f>
        <v>0</v>
      </c>
      <c r="K109" s="149"/>
      <c r="L109" s="153"/>
    </row>
    <row r="110" spans="2:12" s="10" customFormat="1" ht="19.899999999999999" customHeight="1">
      <c r="B110" s="154"/>
      <c r="C110" s="155"/>
      <c r="D110" s="156" t="s">
        <v>360</v>
      </c>
      <c r="E110" s="157"/>
      <c r="F110" s="157"/>
      <c r="G110" s="157"/>
      <c r="H110" s="157"/>
      <c r="I110" s="157"/>
      <c r="J110" s="158">
        <f>J350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361</v>
      </c>
      <c r="E111" s="157"/>
      <c r="F111" s="157"/>
      <c r="G111" s="157"/>
      <c r="H111" s="157"/>
      <c r="I111" s="157"/>
      <c r="J111" s="158">
        <f>J414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362</v>
      </c>
      <c r="E112" s="157"/>
      <c r="F112" s="157"/>
      <c r="G112" s="157"/>
      <c r="H112" s="157"/>
      <c r="I112" s="157"/>
      <c r="J112" s="158">
        <f>J492</f>
        <v>0</v>
      </c>
      <c r="K112" s="155"/>
      <c r="L112" s="159"/>
    </row>
    <row r="113" spans="1:31" s="10" customFormat="1" ht="19.899999999999999" customHeight="1">
      <c r="B113" s="154"/>
      <c r="C113" s="155"/>
      <c r="D113" s="156" t="s">
        <v>363</v>
      </c>
      <c r="E113" s="157"/>
      <c r="F113" s="157"/>
      <c r="G113" s="157"/>
      <c r="H113" s="157"/>
      <c r="I113" s="157"/>
      <c r="J113" s="158">
        <f>J501</f>
        <v>0</v>
      </c>
      <c r="K113" s="155"/>
      <c r="L113" s="159"/>
    </row>
    <row r="114" spans="1:31" s="10" customFormat="1" ht="19.899999999999999" customHeight="1">
      <c r="B114" s="154"/>
      <c r="C114" s="155"/>
      <c r="D114" s="156" t="s">
        <v>364</v>
      </c>
      <c r="E114" s="157"/>
      <c r="F114" s="157"/>
      <c r="G114" s="157"/>
      <c r="H114" s="157"/>
      <c r="I114" s="157"/>
      <c r="J114" s="158">
        <f>J542</f>
        <v>0</v>
      </c>
      <c r="K114" s="155"/>
      <c r="L114" s="159"/>
    </row>
    <row r="115" spans="1:31" s="10" customFormat="1" ht="19.899999999999999" customHeight="1">
      <c r="B115" s="154"/>
      <c r="C115" s="155"/>
      <c r="D115" s="156" t="s">
        <v>365</v>
      </c>
      <c r="E115" s="157"/>
      <c r="F115" s="157"/>
      <c r="G115" s="157"/>
      <c r="H115" s="157"/>
      <c r="I115" s="157"/>
      <c r="J115" s="158">
        <f>J558</f>
        <v>0</v>
      </c>
      <c r="K115" s="155"/>
      <c r="L115" s="159"/>
    </row>
    <row r="116" spans="1:31" s="10" customFormat="1" ht="19.899999999999999" customHeight="1">
      <c r="B116" s="154"/>
      <c r="C116" s="155"/>
      <c r="D116" s="156" t="s">
        <v>163</v>
      </c>
      <c r="E116" s="157"/>
      <c r="F116" s="157"/>
      <c r="G116" s="157"/>
      <c r="H116" s="157"/>
      <c r="I116" s="157"/>
      <c r="J116" s="158">
        <f>J656</f>
        <v>0</v>
      </c>
      <c r="K116" s="155"/>
      <c r="L116" s="159"/>
    </row>
    <row r="117" spans="1:31" s="10" customFormat="1" ht="19.899999999999999" customHeight="1">
      <c r="B117" s="154"/>
      <c r="C117" s="155"/>
      <c r="D117" s="156" t="s">
        <v>366</v>
      </c>
      <c r="E117" s="157"/>
      <c r="F117" s="157"/>
      <c r="G117" s="157"/>
      <c r="H117" s="157"/>
      <c r="I117" s="157"/>
      <c r="J117" s="158">
        <f>J698</f>
        <v>0</v>
      </c>
      <c r="K117" s="155"/>
      <c r="L117" s="159"/>
    </row>
    <row r="118" spans="1:31" s="10" customFormat="1" ht="19.899999999999999" customHeight="1">
      <c r="B118" s="154"/>
      <c r="C118" s="155"/>
      <c r="D118" s="156" t="s">
        <v>367</v>
      </c>
      <c r="E118" s="157"/>
      <c r="F118" s="157"/>
      <c r="G118" s="157"/>
      <c r="H118" s="157"/>
      <c r="I118" s="157"/>
      <c r="J118" s="158">
        <f>J789</f>
        <v>0</v>
      </c>
      <c r="K118" s="155"/>
      <c r="L118" s="159"/>
    </row>
    <row r="119" spans="1:31" s="10" customFormat="1" ht="19.899999999999999" customHeight="1">
      <c r="B119" s="154"/>
      <c r="C119" s="155"/>
      <c r="D119" s="156" t="s">
        <v>368</v>
      </c>
      <c r="E119" s="157"/>
      <c r="F119" s="157"/>
      <c r="G119" s="157"/>
      <c r="H119" s="157"/>
      <c r="I119" s="157"/>
      <c r="J119" s="158">
        <f>J801</f>
        <v>0</v>
      </c>
      <c r="K119" s="155"/>
      <c r="L119" s="159"/>
    </row>
    <row r="120" spans="1:31" s="9" customFormat="1" ht="24.95" customHeight="1">
      <c r="B120" s="148"/>
      <c r="C120" s="149"/>
      <c r="D120" s="150" t="s">
        <v>369</v>
      </c>
      <c r="E120" s="151"/>
      <c r="F120" s="151"/>
      <c r="G120" s="151"/>
      <c r="H120" s="151"/>
      <c r="I120" s="151"/>
      <c r="J120" s="152">
        <f>J812</f>
        <v>0</v>
      </c>
      <c r="K120" s="149"/>
      <c r="L120" s="153"/>
    </row>
    <row r="121" spans="1:31" s="2" customFormat="1" ht="21.7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pans="1:31" s="2" customFormat="1" ht="6.95" customHeight="1">
      <c r="A126" s="35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4.95" customHeight="1">
      <c r="A127" s="35"/>
      <c r="B127" s="36"/>
      <c r="C127" s="24" t="s">
        <v>116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16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318" t="str">
        <f>E7</f>
        <v>Stavební úpravy 3.NP a 4.NP + schodiště, Vrázova 842-6, Cheb</v>
      </c>
      <c r="F130" s="319"/>
      <c r="G130" s="319"/>
      <c r="H130" s="319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106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270" t="str">
        <f>E9</f>
        <v>03.1 - Stavebně konstrukční řešení</v>
      </c>
      <c r="F132" s="320"/>
      <c r="G132" s="320"/>
      <c r="H132" s="320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20</v>
      </c>
      <c r="D134" s="37"/>
      <c r="E134" s="37"/>
      <c r="F134" s="28" t="str">
        <f>F12</f>
        <v xml:space="preserve"> </v>
      </c>
      <c r="G134" s="37"/>
      <c r="H134" s="37"/>
      <c r="I134" s="30" t="s">
        <v>22</v>
      </c>
      <c r="J134" s="67" t="str">
        <f>IF(J12="","",J12)</f>
        <v>19. 6. 2024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30" t="s">
        <v>24</v>
      </c>
      <c r="D136" s="37"/>
      <c r="E136" s="37"/>
      <c r="F136" s="28" t="str">
        <f>E15</f>
        <v xml:space="preserve"> </v>
      </c>
      <c r="G136" s="37"/>
      <c r="H136" s="37"/>
      <c r="I136" s="30" t="s">
        <v>29</v>
      </c>
      <c r="J136" s="33" t="str">
        <f>E21</f>
        <v xml:space="preserve"> 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30" t="s">
        <v>27</v>
      </c>
      <c r="D137" s="37"/>
      <c r="E137" s="37"/>
      <c r="F137" s="28" t="str">
        <f>IF(E18="","",E18)</f>
        <v>Vyplň údaj</v>
      </c>
      <c r="G137" s="37"/>
      <c r="H137" s="37"/>
      <c r="I137" s="30" t="s">
        <v>30</v>
      </c>
      <c r="J137" s="33" t="str">
        <f>E24</f>
        <v xml:space="preserve"> 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60"/>
      <c r="B139" s="161"/>
      <c r="C139" s="162" t="s">
        <v>117</v>
      </c>
      <c r="D139" s="163" t="s">
        <v>58</v>
      </c>
      <c r="E139" s="163" t="s">
        <v>54</v>
      </c>
      <c r="F139" s="163" t="s">
        <v>55</v>
      </c>
      <c r="G139" s="163" t="s">
        <v>118</v>
      </c>
      <c r="H139" s="163" t="s">
        <v>119</v>
      </c>
      <c r="I139" s="163" t="s">
        <v>120</v>
      </c>
      <c r="J139" s="164" t="s">
        <v>110</v>
      </c>
      <c r="K139" s="165" t="s">
        <v>121</v>
      </c>
      <c r="L139" s="166"/>
      <c r="M139" s="76" t="s">
        <v>1</v>
      </c>
      <c r="N139" s="77" t="s">
        <v>37</v>
      </c>
      <c r="O139" s="77" t="s">
        <v>122</v>
      </c>
      <c r="P139" s="77" t="s">
        <v>123</v>
      </c>
      <c r="Q139" s="77" t="s">
        <v>124</v>
      </c>
      <c r="R139" s="77" t="s">
        <v>125</v>
      </c>
      <c r="S139" s="77" t="s">
        <v>126</v>
      </c>
      <c r="T139" s="78" t="s">
        <v>127</v>
      </c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</row>
    <row r="140" spans="1:65" s="2" customFormat="1" ht="22.9" customHeight="1">
      <c r="A140" s="35"/>
      <c r="B140" s="36"/>
      <c r="C140" s="83" t="s">
        <v>128</v>
      </c>
      <c r="D140" s="37"/>
      <c r="E140" s="37"/>
      <c r="F140" s="37"/>
      <c r="G140" s="37"/>
      <c r="H140" s="37"/>
      <c r="I140" s="37"/>
      <c r="J140" s="167">
        <f>BK140</f>
        <v>0</v>
      </c>
      <c r="K140" s="37"/>
      <c r="L140" s="40"/>
      <c r="M140" s="79"/>
      <c r="N140" s="168"/>
      <c r="O140" s="80"/>
      <c r="P140" s="169">
        <f>P141+P349+P812</f>
        <v>0</v>
      </c>
      <c r="Q140" s="80"/>
      <c r="R140" s="169">
        <f>R141+R349+R812</f>
        <v>37.017894514783499</v>
      </c>
      <c r="S140" s="80"/>
      <c r="T140" s="170">
        <f>T141+T349+T812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72</v>
      </c>
      <c r="AU140" s="18" t="s">
        <v>112</v>
      </c>
      <c r="BK140" s="171">
        <f>BK141+BK349+BK812</f>
        <v>0</v>
      </c>
    </row>
    <row r="141" spans="1:65" s="12" customFormat="1" ht="25.9" customHeight="1">
      <c r="B141" s="172"/>
      <c r="C141" s="173"/>
      <c r="D141" s="174" t="s">
        <v>72</v>
      </c>
      <c r="E141" s="175" t="s">
        <v>164</v>
      </c>
      <c r="F141" s="175" t="s">
        <v>165</v>
      </c>
      <c r="G141" s="173"/>
      <c r="H141" s="173"/>
      <c r="I141" s="176"/>
      <c r="J141" s="177">
        <f>BK141</f>
        <v>0</v>
      </c>
      <c r="K141" s="173"/>
      <c r="L141" s="178"/>
      <c r="M141" s="179"/>
      <c r="N141" s="180"/>
      <c r="O141" s="180"/>
      <c r="P141" s="181">
        <f>P142+P143+P168+P192+P193+P250+P269+P281+P303+P304+P346</f>
        <v>0</v>
      </c>
      <c r="Q141" s="180"/>
      <c r="R141" s="181">
        <f>R142+R143+R168+R192+R193+R250+R269+R281+R303+R304+R346</f>
        <v>30.176926416239997</v>
      </c>
      <c r="S141" s="180"/>
      <c r="T141" s="182">
        <f>T142+T143+T168+T192+T193+T250+T269+T281+T303+T304+T346</f>
        <v>0</v>
      </c>
      <c r="AR141" s="183" t="s">
        <v>81</v>
      </c>
      <c r="AT141" s="184" t="s">
        <v>72</v>
      </c>
      <c r="AU141" s="184" t="s">
        <v>73</v>
      </c>
      <c r="AY141" s="183" t="s">
        <v>131</v>
      </c>
      <c r="BK141" s="185">
        <f>BK142+BK143+BK168+BK192+BK193+BK250+BK269+BK281+BK303+BK304+BK346</f>
        <v>0</v>
      </c>
    </row>
    <row r="142" spans="1:65" s="12" customFormat="1" ht="22.9" customHeight="1">
      <c r="B142" s="172"/>
      <c r="C142" s="173"/>
      <c r="D142" s="174" t="s">
        <v>72</v>
      </c>
      <c r="E142" s="186" t="s">
        <v>141</v>
      </c>
      <c r="F142" s="186" t="s">
        <v>370</v>
      </c>
      <c r="G142" s="173"/>
      <c r="H142" s="173"/>
      <c r="I142" s="176"/>
      <c r="J142" s="187">
        <f>BK142</f>
        <v>0</v>
      </c>
      <c r="K142" s="173"/>
      <c r="L142" s="178"/>
      <c r="M142" s="179"/>
      <c r="N142" s="180"/>
      <c r="O142" s="180"/>
      <c r="P142" s="181">
        <v>0</v>
      </c>
      <c r="Q142" s="180"/>
      <c r="R142" s="181">
        <v>0</v>
      </c>
      <c r="S142" s="180"/>
      <c r="T142" s="182">
        <v>0</v>
      </c>
      <c r="AR142" s="183" t="s">
        <v>81</v>
      </c>
      <c r="AT142" s="184" t="s">
        <v>72</v>
      </c>
      <c r="AU142" s="184" t="s">
        <v>81</v>
      </c>
      <c r="AY142" s="183" t="s">
        <v>131</v>
      </c>
      <c r="BK142" s="185">
        <v>0</v>
      </c>
    </row>
    <row r="143" spans="1:65" s="12" customFormat="1" ht="22.9" customHeight="1">
      <c r="B143" s="172"/>
      <c r="C143" s="173"/>
      <c r="D143" s="174" t="s">
        <v>72</v>
      </c>
      <c r="E143" s="186" t="s">
        <v>371</v>
      </c>
      <c r="F143" s="186" t="s">
        <v>372</v>
      </c>
      <c r="G143" s="173"/>
      <c r="H143" s="173"/>
      <c r="I143" s="176"/>
      <c r="J143" s="187">
        <f>BK143</f>
        <v>0</v>
      </c>
      <c r="K143" s="173"/>
      <c r="L143" s="178"/>
      <c r="M143" s="179"/>
      <c r="N143" s="180"/>
      <c r="O143" s="180"/>
      <c r="P143" s="181">
        <f>SUM(P144:P167)</f>
        <v>0</v>
      </c>
      <c r="Q143" s="180"/>
      <c r="R143" s="181">
        <f>SUM(R144:R167)</f>
        <v>1.17163744</v>
      </c>
      <c r="S143" s="180"/>
      <c r="T143" s="182">
        <f>SUM(T144:T167)</f>
        <v>0</v>
      </c>
      <c r="AR143" s="183" t="s">
        <v>81</v>
      </c>
      <c r="AT143" s="184" t="s">
        <v>72</v>
      </c>
      <c r="AU143" s="184" t="s">
        <v>81</v>
      </c>
      <c r="AY143" s="183" t="s">
        <v>131</v>
      </c>
      <c r="BK143" s="185">
        <f>SUM(BK144:BK167)</f>
        <v>0</v>
      </c>
    </row>
    <row r="144" spans="1:65" s="2" customFormat="1" ht="33" customHeight="1">
      <c r="A144" s="35"/>
      <c r="B144" s="36"/>
      <c r="C144" s="188" t="s">
        <v>81</v>
      </c>
      <c r="D144" s="188" t="s">
        <v>134</v>
      </c>
      <c r="E144" s="189" t="s">
        <v>373</v>
      </c>
      <c r="F144" s="190" t="s">
        <v>374</v>
      </c>
      <c r="G144" s="191" t="s">
        <v>375</v>
      </c>
      <c r="H144" s="192">
        <v>8</v>
      </c>
      <c r="I144" s="193"/>
      <c r="J144" s="194">
        <f>ROUND(I144*H144,2)</f>
        <v>0</v>
      </c>
      <c r="K144" s="195"/>
      <c r="L144" s="40"/>
      <c r="M144" s="196" t="s">
        <v>1</v>
      </c>
      <c r="N144" s="197" t="s">
        <v>38</v>
      </c>
      <c r="O144" s="72"/>
      <c r="P144" s="198">
        <f>O144*H144</f>
        <v>0</v>
      </c>
      <c r="Q144" s="198">
        <v>2.6280000000000001E-2</v>
      </c>
      <c r="R144" s="198">
        <f>Q144*H144</f>
        <v>0.21024000000000001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138</v>
      </c>
      <c r="AT144" s="200" t="s">
        <v>134</v>
      </c>
      <c r="AU144" s="200" t="s">
        <v>83</v>
      </c>
      <c r="AY144" s="18" t="s">
        <v>131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8" t="s">
        <v>81</v>
      </c>
      <c r="BK144" s="201">
        <f>ROUND(I144*H144,2)</f>
        <v>0</v>
      </c>
      <c r="BL144" s="18" t="s">
        <v>138</v>
      </c>
      <c r="BM144" s="200" t="s">
        <v>83</v>
      </c>
    </row>
    <row r="145" spans="1:65" s="2" customFormat="1" ht="29.25">
      <c r="A145" s="35"/>
      <c r="B145" s="36"/>
      <c r="C145" s="37"/>
      <c r="D145" s="202" t="s">
        <v>139</v>
      </c>
      <c r="E145" s="37"/>
      <c r="F145" s="203" t="s">
        <v>376</v>
      </c>
      <c r="G145" s="37"/>
      <c r="H145" s="37"/>
      <c r="I145" s="204"/>
      <c r="J145" s="37"/>
      <c r="K145" s="37"/>
      <c r="L145" s="40"/>
      <c r="M145" s="205"/>
      <c r="N145" s="206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139</v>
      </c>
      <c r="AU145" s="18" t="s">
        <v>83</v>
      </c>
    </row>
    <row r="146" spans="1:65" s="14" customFormat="1" ht="11.25">
      <c r="B146" s="221"/>
      <c r="C146" s="222"/>
      <c r="D146" s="202" t="s">
        <v>174</v>
      </c>
      <c r="E146" s="223" t="s">
        <v>1</v>
      </c>
      <c r="F146" s="224" t="s">
        <v>377</v>
      </c>
      <c r="G146" s="222"/>
      <c r="H146" s="225">
        <v>3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174</v>
      </c>
      <c r="AU146" s="231" t="s">
        <v>83</v>
      </c>
      <c r="AV146" s="14" t="s">
        <v>83</v>
      </c>
      <c r="AW146" s="14" t="s">
        <v>31</v>
      </c>
      <c r="AX146" s="14" t="s">
        <v>73</v>
      </c>
      <c r="AY146" s="231" t="s">
        <v>131</v>
      </c>
    </row>
    <row r="147" spans="1:65" s="14" customFormat="1" ht="11.25">
      <c r="B147" s="221"/>
      <c r="C147" s="222"/>
      <c r="D147" s="202" t="s">
        <v>174</v>
      </c>
      <c r="E147" s="223" t="s">
        <v>1</v>
      </c>
      <c r="F147" s="224" t="s">
        <v>378</v>
      </c>
      <c r="G147" s="222"/>
      <c r="H147" s="225">
        <v>5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174</v>
      </c>
      <c r="AU147" s="231" t="s">
        <v>83</v>
      </c>
      <c r="AV147" s="14" t="s">
        <v>83</v>
      </c>
      <c r="AW147" s="14" t="s">
        <v>31</v>
      </c>
      <c r="AX147" s="14" t="s">
        <v>73</v>
      </c>
      <c r="AY147" s="231" t="s">
        <v>131</v>
      </c>
    </row>
    <row r="148" spans="1:65" s="15" customFormat="1" ht="11.25">
      <c r="B148" s="232"/>
      <c r="C148" s="233"/>
      <c r="D148" s="202" t="s">
        <v>174</v>
      </c>
      <c r="E148" s="234" t="s">
        <v>1</v>
      </c>
      <c r="F148" s="235" t="s">
        <v>178</v>
      </c>
      <c r="G148" s="233"/>
      <c r="H148" s="236">
        <v>8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174</v>
      </c>
      <c r="AU148" s="242" t="s">
        <v>83</v>
      </c>
      <c r="AV148" s="15" t="s">
        <v>138</v>
      </c>
      <c r="AW148" s="15" t="s">
        <v>31</v>
      </c>
      <c r="AX148" s="15" t="s">
        <v>81</v>
      </c>
      <c r="AY148" s="242" t="s">
        <v>131</v>
      </c>
    </row>
    <row r="149" spans="1:65" s="2" customFormat="1" ht="21.75" customHeight="1">
      <c r="A149" s="35"/>
      <c r="B149" s="36"/>
      <c r="C149" s="188" t="s">
        <v>83</v>
      </c>
      <c r="D149" s="188" t="s">
        <v>134</v>
      </c>
      <c r="E149" s="189" t="s">
        <v>379</v>
      </c>
      <c r="F149" s="190" t="s">
        <v>380</v>
      </c>
      <c r="G149" s="191" t="s">
        <v>375</v>
      </c>
      <c r="H149" s="192">
        <v>7</v>
      </c>
      <c r="I149" s="193"/>
      <c r="J149" s="194">
        <f>ROUND(I149*H149,2)</f>
        <v>0</v>
      </c>
      <c r="K149" s="195"/>
      <c r="L149" s="40"/>
      <c r="M149" s="196" t="s">
        <v>1</v>
      </c>
      <c r="N149" s="197" t="s">
        <v>38</v>
      </c>
      <c r="O149" s="72"/>
      <c r="P149" s="198">
        <f>O149*H149</f>
        <v>0</v>
      </c>
      <c r="Q149" s="198">
        <v>3.6547999999999997E-2</v>
      </c>
      <c r="R149" s="198">
        <f>Q149*H149</f>
        <v>0.25583599999999995</v>
      </c>
      <c r="S149" s="198">
        <v>0</v>
      </c>
      <c r="T149" s="19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138</v>
      </c>
      <c r="AT149" s="200" t="s">
        <v>134</v>
      </c>
      <c r="AU149" s="200" t="s">
        <v>83</v>
      </c>
      <c r="AY149" s="18" t="s">
        <v>131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8" t="s">
        <v>81</v>
      </c>
      <c r="BK149" s="201">
        <f>ROUND(I149*H149,2)</f>
        <v>0</v>
      </c>
      <c r="BL149" s="18" t="s">
        <v>138</v>
      </c>
      <c r="BM149" s="200" t="s">
        <v>138</v>
      </c>
    </row>
    <row r="150" spans="1:65" s="2" customFormat="1" ht="19.5">
      <c r="A150" s="35"/>
      <c r="B150" s="36"/>
      <c r="C150" s="37"/>
      <c r="D150" s="202" t="s">
        <v>139</v>
      </c>
      <c r="E150" s="37"/>
      <c r="F150" s="203" t="s">
        <v>381</v>
      </c>
      <c r="G150" s="37"/>
      <c r="H150" s="37"/>
      <c r="I150" s="204"/>
      <c r="J150" s="37"/>
      <c r="K150" s="37"/>
      <c r="L150" s="40"/>
      <c r="M150" s="205"/>
      <c r="N150" s="206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139</v>
      </c>
      <c r="AU150" s="18" t="s">
        <v>83</v>
      </c>
    </row>
    <row r="151" spans="1:65" s="14" customFormat="1" ht="11.25">
      <c r="B151" s="221"/>
      <c r="C151" s="222"/>
      <c r="D151" s="202" t="s">
        <v>174</v>
      </c>
      <c r="E151" s="223" t="s">
        <v>1</v>
      </c>
      <c r="F151" s="224" t="s">
        <v>382</v>
      </c>
      <c r="G151" s="222"/>
      <c r="H151" s="225">
        <v>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174</v>
      </c>
      <c r="AU151" s="231" t="s">
        <v>83</v>
      </c>
      <c r="AV151" s="14" t="s">
        <v>83</v>
      </c>
      <c r="AW151" s="14" t="s">
        <v>31</v>
      </c>
      <c r="AX151" s="14" t="s">
        <v>73</v>
      </c>
      <c r="AY151" s="231" t="s">
        <v>131</v>
      </c>
    </row>
    <row r="152" spans="1:65" s="14" customFormat="1" ht="11.25">
      <c r="B152" s="221"/>
      <c r="C152" s="222"/>
      <c r="D152" s="202" t="s">
        <v>174</v>
      </c>
      <c r="E152" s="223" t="s">
        <v>1</v>
      </c>
      <c r="F152" s="224" t="s">
        <v>383</v>
      </c>
      <c r="G152" s="222"/>
      <c r="H152" s="225">
        <v>2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174</v>
      </c>
      <c r="AU152" s="231" t="s">
        <v>83</v>
      </c>
      <c r="AV152" s="14" t="s">
        <v>83</v>
      </c>
      <c r="AW152" s="14" t="s">
        <v>31</v>
      </c>
      <c r="AX152" s="14" t="s">
        <v>73</v>
      </c>
      <c r="AY152" s="231" t="s">
        <v>131</v>
      </c>
    </row>
    <row r="153" spans="1:65" s="15" customFormat="1" ht="11.25">
      <c r="B153" s="232"/>
      <c r="C153" s="233"/>
      <c r="D153" s="202" t="s">
        <v>174</v>
      </c>
      <c r="E153" s="234" t="s">
        <v>1</v>
      </c>
      <c r="F153" s="235" t="s">
        <v>178</v>
      </c>
      <c r="G153" s="233"/>
      <c r="H153" s="236">
        <v>7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174</v>
      </c>
      <c r="AU153" s="242" t="s">
        <v>83</v>
      </c>
      <c r="AV153" s="15" t="s">
        <v>138</v>
      </c>
      <c r="AW153" s="15" t="s">
        <v>31</v>
      </c>
      <c r="AX153" s="15" t="s">
        <v>81</v>
      </c>
      <c r="AY153" s="242" t="s">
        <v>131</v>
      </c>
    </row>
    <row r="154" spans="1:65" s="2" customFormat="1" ht="21.75" customHeight="1">
      <c r="A154" s="35"/>
      <c r="B154" s="36"/>
      <c r="C154" s="188" t="s">
        <v>141</v>
      </c>
      <c r="D154" s="188" t="s">
        <v>134</v>
      </c>
      <c r="E154" s="189" t="s">
        <v>384</v>
      </c>
      <c r="F154" s="190" t="s">
        <v>385</v>
      </c>
      <c r="G154" s="191" t="s">
        <v>375</v>
      </c>
      <c r="H154" s="192">
        <v>8</v>
      </c>
      <c r="I154" s="193"/>
      <c r="J154" s="194">
        <f>ROUND(I154*H154,2)</f>
        <v>0</v>
      </c>
      <c r="K154" s="195"/>
      <c r="L154" s="40"/>
      <c r="M154" s="196" t="s">
        <v>1</v>
      </c>
      <c r="N154" s="197" t="s">
        <v>38</v>
      </c>
      <c r="O154" s="72"/>
      <c r="P154" s="198">
        <f>O154*H154</f>
        <v>0</v>
      </c>
      <c r="Q154" s="198">
        <v>4.5547999999999998E-2</v>
      </c>
      <c r="R154" s="198">
        <f>Q154*H154</f>
        <v>0.36438399999999999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138</v>
      </c>
      <c r="AT154" s="200" t="s">
        <v>134</v>
      </c>
      <c r="AU154" s="200" t="s">
        <v>83</v>
      </c>
      <c r="AY154" s="18" t="s">
        <v>131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81</v>
      </c>
      <c r="BK154" s="201">
        <f>ROUND(I154*H154,2)</f>
        <v>0</v>
      </c>
      <c r="BL154" s="18" t="s">
        <v>138</v>
      </c>
      <c r="BM154" s="200" t="s">
        <v>188</v>
      </c>
    </row>
    <row r="155" spans="1:65" s="2" customFormat="1" ht="19.5">
      <c r="A155" s="35"/>
      <c r="B155" s="36"/>
      <c r="C155" s="37"/>
      <c r="D155" s="202" t="s">
        <v>139</v>
      </c>
      <c r="E155" s="37"/>
      <c r="F155" s="203" t="s">
        <v>386</v>
      </c>
      <c r="G155" s="37"/>
      <c r="H155" s="37"/>
      <c r="I155" s="204"/>
      <c r="J155" s="37"/>
      <c r="K155" s="37"/>
      <c r="L155" s="40"/>
      <c r="M155" s="205"/>
      <c r="N155" s="206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139</v>
      </c>
      <c r="AU155" s="18" t="s">
        <v>83</v>
      </c>
    </row>
    <row r="156" spans="1:65" s="14" customFormat="1" ht="11.25">
      <c r="B156" s="221"/>
      <c r="C156" s="222"/>
      <c r="D156" s="202" t="s">
        <v>174</v>
      </c>
      <c r="E156" s="223" t="s">
        <v>1</v>
      </c>
      <c r="F156" s="224" t="s">
        <v>387</v>
      </c>
      <c r="G156" s="222"/>
      <c r="H156" s="225">
        <v>4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174</v>
      </c>
      <c r="AU156" s="231" t="s">
        <v>83</v>
      </c>
      <c r="AV156" s="14" t="s">
        <v>83</v>
      </c>
      <c r="AW156" s="14" t="s">
        <v>31</v>
      </c>
      <c r="AX156" s="14" t="s">
        <v>73</v>
      </c>
      <c r="AY156" s="231" t="s">
        <v>131</v>
      </c>
    </row>
    <row r="157" spans="1:65" s="14" customFormat="1" ht="11.25">
      <c r="B157" s="221"/>
      <c r="C157" s="222"/>
      <c r="D157" s="202" t="s">
        <v>174</v>
      </c>
      <c r="E157" s="223" t="s">
        <v>1</v>
      </c>
      <c r="F157" s="224" t="s">
        <v>388</v>
      </c>
      <c r="G157" s="222"/>
      <c r="H157" s="225">
        <v>4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174</v>
      </c>
      <c r="AU157" s="231" t="s">
        <v>83</v>
      </c>
      <c r="AV157" s="14" t="s">
        <v>83</v>
      </c>
      <c r="AW157" s="14" t="s">
        <v>31</v>
      </c>
      <c r="AX157" s="14" t="s">
        <v>73</v>
      </c>
      <c r="AY157" s="231" t="s">
        <v>131</v>
      </c>
    </row>
    <row r="158" spans="1:65" s="15" customFormat="1" ht="11.25">
      <c r="B158" s="232"/>
      <c r="C158" s="233"/>
      <c r="D158" s="202" t="s">
        <v>174</v>
      </c>
      <c r="E158" s="234" t="s">
        <v>1</v>
      </c>
      <c r="F158" s="235" t="s">
        <v>178</v>
      </c>
      <c r="G158" s="233"/>
      <c r="H158" s="236">
        <v>8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174</v>
      </c>
      <c r="AU158" s="242" t="s">
        <v>83</v>
      </c>
      <c r="AV158" s="15" t="s">
        <v>138</v>
      </c>
      <c r="AW158" s="15" t="s">
        <v>31</v>
      </c>
      <c r="AX158" s="15" t="s">
        <v>81</v>
      </c>
      <c r="AY158" s="242" t="s">
        <v>131</v>
      </c>
    </row>
    <row r="159" spans="1:65" s="2" customFormat="1" ht="21.75" customHeight="1">
      <c r="A159" s="35"/>
      <c r="B159" s="36"/>
      <c r="C159" s="188" t="s">
        <v>138</v>
      </c>
      <c r="D159" s="188" t="s">
        <v>134</v>
      </c>
      <c r="E159" s="189" t="s">
        <v>389</v>
      </c>
      <c r="F159" s="190" t="s">
        <v>390</v>
      </c>
      <c r="G159" s="191" t="s">
        <v>375</v>
      </c>
      <c r="H159" s="192">
        <v>5</v>
      </c>
      <c r="I159" s="193"/>
      <c r="J159" s="194">
        <f>ROUND(I159*H159,2)</f>
        <v>0</v>
      </c>
      <c r="K159" s="195"/>
      <c r="L159" s="40"/>
      <c r="M159" s="196" t="s">
        <v>1</v>
      </c>
      <c r="N159" s="197" t="s">
        <v>38</v>
      </c>
      <c r="O159" s="72"/>
      <c r="P159" s="198">
        <f>O159*H159</f>
        <v>0</v>
      </c>
      <c r="Q159" s="198">
        <v>5.4547999999999999E-2</v>
      </c>
      <c r="R159" s="198">
        <f>Q159*H159</f>
        <v>0.27273999999999998</v>
      </c>
      <c r="S159" s="198">
        <v>0</v>
      </c>
      <c r="T159" s="19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138</v>
      </c>
      <c r="AT159" s="200" t="s">
        <v>134</v>
      </c>
      <c r="AU159" s="200" t="s">
        <v>83</v>
      </c>
      <c r="AY159" s="18" t="s">
        <v>131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8" t="s">
        <v>81</v>
      </c>
      <c r="BK159" s="201">
        <f>ROUND(I159*H159,2)</f>
        <v>0</v>
      </c>
      <c r="BL159" s="18" t="s">
        <v>138</v>
      </c>
      <c r="BM159" s="200" t="s">
        <v>197</v>
      </c>
    </row>
    <row r="160" spans="1:65" s="2" customFormat="1" ht="19.5">
      <c r="A160" s="35"/>
      <c r="B160" s="36"/>
      <c r="C160" s="37"/>
      <c r="D160" s="202" t="s">
        <v>139</v>
      </c>
      <c r="E160" s="37"/>
      <c r="F160" s="203" t="s">
        <v>391</v>
      </c>
      <c r="G160" s="37"/>
      <c r="H160" s="37"/>
      <c r="I160" s="204"/>
      <c r="J160" s="37"/>
      <c r="K160" s="37"/>
      <c r="L160" s="40"/>
      <c r="M160" s="205"/>
      <c r="N160" s="206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139</v>
      </c>
      <c r="AU160" s="18" t="s">
        <v>83</v>
      </c>
    </row>
    <row r="161" spans="1:65" s="14" customFormat="1" ht="11.25">
      <c r="B161" s="221"/>
      <c r="C161" s="222"/>
      <c r="D161" s="202" t="s">
        <v>174</v>
      </c>
      <c r="E161" s="223" t="s">
        <v>1</v>
      </c>
      <c r="F161" s="224" t="s">
        <v>392</v>
      </c>
      <c r="G161" s="222"/>
      <c r="H161" s="225">
        <v>5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174</v>
      </c>
      <c r="AU161" s="231" t="s">
        <v>83</v>
      </c>
      <c r="AV161" s="14" t="s">
        <v>83</v>
      </c>
      <c r="AW161" s="14" t="s">
        <v>31</v>
      </c>
      <c r="AX161" s="14" t="s">
        <v>73</v>
      </c>
      <c r="AY161" s="231" t="s">
        <v>131</v>
      </c>
    </row>
    <row r="162" spans="1:65" s="15" customFormat="1" ht="11.25">
      <c r="B162" s="232"/>
      <c r="C162" s="233"/>
      <c r="D162" s="202" t="s">
        <v>174</v>
      </c>
      <c r="E162" s="234" t="s">
        <v>1</v>
      </c>
      <c r="F162" s="235" t="s">
        <v>178</v>
      </c>
      <c r="G162" s="233"/>
      <c r="H162" s="236">
        <v>5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174</v>
      </c>
      <c r="AU162" s="242" t="s">
        <v>83</v>
      </c>
      <c r="AV162" s="15" t="s">
        <v>138</v>
      </c>
      <c r="AW162" s="15" t="s">
        <v>31</v>
      </c>
      <c r="AX162" s="15" t="s">
        <v>81</v>
      </c>
      <c r="AY162" s="242" t="s">
        <v>131</v>
      </c>
    </row>
    <row r="163" spans="1:65" s="2" customFormat="1" ht="33" customHeight="1">
      <c r="A163" s="35"/>
      <c r="B163" s="36"/>
      <c r="C163" s="188" t="s">
        <v>130</v>
      </c>
      <c r="D163" s="188" t="s">
        <v>134</v>
      </c>
      <c r="E163" s="189" t="s">
        <v>393</v>
      </c>
      <c r="F163" s="190" t="s">
        <v>394</v>
      </c>
      <c r="G163" s="191" t="s">
        <v>172</v>
      </c>
      <c r="H163" s="192">
        <v>0.86399999999999999</v>
      </c>
      <c r="I163" s="193"/>
      <c r="J163" s="194">
        <f>ROUND(I163*H163,2)</f>
        <v>0</v>
      </c>
      <c r="K163" s="195"/>
      <c r="L163" s="40"/>
      <c r="M163" s="196" t="s">
        <v>1</v>
      </c>
      <c r="N163" s="197" t="s">
        <v>38</v>
      </c>
      <c r="O163" s="72"/>
      <c r="P163" s="198">
        <f>O163*H163</f>
        <v>0</v>
      </c>
      <c r="Q163" s="198">
        <v>7.9210000000000003E-2</v>
      </c>
      <c r="R163" s="198">
        <f>Q163*H163</f>
        <v>6.8437440000000002E-2</v>
      </c>
      <c r="S163" s="198">
        <v>0</v>
      </c>
      <c r="T163" s="19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138</v>
      </c>
      <c r="AT163" s="200" t="s">
        <v>134</v>
      </c>
      <c r="AU163" s="200" t="s">
        <v>83</v>
      </c>
      <c r="AY163" s="18" t="s">
        <v>131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81</v>
      </c>
      <c r="BK163" s="201">
        <f>ROUND(I163*H163,2)</f>
        <v>0</v>
      </c>
      <c r="BL163" s="18" t="s">
        <v>138</v>
      </c>
      <c r="BM163" s="200" t="s">
        <v>207</v>
      </c>
    </row>
    <row r="164" spans="1:65" s="2" customFormat="1" ht="29.25">
      <c r="A164" s="35"/>
      <c r="B164" s="36"/>
      <c r="C164" s="37"/>
      <c r="D164" s="202" t="s">
        <v>139</v>
      </c>
      <c r="E164" s="37"/>
      <c r="F164" s="203" t="s">
        <v>395</v>
      </c>
      <c r="G164" s="37"/>
      <c r="H164" s="37"/>
      <c r="I164" s="204"/>
      <c r="J164" s="37"/>
      <c r="K164" s="37"/>
      <c r="L164" s="40"/>
      <c r="M164" s="205"/>
      <c r="N164" s="206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139</v>
      </c>
      <c r="AU164" s="18" t="s">
        <v>83</v>
      </c>
    </row>
    <row r="165" spans="1:65" s="13" customFormat="1" ht="11.25">
      <c r="B165" s="211"/>
      <c r="C165" s="212"/>
      <c r="D165" s="202" t="s">
        <v>174</v>
      </c>
      <c r="E165" s="213" t="s">
        <v>1</v>
      </c>
      <c r="F165" s="214" t="s">
        <v>396</v>
      </c>
      <c r="G165" s="212"/>
      <c r="H165" s="213" t="s">
        <v>1</v>
      </c>
      <c r="I165" s="215"/>
      <c r="J165" s="212"/>
      <c r="K165" s="212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174</v>
      </c>
      <c r="AU165" s="220" t="s">
        <v>83</v>
      </c>
      <c r="AV165" s="13" t="s">
        <v>81</v>
      </c>
      <c r="AW165" s="13" t="s">
        <v>31</v>
      </c>
      <c r="AX165" s="13" t="s">
        <v>73</v>
      </c>
      <c r="AY165" s="220" t="s">
        <v>131</v>
      </c>
    </row>
    <row r="166" spans="1:65" s="14" customFormat="1" ht="11.25">
      <c r="B166" s="221"/>
      <c r="C166" s="222"/>
      <c r="D166" s="202" t="s">
        <v>174</v>
      </c>
      <c r="E166" s="223" t="s">
        <v>1</v>
      </c>
      <c r="F166" s="224" t="s">
        <v>397</v>
      </c>
      <c r="G166" s="222"/>
      <c r="H166" s="225">
        <v>0.86399999999999999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174</v>
      </c>
      <c r="AU166" s="231" t="s">
        <v>83</v>
      </c>
      <c r="AV166" s="14" t="s">
        <v>83</v>
      </c>
      <c r="AW166" s="14" t="s">
        <v>31</v>
      </c>
      <c r="AX166" s="14" t="s">
        <v>73</v>
      </c>
      <c r="AY166" s="231" t="s">
        <v>131</v>
      </c>
    </row>
    <row r="167" spans="1:65" s="15" customFormat="1" ht="11.25">
      <c r="B167" s="232"/>
      <c r="C167" s="233"/>
      <c r="D167" s="202" t="s">
        <v>174</v>
      </c>
      <c r="E167" s="234" t="s">
        <v>1</v>
      </c>
      <c r="F167" s="235" t="s">
        <v>178</v>
      </c>
      <c r="G167" s="233"/>
      <c r="H167" s="236">
        <v>0.86399999999999999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174</v>
      </c>
      <c r="AU167" s="242" t="s">
        <v>83</v>
      </c>
      <c r="AV167" s="15" t="s">
        <v>138</v>
      </c>
      <c r="AW167" s="15" t="s">
        <v>31</v>
      </c>
      <c r="AX167" s="15" t="s">
        <v>81</v>
      </c>
      <c r="AY167" s="242" t="s">
        <v>131</v>
      </c>
    </row>
    <row r="168" spans="1:65" s="12" customFormat="1" ht="22.9" customHeight="1">
      <c r="B168" s="172"/>
      <c r="C168" s="173"/>
      <c r="D168" s="174" t="s">
        <v>72</v>
      </c>
      <c r="E168" s="186" t="s">
        <v>330</v>
      </c>
      <c r="F168" s="186" t="s">
        <v>398</v>
      </c>
      <c r="G168" s="173"/>
      <c r="H168" s="173"/>
      <c r="I168" s="176"/>
      <c r="J168" s="187">
        <f>BK168</f>
        <v>0</v>
      </c>
      <c r="K168" s="173"/>
      <c r="L168" s="178"/>
      <c r="M168" s="179"/>
      <c r="N168" s="180"/>
      <c r="O168" s="180"/>
      <c r="P168" s="181">
        <f>SUM(P169:P191)</f>
        <v>0</v>
      </c>
      <c r="Q168" s="180"/>
      <c r="R168" s="181">
        <f>SUM(R169:R191)</f>
        <v>4.06469433</v>
      </c>
      <c r="S168" s="180"/>
      <c r="T168" s="182">
        <f>SUM(T169:T191)</f>
        <v>0</v>
      </c>
      <c r="AR168" s="183" t="s">
        <v>81</v>
      </c>
      <c r="AT168" s="184" t="s">
        <v>72</v>
      </c>
      <c r="AU168" s="184" t="s">
        <v>81</v>
      </c>
      <c r="AY168" s="183" t="s">
        <v>131</v>
      </c>
      <c r="BK168" s="185">
        <f>SUM(BK169:BK191)</f>
        <v>0</v>
      </c>
    </row>
    <row r="169" spans="1:65" s="2" customFormat="1" ht="24.2" customHeight="1">
      <c r="A169" s="35"/>
      <c r="B169" s="36"/>
      <c r="C169" s="188" t="s">
        <v>188</v>
      </c>
      <c r="D169" s="188" t="s">
        <v>134</v>
      </c>
      <c r="E169" s="189" t="s">
        <v>399</v>
      </c>
      <c r="F169" s="190" t="s">
        <v>400</v>
      </c>
      <c r="G169" s="191" t="s">
        <v>172</v>
      </c>
      <c r="H169" s="192">
        <v>47.427999999999997</v>
      </c>
      <c r="I169" s="193"/>
      <c r="J169" s="194">
        <f>ROUND(I169*H169,2)</f>
        <v>0</v>
      </c>
      <c r="K169" s="195"/>
      <c r="L169" s="40"/>
      <c r="M169" s="196" t="s">
        <v>1</v>
      </c>
      <c r="N169" s="197" t="s">
        <v>38</v>
      </c>
      <c r="O169" s="72"/>
      <c r="P169" s="198">
        <f>O169*H169</f>
        <v>0</v>
      </c>
      <c r="Q169" s="198">
        <v>6.1719999999999997E-2</v>
      </c>
      <c r="R169" s="198">
        <f>Q169*H169</f>
        <v>2.9272561599999998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138</v>
      </c>
      <c r="AT169" s="200" t="s">
        <v>134</v>
      </c>
      <c r="AU169" s="200" t="s">
        <v>83</v>
      </c>
      <c r="AY169" s="18" t="s">
        <v>131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8" t="s">
        <v>81</v>
      </c>
      <c r="BK169" s="201">
        <f>ROUND(I169*H169,2)</f>
        <v>0</v>
      </c>
      <c r="BL169" s="18" t="s">
        <v>138</v>
      </c>
      <c r="BM169" s="200" t="s">
        <v>8</v>
      </c>
    </row>
    <row r="170" spans="1:65" s="2" customFormat="1" ht="19.5">
      <c r="A170" s="35"/>
      <c r="B170" s="36"/>
      <c r="C170" s="37"/>
      <c r="D170" s="202" t="s">
        <v>139</v>
      </c>
      <c r="E170" s="37"/>
      <c r="F170" s="203" t="s">
        <v>401</v>
      </c>
      <c r="G170" s="37"/>
      <c r="H170" s="37"/>
      <c r="I170" s="204"/>
      <c r="J170" s="37"/>
      <c r="K170" s="37"/>
      <c r="L170" s="40"/>
      <c r="M170" s="205"/>
      <c r="N170" s="206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139</v>
      </c>
      <c r="AU170" s="18" t="s">
        <v>83</v>
      </c>
    </row>
    <row r="171" spans="1:65" s="13" customFormat="1" ht="11.25">
      <c r="B171" s="211"/>
      <c r="C171" s="212"/>
      <c r="D171" s="202" t="s">
        <v>174</v>
      </c>
      <c r="E171" s="213" t="s">
        <v>1</v>
      </c>
      <c r="F171" s="214" t="s">
        <v>402</v>
      </c>
      <c r="G171" s="212"/>
      <c r="H171" s="213" t="s">
        <v>1</v>
      </c>
      <c r="I171" s="215"/>
      <c r="J171" s="212"/>
      <c r="K171" s="212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174</v>
      </c>
      <c r="AU171" s="220" t="s">
        <v>83</v>
      </c>
      <c r="AV171" s="13" t="s">
        <v>81</v>
      </c>
      <c r="AW171" s="13" t="s">
        <v>31</v>
      </c>
      <c r="AX171" s="13" t="s">
        <v>73</v>
      </c>
      <c r="AY171" s="220" t="s">
        <v>131</v>
      </c>
    </row>
    <row r="172" spans="1:65" s="14" customFormat="1" ht="11.25">
      <c r="B172" s="221"/>
      <c r="C172" s="222"/>
      <c r="D172" s="202" t="s">
        <v>174</v>
      </c>
      <c r="E172" s="223" t="s">
        <v>1</v>
      </c>
      <c r="F172" s="224" t="s">
        <v>403</v>
      </c>
      <c r="G172" s="222"/>
      <c r="H172" s="225">
        <v>23.620799999999999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174</v>
      </c>
      <c r="AU172" s="231" t="s">
        <v>83</v>
      </c>
      <c r="AV172" s="14" t="s">
        <v>83</v>
      </c>
      <c r="AW172" s="14" t="s">
        <v>31</v>
      </c>
      <c r="AX172" s="14" t="s">
        <v>73</v>
      </c>
      <c r="AY172" s="231" t="s">
        <v>131</v>
      </c>
    </row>
    <row r="173" spans="1:65" s="13" customFormat="1" ht="11.25">
      <c r="B173" s="211"/>
      <c r="C173" s="212"/>
      <c r="D173" s="202" t="s">
        <v>174</v>
      </c>
      <c r="E173" s="213" t="s">
        <v>1</v>
      </c>
      <c r="F173" s="214" t="s">
        <v>184</v>
      </c>
      <c r="G173" s="212"/>
      <c r="H173" s="213" t="s">
        <v>1</v>
      </c>
      <c r="I173" s="215"/>
      <c r="J173" s="212"/>
      <c r="K173" s="212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174</v>
      </c>
      <c r="AU173" s="220" t="s">
        <v>83</v>
      </c>
      <c r="AV173" s="13" t="s">
        <v>81</v>
      </c>
      <c r="AW173" s="13" t="s">
        <v>31</v>
      </c>
      <c r="AX173" s="13" t="s">
        <v>73</v>
      </c>
      <c r="AY173" s="220" t="s">
        <v>131</v>
      </c>
    </row>
    <row r="174" spans="1:65" s="13" customFormat="1" ht="11.25">
      <c r="B174" s="211"/>
      <c r="C174" s="212"/>
      <c r="D174" s="202" t="s">
        <v>174</v>
      </c>
      <c r="E174" s="213" t="s">
        <v>1</v>
      </c>
      <c r="F174" s="214" t="s">
        <v>404</v>
      </c>
      <c r="G174" s="212"/>
      <c r="H174" s="213" t="s">
        <v>1</v>
      </c>
      <c r="I174" s="215"/>
      <c r="J174" s="212"/>
      <c r="K174" s="212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174</v>
      </c>
      <c r="AU174" s="220" t="s">
        <v>83</v>
      </c>
      <c r="AV174" s="13" t="s">
        <v>81</v>
      </c>
      <c r="AW174" s="13" t="s">
        <v>31</v>
      </c>
      <c r="AX174" s="13" t="s">
        <v>73</v>
      </c>
      <c r="AY174" s="220" t="s">
        <v>131</v>
      </c>
    </row>
    <row r="175" spans="1:65" s="14" customFormat="1" ht="11.25">
      <c r="B175" s="221"/>
      <c r="C175" s="222"/>
      <c r="D175" s="202" t="s">
        <v>174</v>
      </c>
      <c r="E175" s="223" t="s">
        <v>1</v>
      </c>
      <c r="F175" s="224" t="s">
        <v>405</v>
      </c>
      <c r="G175" s="222"/>
      <c r="H175" s="225">
        <v>32.851199999999999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174</v>
      </c>
      <c r="AU175" s="231" t="s">
        <v>83</v>
      </c>
      <c r="AV175" s="14" t="s">
        <v>83</v>
      </c>
      <c r="AW175" s="14" t="s">
        <v>31</v>
      </c>
      <c r="AX175" s="14" t="s">
        <v>73</v>
      </c>
      <c r="AY175" s="231" t="s">
        <v>131</v>
      </c>
    </row>
    <row r="176" spans="1:65" s="14" customFormat="1" ht="11.25">
      <c r="B176" s="221"/>
      <c r="C176" s="222"/>
      <c r="D176" s="202" t="s">
        <v>174</v>
      </c>
      <c r="E176" s="223" t="s">
        <v>1</v>
      </c>
      <c r="F176" s="224" t="s">
        <v>406</v>
      </c>
      <c r="G176" s="222"/>
      <c r="H176" s="225">
        <v>-4.1369999999999996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174</v>
      </c>
      <c r="AU176" s="231" t="s">
        <v>83</v>
      </c>
      <c r="AV176" s="14" t="s">
        <v>83</v>
      </c>
      <c r="AW176" s="14" t="s">
        <v>31</v>
      </c>
      <c r="AX176" s="14" t="s">
        <v>73</v>
      </c>
      <c r="AY176" s="231" t="s">
        <v>131</v>
      </c>
    </row>
    <row r="177" spans="1:65" s="14" customFormat="1" ht="11.25">
      <c r="B177" s="221"/>
      <c r="C177" s="222"/>
      <c r="D177" s="202" t="s">
        <v>174</v>
      </c>
      <c r="E177" s="223" t="s">
        <v>1</v>
      </c>
      <c r="F177" s="224" t="s">
        <v>407</v>
      </c>
      <c r="G177" s="222"/>
      <c r="H177" s="225">
        <v>-6.8949999999999996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174</v>
      </c>
      <c r="AU177" s="231" t="s">
        <v>83</v>
      </c>
      <c r="AV177" s="14" t="s">
        <v>83</v>
      </c>
      <c r="AW177" s="14" t="s">
        <v>31</v>
      </c>
      <c r="AX177" s="14" t="s">
        <v>73</v>
      </c>
      <c r="AY177" s="231" t="s">
        <v>131</v>
      </c>
    </row>
    <row r="178" spans="1:65" s="13" customFormat="1" ht="11.25">
      <c r="B178" s="211"/>
      <c r="C178" s="212"/>
      <c r="D178" s="202" t="s">
        <v>174</v>
      </c>
      <c r="E178" s="213" t="s">
        <v>1</v>
      </c>
      <c r="F178" s="214" t="s">
        <v>408</v>
      </c>
      <c r="G178" s="212"/>
      <c r="H178" s="213" t="s">
        <v>1</v>
      </c>
      <c r="I178" s="215"/>
      <c r="J178" s="212"/>
      <c r="K178" s="212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174</v>
      </c>
      <c r="AU178" s="220" t="s">
        <v>83</v>
      </c>
      <c r="AV178" s="13" t="s">
        <v>81</v>
      </c>
      <c r="AW178" s="13" t="s">
        <v>31</v>
      </c>
      <c r="AX178" s="13" t="s">
        <v>73</v>
      </c>
      <c r="AY178" s="220" t="s">
        <v>131</v>
      </c>
    </row>
    <row r="179" spans="1:65" s="14" customFormat="1" ht="11.25">
      <c r="B179" s="221"/>
      <c r="C179" s="222"/>
      <c r="D179" s="202" t="s">
        <v>174</v>
      </c>
      <c r="E179" s="223" t="s">
        <v>1</v>
      </c>
      <c r="F179" s="224" t="s">
        <v>409</v>
      </c>
      <c r="G179" s="222"/>
      <c r="H179" s="225">
        <v>3.367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174</v>
      </c>
      <c r="AU179" s="231" t="s">
        <v>83</v>
      </c>
      <c r="AV179" s="14" t="s">
        <v>83</v>
      </c>
      <c r="AW179" s="14" t="s">
        <v>31</v>
      </c>
      <c r="AX179" s="14" t="s">
        <v>73</v>
      </c>
      <c r="AY179" s="231" t="s">
        <v>131</v>
      </c>
    </row>
    <row r="180" spans="1:65" s="14" customFormat="1" ht="11.25">
      <c r="B180" s="221"/>
      <c r="C180" s="222"/>
      <c r="D180" s="202" t="s">
        <v>174</v>
      </c>
      <c r="E180" s="223" t="s">
        <v>1</v>
      </c>
      <c r="F180" s="224" t="s">
        <v>410</v>
      </c>
      <c r="G180" s="222"/>
      <c r="H180" s="225">
        <v>-1.379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174</v>
      </c>
      <c r="AU180" s="231" t="s">
        <v>83</v>
      </c>
      <c r="AV180" s="14" t="s">
        <v>83</v>
      </c>
      <c r="AW180" s="14" t="s">
        <v>31</v>
      </c>
      <c r="AX180" s="14" t="s">
        <v>73</v>
      </c>
      <c r="AY180" s="231" t="s">
        <v>131</v>
      </c>
    </row>
    <row r="181" spans="1:65" s="15" customFormat="1" ht="11.25">
      <c r="B181" s="232"/>
      <c r="C181" s="233"/>
      <c r="D181" s="202" t="s">
        <v>174</v>
      </c>
      <c r="E181" s="234" t="s">
        <v>1</v>
      </c>
      <c r="F181" s="235" t="s">
        <v>178</v>
      </c>
      <c r="G181" s="233"/>
      <c r="H181" s="236">
        <v>47.427999999999997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174</v>
      </c>
      <c r="AU181" s="242" t="s">
        <v>83</v>
      </c>
      <c r="AV181" s="15" t="s">
        <v>138</v>
      </c>
      <c r="AW181" s="15" t="s">
        <v>31</v>
      </c>
      <c r="AX181" s="15" t="s">
        <v>81</v>
      </c>
      <c r="AY181" s="242" t="s">
        <v>131</v>
      </c>
    </row>
    <row r="182" spans="1:65" s="2" customFormat="1" ht="24.2" customHeight="1">
      <c r="A182" s="35"/>
      <c r="B182" s="36"/>
      <c r="C182" s="188" t="s">
        <v>220</v>
      </c>
      <c r="D182" s="188" t="s">
        <v>134</v>
      </c>
      <c r="E182" s="189" t="s">
        <v>411</v>
      </c>
      <c r="F182" s="190" t="s">
        <v>412</v>
      </c>
      <c r="G182" s="191" t="s">
        <v>172</v>
      </c>
      <c r="H182" s="192">
        <v>14.297000000000001</v>
      </c>
      <c r="I182" s="193"/>
      <c r="J182" s="194">
        <f>ROUND(I182*H182,2)</f>
        <v>0</v>
      </c>
      <c r="K182" s="195"/>
      <c r="L182" s="40"/>
      <c r="M182" s="196" t="s">
        <v>1</v>
      </c>
      <c r="N182" s="197" t="s">
        <v>38</v>
      </c>
      <c r="O182" s="72"/>
      <c r="P182" s="198">
        <f>O182*H182</f>
        <v>0</v>
      </c>
      <c r="Q182" s="198">
        <v>7.9210000000000003E-2</v>
      </c>
      <c r="R182" s="198">
        <f>Q182*H182</f>
        <v>1.13246537</v>
      </c>
      <c r="S182" s="198">
        <v>0</v>
      </c>
      <c r="T182" s="19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138</v>
      </c>
      <c r="AT182" s="200" t="s">
        <v>134</v>
      </c>
      <c r="AU182" s="200" t="s">
        <v>83</v>
      </c>
      <c r="AY182" s="18" t="s">
        <v>131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8" t="s">
        <v>81</v>
      </c>
      <c r="BK182" s="201">
        <f>ROUND(I182*H182,2)</f>
        <v>0</v>
      </c>
      <c r="BL182" s="18" t="s">
        <v>138</v>
      </c>
      <c r="BM182" s="200" t="s">
        <v>223</v>
      </c>
    </row>
    <row r="183" spans="1:65" s="2" customFormat="1" ht="19.5">
      <c r="A183" s="35"/>
      <c r="B183" s="36"/>
      <c r="C183" s="37"/>
      <c r="D183" s="202" t="s">
        <v>139</v>
      </c>
      <c r="E183" s="37"/>
      <c r="F183" s="203" t="s">
        <v>413</v>
      </c>
      <c r="G183" s="37"/>
      <c r="H183" s="37"/>
      <c r="I183" s="204"/>
      <c r="J183" s="37"/>
      <c r="K183" s="37"/>
      <c r="L183" s="40"/>
      <c r="M183" s="205"/>
      <c r="N183" s="206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139</v>
      </c>
      <c r="AU183" s="18" t="s">
        <v>83</v>
      </c>
    </row>
    <row r="184" spans="1:65" s="13" customFormat="1" ht="11.25">
      <c r="B184" s="211"/>
      <c r="C184" s="212"/>
      <c r="D184" s="202" t="s">
        <v>174</v>
      </c>
      <c r="E184" s="213" t="s">
        <v>1</v>
      </c>
      <c r="F184" s="214" t="s">
        <v>184</v>
      </c>
      <c r="G184" s="212"/>
      <c r="H184" s="213" t="s">
        <v>1</v>
      </c>
      <c r="I184" s="215"/>
      <c r="J184" s="212"/>
      <c r="K184" s="212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174</v>
      </c>
      <c r="AU184" s="220" t="s">
        <v>83</v>
      </c>
      <c r="AV184" s="13" t="s">
        <v>81</v>
      </c>
      <c r="AW184" s="13" t="s">
        <v>31</v>
      </c>
      <c r="AX184" s="13" t="s">
        <v>73</v>
      </c>
      <c r="AY184" s="220" t="s">
        <v>131</v>
      </c>
    </row>
    <row r="185" spans="1:65" s="14" customFormat="1" ht="11.25">
      <c r="B185" s="221"/>
      <c r="C185" s="222"/>
      <c r="D185" s="202" t="s">
        <v>174</v>
      </c>
      <c r="E185" s="223" t="s">
        <v>1</v>
      </c>
      <c r="F185" s="224" t="s">
        <v>414</v>
      </c>
      <c r="G185" s="222"/>
      <c r="H185" s="225">
        <v>14.296799999999999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174</v>
      </c>
      <c r="AU185" s="231" t="s">
        <v>83</v>
      </c>
      <c r="AV185" s="14" t="s">
        <v>83</v>
      </c>
      <c r="AW185" s="14" t="s">
        <v>31</v>
      </c>
      <c r="AX185" s="14" t="s">
        <v>73</v>
      </c>
      <c r="AY185" s="231" t="s">
        <v>131</v>
      </c>
    </row>
    <row r="186" spans="1:65" s="15" customFormat="1" ht="11.25">
      <c r="B186" s="232"/>
      <c r="C186" s="233"/>
      <c r="D186" s="202" t="s">
        <v>174</v>
      </c>
      <c r="E186" s="234" t="s">
        <v>1</v>
      </c>
      <c r="F186" s="235" t="s">
        <v>178</v>
      </c>
      <c r="G186" s="233"/>
      <c r="H186" s="236">
        <v>14.296799999999999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174</v>
      </c>
      <c r="AU186" s="242" t="s">
        <v>83</v>
      </c>
      <c r="AV186" s="15" t="s">
        <v>138</v>
      </c>
      <c r="AW186" s="15" t="s">
        <v>31</v>
      </c>
      <c r="AX186" s="15" t="s">
        <v>81</v>
      </c>
      <c r="AY186" s="242" t="s">
        <v>131</v>
      </c>
    </row>
    <row r="187" spans="1:65" s="2" customFormat="1" ht="24.2" customHeight="1">
      <c r="A187" s="35"/>
      <c r="B187" s="36"/>
      <c r="C187" s="188" t="s">
        <v>197</v>
      </c>
      <c r="D187" s="188" t="s">
        <v>134</v>
      </c>
      <c r="E187" s="189" t="s">
        <v>415</v>
      </c>
      <c r="F187" s="190" t="s">
        <v>416</v>
      </c>
      <c r="G187" s="191" t="s">
        <v>228</v>
      </c>
      <c r="H187" s="192">
        <v>38.85</v>
      </c>
      <c r="I187" s="193"/>
      <c r="J187" s="194">
        <f>ROUND(I187*H187,2)</f>
        <v>0</v>
      </c>
      <c r="K187" s="195"/>
      <c r="L187" s="40"/>
      <c r="M187" s="196" t="s">
        <v>1</v>
      </c>
      <c r="N187" s="197" t="s">
        <v>38</v>
      </c>
      <c r="O187" s="72"/>
      <c r="P187" s="198">
        <f>O187*H187</f>
        <v>0</v>
      </c>
      <c r="Q187" s="198">
        <v>1.2799999999999999E-4</v>
      </c>
      <c r="R187" s="198">
        <f>Q187*H187</f>
        <v>4.9728000000000003E-3</v>
      </c>
      <c r="S187" s="198">
        <v>0</v>
      </c>
      <c r="T187" s="19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0" t="s">
        <v>138</v>
      </c>
      <c r="AT187" s="200" t="s">
        <v>134</v>
      </c>
      <c r="AU187" s="200" t="s">
        <v>83</v>
      </c>
      <c r="AY187" s="18" t="s">
        <v>131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8" t="s">
        <v>81</v>
      </c>
      <c r="BK187" s="201">
        <f>ROUND(I187*H187,2)</f>
        <v>0</v>
      </c>
      <c r="BL187" s="18" t="s">
        <v>138</v>
      </c>
      <c r="BM187" s="200" t="s">
        <v>229</v>
      </c>
    </row>
    <row r="188" spans="1:65" s="2" customFormat="1" ht="11.25">
      <c r="A188" s="35"/>
      <c r="B188" s="36"/>
      <c r="C188" s="37"/>
      <c r="D188" s="202" t="s">
        <v>139</v>
      </c>
      <c r="E188" s="37"/>
      <c r="F188" s="203" t="s">
        <v>417</v>
      </c>
      <c r="G188" s="37"/>
      <c r="H188" s="37"/>
      <c r="I188" s="204"/>
      <c r="J188" s="37"/>
      <c r="K188" s="37"/>
      <c r="L188" s="40"/>
      <c r="M188" s="205"/>
      <c r="N188" s="206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139</v>
      </c>
      <c r="AU188" s="18" t="s">
        <v>83</v>
      </c>
    </row>
    <row r="189" spans="1:65" s="14" customFormat="1" ht="11.25">
      <c r="B189" s="221"/>
      <c r="C189" s="222"/>
      <c r="D189" s="202" t="s">
        <v>174</v>
      </c>
      <c r="E189" s="223" t="s">
        <v>1</v>
      </c>
      <c r="F189" s="224" t="s">
        <v>418</v>
      </c>
      <c r="G189" s="222"/>
      <c r="H189" s="225">
        <v>18.13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174</v>
      </c>
      <c r="AU189" s="231" t="s">
        <v>83</v>
      </c>
      <c r="AV189" s="14" t="s">
        <v>83</v>
      </c>
      <c r="AW189" s="14" t="s">
        <v>31</v>
      </c>
      <c r="AX189" s="14" t="s">
        <v>73</v>
      </c>
      <c r="AY189" s="231" t="s">
        <v>131</v>
      </c>
    </row>
    <row r="190" spans="1:65" s="14" customFormat="1" ht="11.25">
      <c r="B190" s="221"/>
      <c r="C190" s="222"/>
      <c r="D190" s="202" t="s">
        <v>174</v>
      </c>
      <c r="E190" s="223" t="s">
        <v>1</v>
      </c>
      <c r="F190" s="224" t="s">
        <v>419</v>
      </c>
      <c r="G190" s="222"/>
      <c r="H190" s="225">
        <v>20.72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174</v>
      </c>
      <c r="AU190" s="231" t="s">
        <v>83</v>
      </c>
      <c r="AV190" s="14" t="s">
        <v>83</v>
      </c>
      <c r="AW190" s="14" t="s">
        <v>31</v>
      </c>
      <c r="AX190" s="14" t="s">
        <v>73</v>
      </c>
      <c r="AY190" s="231" t="s">
        <v>131</v>
      </c>
    </row>
    <row r="191" spans="1:65" s="15" customFormat="1" ht="11.25">
      <c r="B191" s="232"/>
      <c r="C191" s="233"/>
      <c r="D191" s="202" t="s">
        <v>174</v>
      </c>
      <c r="E191" s="234" t="s">
        <v>1</v>
      </c>
      <c r="F191" s="235" t="s">
        <v>178</v>
      </c>
      <c r="G191" s="233"/>
      <c r="H191" s="236">
        <v>38.85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174</v>
      </c>
      <c r="AU191" s="242" t="s">
        <v>83</v>
      </c>
      <c r="AV191" s="15" t="s">
        <v>138</v>
      </c>
      <c r="AW191" s="15" t="s">
        <v>31</v>
      </c>
      <c r="AX191" s="15" t="s">
        <v>81</v>
      </c>
      <c r="AY191" s="242" t="s">
        <v>131</v>
      </c>
    </row>
    <row r="192" spans="1:65" s="12" customFormat="1" ht="22.9" customHeight="1">
      <c r="B192" s="172"/>
      <c r="C192" s="173"/>
      <c r="D192" s="174" t="s">
        <v>72</v>
      </c>
      <c r="E192" s="186" t="s">
        <v>188</v>
      </c>
      <c r="F192" s="186" t="s">
        <v>420</v>
      </c>
      <c r="G192" s="173"/>
      <c r="H192" s="173"/>
      <c r="I192" s="176"/>
      <c r="J192" s="187">
        <f>BK192</f>
        <v>0</v>
      </c>
      <c r="K192" s="173"/>
      <c r="L192" s="178"/>
      <c r="M192" s="179"/>
      <c r="N192" s="180"/>
      <c r="O192" s="180"/>
      <c r="P192" s="181">
        <v>0</v>
      </c>
      <c r="Q192" s="180"/>
      <c r="R192" s="181">
        <v>0</v>
      </c>
      <c r="S192" s="180"/>
      <c r="T192" s="182">
        <v>0</v>
      </c>
      <c r="AR192" s="183" t="s">
        <v>81</v>
      </c>
      <c r="AT192" s="184" t="s">
        <v>72</v>
      </c>
      <c r="AU192" s="184" t="s">
        <v>81</v>
      </c>
      <c r="AY192" s="183" t="s">
        <v>131</v>
      </c>
      <c r="BK192" s="185">
        <v>0</v>
      </c>
    </row>
    <row r="193" spans="1:65" s="12" customFormat="1" ht="22.9" customHeight="1">
      <c r="B193" s="172"/>
      <c r="C193" s="173"/>
      <c r="D193" s="174" t="s">
        <v>72</v>
      </c>
      <c r="E193" s="186" t="s">
        <v>421</v>
      </c>
      <c r="F193" s="186" t="s">
        <v>422</v>
      </c>
      <c r="G193" s="173"/>
      <c r="H193" s="173"/>
      <c r="I193" s="176"/>
      <c r="J193" s="187">
        <f>BK193</f>
        <v>0</v>
      </c>
      <c r="K193" s="173"/>
      <c r="L193" s="178"/>
      <c r="M193" s="179"/>
      <c r="N193" s="180"/>
      <c r="O193" s="180"/>
      <c r="P193" s="181">
        <f>SUM(P194:P249)</f>
        <v>0</v>
      </c>
      <c r="Q193" s="180"/>
      <c r="R193" s="181">
        <f>SUM(R194:R249)</f>
        <v>11.330975917</v>
      </c>
      <c r="S193" s="180"/>
      <c r="T193" s="182">
        <f>SUM(T194:T249)</f>
        <v>0</v>
      </c>
      <c r="AR193" s="183" t="s">
        <v>81</v>
      </c>
      <c r="AT193" s="184" t="s">
        <v>72</v>
      </c>
      <c r="AU193" s="184" t="s">
        <v>81</v>
      </c>
      <c r="AY193" s="183" t="s">
        <v>131</v>
      </c>
      <c r="BK193" s="185">
        <f>SUM(BK194:BK249)</f>
        <v>0</v>
      </c>
    </row>
    <row r="194" spans="1:65" s="2" customFormat="1" ht="24.2" customHeight="1">
      <c r="A194" s="35"/>
      <c r="B194" s="36"/>
      <c r="C194" s="188" t="s">
        <v>166</v>
      </c>
      <c r="D194" s="188" t="s">
        <v>134</v>
      </c>
      <c r="E194" s="189" t="s">
        <v>423</v>
      </c>
      <c r="F194" s="190" t="s">
        <v>424</v>
      </c>
      <c r="G194" s="191" t="s">
        <v>172</v>
      </c>
      <c r="H194" s="192">
        <v>618.92899999999997</v>
      </c>
      <c r="I194" s="193"/>
      <c r="J194" s="194">
        <f>ROUND(I194*H194,2)</f>
        <v>0</v>
      </c>
      <c r="K194" s="195"/>
      <c r="L194" s="40"/>
      <c r="M194" s="196" t="s">
        <v>1</v>
      </c>
      <c r="N194" s="197" t="s">
        <v>38</v>
      </c>
      <c r="O194" s="72"/>
      <c r="P194" s="198">
        <f>O194*H194</f>
        <v>0</v>
      </c>
      <c r="Q194" s="198">
        <v>2.63E-4</v>
      </c>
      <c r="R194" s="198">
        <f>Q194*H194</f>
        <v>0.162778327</v>
      </c>
      <c r="S194" s="198">
        <v>0</v>
      </c>
      <c r="T194" s="19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0" t="s">
        <v>138</v>
      </c>
      <c r="AT194" s="200" t="s">
        <v>134</v>
      </c>
      <c r="AU194" s="200" t="s">
        <v>83</v>
      </c>
      <c r="AY194" s="18" t="s">
        <v>131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8" t="s">
        <v>81</v>
      </c>
      <c r="BK194" s="201">
        <f>ROUND(I194*H194,2)</f>
        <v>0</v>
      </c>
      <c r="BL194" s="18" t="s">
        <v>138</v>
      </c>
      <c r="BM194" s="200" t="s">
        <v>240</v>
      </c>
    </row>
    <row r="195" spans="1:65" s="2" customFormat="1" ht="19.5">
      <c r="A195" s="35"/>
      <c r="B195" s="36"/>
      <c r="C195" s="37"/>
      <c r="D195" s="202" t="s">
        <v>139</v>
      </c>
      <c r="E195" s="37"/>
      <c r="F195" s="203" t="s">
        <v>425</v>
      </c>
      <c r="G195" s="37"/>
      <c r="H195" s="37"/>
      <c r="I195" s="204"/>
      <c r="J195" s="37"/>
      <c r="K195" s="37"/>
      <c r="L195" s="40"/>
      <c r="M195" s="205"/>
      <c r="N195" s="206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139</v>
      </c>
      <c r="AU195" s="18" t="s">
        <v>83</v>
      </c>
    </row>
    <row r="196" spans="1:65" s="14" customFormat="1" ht="11.25">
      <c r="B196" s="221"/>
      <c r="C196" s="222"/>
      <c r="D196" s="202" t="s">
        <v>174</v>
      </c>
      <c r="E196" s="223" t="s">
        <v>1</v>
      </c>
      <c r="F196" s="224" t="s">
        <v>426</v>
      </c>
      <c r="G196" s="222"/>
      <c r="H196" s="225">
        <v>618.92899999999997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174</v>
      </c>
      <c r="AU196" s="231" t="s">
        <v>83</v>
      </c>
      <c r="AV196" s="14" t="s">
        <v>83</v>
      </c>
      <c r="AW196" s="14" t="s">
        <v>31</v>
      </c>
      <c r="AX196" s="14" t="s">
        <v>73</v>
      </c>
      <c r="AY196" s="231" t="s">
        <v>131</v>
      </c>
    </row>
    <row r="197" spans="1:65" s="15" customFormat="1" ht="11.25">
      <c r="B197" s="232"/>
      <c r="C197" s="233"/>
      <c r="D197" s="202" t="s">
        <v>174</v>
      </c>
      <c r="E197" s="234" t="s">
        <v>1</v>
      </c>
      <c r="F197" s="235" t="s">
        <v>178</v>
      </c>
      <c r="G197" s="233"/>
      <c r="H197" s="236">
        <v>618.92899999999997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174</v>
      </c>
      <c r="AU197" s="242" t="s">
        <v>83</v>
      </c>
      <c r="AV197" s="15" t="s">
        <v>138</v>
      </c>
      <c r="AW197" s="15" t="s">
        <v>31</v>
      </c>
      <c r="AX197" s="15" t="s">
        <v>81</v>
      </c>
      <c r="AY197" s="242" t="s">
        <v>131</v>
      </c>
    </row>
    <row r="198" spans="1:65" s="2" customFormat="1" ht="24.2" customHeight="1">
      <c r="A198" s="35"/>
      <c r="B198" s="36"/>
      <c r="C198" s="188" t="s">
        <v>207</v>
      </c>
      <c r="D198" s="188" t="s">
        <v>134</v>
      </c>
      <c r="E198" s="189" t="s">
        <v>427</v>
      </c>
      <c r="F198" s="190" t="s">
        <v>428</v>
      </c>
      <c r="G198" s="191" t="s">
        <v>172</v>
      </c>
      <c r="H198" s="192">
        <v>82.74</v>
      </c>
      <c r="I198" s="193"/>
      <c r="J198" s="194">
        <f>ROUND(I198*H198,2)</f>
        <v>0</v>
      </c>
      <c r="K198" s="195"/>
      <c r="L198" s="40"/>
      <c r="M198" s="196" t="s">
        <v>1</v>
      </c>
      <c r="N198" s="197" t="s">
        <v>38</v>
      </c>
      <c r="O198" s="72"/>
      <c r="P198" s="198">
        <f>O198*H198</f>
        <v>0</v>
      </c>
      <c r="Q198" s="198">
        <v>1.8380000000000001E-2</v>
      </c>
      <c r="R198" s="198">
        <f>Q198*H198</f>
        <v>1.5207611999999999</v>
      </c>
      <c r="S198" s="198">
        <v>0</v>
      </c>
      <c r="T198" s="19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138</v>
      </c>
      <c r="AT198" s="200" t="s">
        <v>134</v>
      </c>
      <c r="AU198" s="200" t="s">
        <v>83</v>
      </c>
      <c r="AY198" s="18" t="s">
        <v>131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81</v>
      </c>
      <c r="BK198" s="201">
        <f>ROUND(I198*H198,2)</f>
        <v>0</v>
      </c>
      <c r="BL198" s="18" t="s">
        <v>138</v>
      </c>
      <c r="BM198" s="200" t="s">
        <v>286</v>
      </c>
    </row>
    <row r="199" spans="1:65" s="2" customFormat="1" ht="29.25">
      <c r="A199" s="35"/>
      <c r="B199" s="36"/>
      <c r="C199" s="37"/>
      <c r="D199" s="202" t="s">
        <v>139</v>
      </c>
      <c r="E199" s="37"/>
      <c r="F199" s="203" t="s">
        <v>429</v>
      </c>
      <c r="G199" s="37"/>
      <c r="H199" s="37"/>
      <c r="I199" s="204"/>
      <c r="J199" s="37"/>
      <c r="K199" s="37"/>
      <c r="L199" s="40"/>
      <c r="M199" s="205"/>
      <c r="N199" s="206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139</v>
      </c>
      <c r="AU199" s="18" t="s">
        <v>83</v>
      </c>
    </row>
    <row r="200" spans="1:65" s="14" customFormat="1" ht="11.25">
      <c r="B200" s="221"/>
      <c r="C200" s="222"/>
      <c r="D200" s="202" t="s">
        <v>174</v>
      </c>
      <c r="E200" s="223" t="s">
        <v>1</v>
      </c>
      <c r="F200" s="224" t="s">
        <v>430</v>
      </c>
      <c r="G200" s="222"/>
      <c r="H200" s="225">
        <v>82.74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174</v>
      </c>
      <c r="AU200" s="231" t="s">
        <v>83</v>
      </c>
      <c r="AV200" s="14" t="s">
        <v>83</v>
      </c>
      <c r="AW200" s="14" t="s">
        <v>31</v>
      </c>
      <c r="AX200" s="14" t="s">
        <v>73</v>
      </c>
      <c r="AY200" s="231" t="s">
        <v>131</v>
      </c>
    </row>
    <row r="201" spans="1:65" s="15" customFormat="1" ht="11.25">
      <c r="B201" s="232"/>
      <c r="C201" s="233"/>
      <c r="D201" s="202" t="s">
        <v>174</v>
      </c>
      <c r="E201" s="234" t="s">
        <v>1</v>
      </c>
      <c r="F201" s="235" t="s">
        <v>178</v>
      </c>
      <c r="G201" s="233"/>
      <c r="H201" s="236">
        <v>82.74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174</v>
      </c>
      <c r="AU201" s="242" t="s">
        <v>83</v>
      </c>
      <c r="AV201" s="15" t="s">
        <v>138</v>
      </c>
      <c r="AW201" s="15" t="s">
        <v>31</v>
      </c>
      <c r="AX201" s="15" t="s">
        <v>81</v>
      </c>
      <c r="AY201" s="242" t="s">
        <v>131</v>
      </c>
    </row>
    <row r="202" spans="1:65" s="2" customFormat="1" ht="24.2" customHeight="1">
      <c r="A202" s="35"/>
      <c r="B202" s="36"/>
      <c r="C202" s="188" t="s">
        <v>291</v>
      </c>
      <c r="D202" s="188" t="s">
        <v>134</v>
      </c>
      <c r="E202" s="189" t="s">
        <v>431</v>
      </c>
      <c r="F202" s="190" t="s">
        <v>432</v>
      </c>
      <c r="G202" s="191" t="s">
        <v>172</v>
      </c>
      <c r="H202" s="192">
        <v>78.986999999999995</v>
      </c>
      <c r="I202" s="193"/>
      <c r="J202" s="194">
        <f>ROUND(I202*H202,2)</f>
        <v>0</v>
      </c>
      <c r="K202" s="195"/>
      <c r="L202" s="40"/>
      <c r="M202" s="196" t="s">
        <v>1</v>
      </c>
      <c r="N202" s="197" t="s">
        <v>38</v>
      </c>
      <c r="O202" s="72"/>
      <c r="P202" s="198">
        <f>O202*H202</f>
        <v>0</v>
      </c>
      <c r="Q202" s="198">
        <v>1.575E-2</v>
      </c>
      <c r="R202" s="198">
        <f>Q202*H202</f>
        <v>1.2440452499999999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138</v>
      </c>
      <c r="AT202" s="200" t="s">
        <v>134</v>
      </c>
      <c r="AU202" s="200" t="s">
        <v>83</v>
      </c>
      <c r="AY202" s="18" t="s">
        <v>131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8" t="s">
        <v>81</v>
      </c>
      <c r="BK202" s="201">
        <f>ROUND(I202*H202,2)</f>
        <v>0</v>
      </c>
      <c r="BL202" s="18" t="s">
        <v>138</v>
      </c>
      <c r="BM202" s="200" t="s">
        <v>295</v>
      </c>
    </row>
    <row r="203" spans="1:65" s="2" customFormat="1" ht="29.25">
      <c r="A203" s="35"/>
      <c r="B203" s="36"/>
      <c r="C203" s="37"/>
      <c r="D203" s="202" t="s">
        <v>139</v>
      </c>
      <c r="E203" s="37"/>
      <c r="F203" s="203" t="s">
        <v>433</v>
      </c>
      <c r="G203" s="37"/>
      <c r="H203" s="37"/>
      <c r="I203" s="204"/>
      <c r="J203" s="37"/>
      <c r="K203" s="37"/>
      <c r="L203" s="40"/>
      <c r="M203" s="205"/>
      <c r="N203" s="206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139</v>
      </c>
      <c r="AU203" s="18" t="s">
        <v>83</v>
      </c>
    </row>
    <row r="204" spans="1:65" s="13" customFormat="1" ht="11.25">
      <c r="B204" s="211"/>
      <c r="C204" s="212"/>
      <c r="D204" s="202" t="s">
        <v>174</v>
      </c>
      <c r="E204" s="213" t="s">
        <v>1</v>
      </c>
      <c r="F204" s="214" t="s">
        <v>434</v>
      </c>
      <c r="G204" s="212"/>
      <c r="H204" s="213" t="s">
        <v>1</v>
      </c>
      <c r="I204" s="215"/>
      <c r="J204" s="212"/>
      <c r="K204" s="212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174</v>
      </c>
      <c r="AU204" s="220" t="s">
        <v>83</v>
      </c>
      <c r="AV204" s="13" t="s">
        <v>81</v>
      </c>
      <c r="AW204" s="13" t="s">
        <v>31</v>
      </c>
      <c r="AX204" s="13" t="s">
        <v>73</v>
      </c>
      <c r="AY204" s="220" t="s">
        <v>131</v>
      </c>
    </row>
    <row r="205" spans="1:65" s="14" customFormat="1" ht="11.25">
      <c r="B205" s="221"/>
      <c r="C205" s="222"/>
      <c r="D205" s="202" t="s">
        <v>174</v>
      </c>
      <c r="E205" s="223" t="s">
        <v>1</v>
      </c>
      <c r="F205" s="224" t="s">
        <v>435</v>
      </c>
      <c r="G205" s="222"/>
      <c r="H205" s="225">
        <v>78.986999999999995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174</v>
      </c>
      <c r="AU205" s="231" t="s">
        <v>83</v>
      </c>
      <c r="AV205" s="14" t="s">
        <v>83</v>
      </c>
      <c r="AW205" s="14" t="s">
        <v>31</v>
      </c>
      <c r="AX205" s="14" t="s">
        <v>73</v>
      </c>
      <c r="AY205" s="231" t="s">
        <v>131</v>
      </c>
    </row>
    <row r="206" spans="1:65" s="15" customFormat="1" ht="11.25">
      <c r="B206" s="232"/>
      <c r="C206" s="233"/>
      <c r="D206" s="202" t="s">
        <v>174</v>
      </c>
      <c r="E206" s="234" t="s">
        <v>1</v>
      </c>
      <c r="F206" s="235" t="s">
        <v>178</v>
      </c>
      <c r="G206" s="233"/>
      <c r="H206" s="236">
        <v>78.986999999999995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174</v>
      </c>
      <c r="AU206" s="242" t="s">
        <v>83</v>
      </c>
      <c r="AV206" s="15" t="s">
        <v>138</v>
      </c>
      <c r="AW206" s="15" t="s">
        <v>31</v>
      </c>
      <c r="AX206" s="15" t="s">
        <v>81</v>
      </c>
      <c r="AY206" s="242" t="s">
        <v>131</v>
      </c>
    </row>
    <row r="207" spans="1:65" s="2" customFormat="1" ht="24.2" customHeight="1">
      <c r="A207" s="35"/>
      <c r="B207" s="36"/>
      <c r="C207" s="188" t="s">
        <v>8</v>
      </c>
      <c r="D207" s="188" t="s">
        <v>134</v>
      </c>
      <c r="E207" s="189" t="s">
        <v>436</v>
      </c>
      <c r="F207" s="190" t="s">
        <v>437</v>
      </c>
      <c r="G207" s="191" t="s">
        <v>172</v>
      </c>
      <c r="H207" s="192">
        <v>457.20299999999997</v>
      </c>
      <c r="I207" s="193"/>
      <c r="J207" s="194">
        <f>ROUND(I207*H207,2)</f>
        <v>0</v>
      </c>
      <c r="K207" s="195"/>
      <c r="L207" s="40"/>
      <c r="M207" s="196" t="s">
        <v>1</v>
      </c>
      <c r="N207" s="197" t="s">
        <v>38</v>
      </c>
      <c r="O207" s="72"/>
      <c r="P207" s="198">
        <f>O207*H207</f>
        <v>0</v>
      </c>
      <c r="Q207" s="198">
        <v>1.8380000000000001E-2</v>
      </c>
      <c r="R207" s="198">
        <f>Q207*H207</f>
        <v>8.4033911400000001</v>
      </c>
      <c r="S207" s="198">
        <v>0</v>
      </c>
      <c r="T207" s="19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0" t="s">
        <v>138</v>
      </c>
      <c r="AT207" s="200" t="s">
        <v>134</v>
      </c>
      <c r="AU207" s="200" t="s">
        <v>83</v>
      </c>
      <c r="AY207" s="18" t="s">
        <v>131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8" t="s">
        <v>81</v>
      </c>
      <c r="BK207" s="201">
        <f>ROUND(I207*H207,2)</f>
        <v>0</v>
      </c>
      <c r="BL207" s="18" t="s">
        <v>138</v>
      </c>
      <c r="BM207" s="200" t="s">
        <v>299</v>
      </c>
    </row>
    <row r="208" spans="1:65" s="2" customFormat="1" ht="29.25">
      <c r="A208" s="35"/>
      <c r="B208" s="36"/>
      <c r="C208" s="37"/>
      <c r="D208" s="202" t="s">
        <v>139</v>
      </c>
      <c r="E208" s="37"/>
      <c r="F208" s="203" t="s">
        <v>438</v>
      </c>
      <c r="G208" s="37"/>
      <c r="H208" s="37"/>
      <c r="I208" s="204"/>
      <c r="J208" s="37"/>
      <c r="K208" s="37"/>
      <c r="L208" s="40"/>
      <c r="M208" s="205"/>
      <c r="N208" s="206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139</v>
      </c>
      <c r="AU208" s="18" t="s">
        <v>83</v>
      </c>
    </row>
    <row r="209" spans="2:51" s="13" customFormat="1" ht="11.25">
      <c r="B209" s="211"/>
      <c r="C209" s="212"/>
      <c r="D209" s="202" t="s">
        <v>174</v>
      </c>
      <c r="E209" s="213" t="s">
        <v>1</v>
      </c>
      <c r="F209" s="214" t="s">
        <v>184</v>
      </c>
      <c r="G209" s="212"/>
      <c r="H209" s="213" t="s">
        <v>1</v>
      </c>
      <c r="I209" s="215"/>
      <c r="J209" s="212"/>
      <c r="K209" s="212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174</v>
      </c>
      <c r="AU209" s="220" t="s">
        <v>83</v>
      </c>
      <c r="AV209" s="13" t="s">
        <v>81</v>
      </c>
      <c r="AW209" s="13" t="s">
        <v>31</v>
      </c>
      <c r="AX209" s="13" t="s">
        <v>73</v>
      </c>
      <c r="AY209" s="220" t="s">
        <v>131</v>
      </c>
    </row>
    <row r="210" spans="2:51" s="13" customFormat="1" ht="11.25">
      <c r="B210" s="211"/>
      <c r="C210" s="212"/>
      <c r="D210" s="202" t="s">
        <v>174</v>
      </c>
      <c r="E210" s="213" t="s">
        <v>1</v>
      </c>
      <c r="F210" s="214" t="s">
        <v>439</v>
      </c>
      <c r="G210" s="212"/>
      <c r="H210" s="213" t="s">
        <v>1</v>
      </c>
      <c r="I210" s="215"/>
      <c r="J210" s="212"/>
      <c r="K210" s="212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174</v>
      </c>
      <c r="AU210" s="220" t="s">
        <v>83</v>
      </c>
      <c r="AV210" s="13" t="s">
        <v>81</v>
      </c>
      <c r="AW210" s="13" t="s">
        <v>31</v>
      </c>
      <c r="AX210" s="13" t="s">
        <v>73</v>
      </c>
      <c r="AY210" s="220" t="s">
        <v>131</v>
      </c>
    </row>
    <row r="211" spans="2:51" s="14" customFormat="1" ht="11.25">
      <c r="B211" s="221"/>
      <c r="C211" s="222"/>
      <c r="D211" s="202" t="s">
        <v>174</v>
      </c>
      <c r="E211" s="223" t="s">
        <v>1</v>
      </c>
      <c r="F211" s="224" t="s">
        <v>440</v>
      </c>
      <c r="G211" s="222"/>
      <c r="H211" s="225">
        <v>284.74299999999999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174</v>
      </c>
      <c r="AU211" s="231" t="s">
        <v>83</v>
      </c>
      <c r="AV211" s="14" t="s">
        <v>83</v>
      </c>
      <c r="AW211" s="14" t="s">
        <v>31</v>
      </c>
      <c r="AX211" s="14" t="s">
        <v>73</v>
      </c>
      <c r="AY211" s="231" t="s">
        <v>131</v>
      </c>
    </row>
    <row r="212" spans="2:51" s="14" customFormat="1" ht="11.25">
      <c r="B212" s="221"/>
      <c r="C212" s="222"/>
      <c r="D212" s="202" t="s">
        <v>174</v>
      </c>
      <c r="E212" s="223" t="s">
        <v>1</v>
      </c>
      <c r="F212" s="224" t="s">
        <v>441</v>
      </c>
      <c r="G212" s="222"/>
      <c r="H212" s="225">
        <v>-38.515000000000001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174</v>
      </c>
      <c r="AU212" s="231" t="s">
        <v>83</v>
      </c>
      <c r="AV212" s="14" t="s">
        <v>83</v>
      </c>
      <c r="AW212" s="14" t="s">
        <v>31</v>
      </c>
      <c r="AX212" s="14" t="s">
        <v>73</v>
      </c>
      <c r="AY212" s="231" t="s">
        <v>131</v>
      </c>
    </row>
    <row r="213" spans="2:51" s="13" customFormat="1" ht="11.25">
      <c r="B213" s="211"/>
      <c r="C213" s="212"/>
      <c r="D213" s="202" t="s">
        <v>174</v>
      </c>
      <c r="E213" s="213" t="s">
        <v>1</v>
      </c>
      <c r="F213" s="214" t="s">
        <v>442</v>
      </c>
      <c r="G213" s="212"/>
      <c r="H213" s="213" t="s">
        <v>1</v>
      </c>
      <c r="I213" s="215"/>
      <c r="J213" s="212"/>
      <c r="K213" s="212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174</v>
      </c>
      <c r="AU213" s="220" t="s">
        <v>83</v>
      </c>
      <c r="AV213" s="13" t="s">
        <v>81</v>
      </c>
      <c r="AW213" s="13" t="s">
        <v>31</v>
      </c>
      <c r="AX213" s="13" t="s">
        <v>73</v>
      </c>
      <c r="AY213" s="220" t="s">
        <v>131</v>
      </c>
    </row>
    <row r="214" spans="2:51" s="13" customFormat="1" ht="11.25">
      <c r="B214" s="211"/>
      <c r="C214" s="212"/>
      <c r="D214" s="202" t="s">
        <v>174</v>
      </c>
      <c r="E214" s="213" t="s">
        <v>1</v>
      </c>
      <c r="F214" s="214" t="s">
        <v>408</v>
      </c>
      <c r="G214" s="212"/>
      <c r="H214" s="213" t="s">
        <v>1</v>
      </c>
      <c r="I214" s="215"/>
      <c r="J214" s="212"/>
      <c r="K214" s="212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174</v>
      </c>
      <c r="AU214" s="220" t="s">
        <v>83</v>
      </c>
      <c r="AV214" s="13" t="s">
        <v>81</v>
      </c>
      <c r="AW214" s="13" t="s">
        <v>31</v>
      </c>
      <c r="AX214" s="13" t="s">
        <v>73</v>
      </c>
      <c r="AY214" s="220" t="s">
        <v>131</v>
      </c>
    </row>
    <row r="215" spans="2:51" s="14" customFormat="1" ht="11.25">
      <c r="B215" s="221"/>
      <c r="C215" s="222"/>
      <c r="D215" s="202" t="s">
        <v>174</v>
      </c>
      <c r="E215" s="223" t="s">
        <v>1</v>
      </c>
      <c r="F215" s="224" t="s">
        <v>443</v>
      </c>
      <c r="G215" s="222"/>
      <c r="H215" s="225">
        <v>9.3219999999999992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174</v>
      </c>
      <c r="AU215" s="231" t="s">
        <v>83</v>
      </c>
      <c r="AV215" s="14" t="s">
        <v>83</v>
      </c>
      <c r="AW215" s="14" t="s">
        <v>31</v>
      </c>
      <c r="AX215" s="14" t="s">
        <v>73</v>
      </c>
      <c r="AY215" s="231" t="s">
        <v>131</v>
      </c>
    </row>
    <row r="216" spans="2:51" s="14" customFormat="1" ht="11.25">
      <c r="B216" s="221"/>
      <c r="C216" s="222"/>
      <c r="D216" s="202" t="s">
        <v>174</v>
      </c>
      <c r="E216" s="223" t="s">
        <v>1</v>
      </c>
      <c r="F216" s="224" t="s">
        <v>444</v>
      </c>
      <c r="G216" s="222"/>
      <c r="H216" s="225">
        <v>-11.032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174</v>
      </c>
      <c r="AU216" s="231" t="s">
        <v>83</v>
      </c>
      <c r="AV216" s="14" t="s">
        <v>83</v>
      </c>
      <c r="AW216" s="14" t="s">
        <v>31</v>
      </c>
      <c r="AX216" s="14" t="s">
        <v>73</v>
      </c>
      <c r="AY216" s="231" t="s">
        <v>131</v>
      </c>
    </row>
    <row r="217" spans="2:51" s="13" customFormat="1" ht="11.25">
      <c r="B217" s="211"/>
      <c r="C217" s="212"/>
      <c r="D217" s="202" t="s">
        <v>174</v>
      </c>
      <c r="E217" s="213" t="s">
        <v>1</v>
      </c>
      <c r="F217" s="214" t="s">
        <v>445</v>
      </c>
      <c r="G217" s="212"/>
      <c r="H217" s="213" t="s">
        <v>1</v>
      </c>
      <c r="I217" s="215"/>
      <c r="J217" s="212"/>
      <c r="K217" s="212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174</v>
      </c>
      <c r="AU217" s="220" t="s">
        <v>83</v>
      </c>
      <c r="AV217" s="13" t="s">
        <v>81</v>
      </c>
      <c r="AW217" s="13" t="s">
        <v>31</v>
      </c>
      <c r="AX217" s="13" t="s">
        <v>73</v>
      </c>
      <c r="AY217" s="220" t="s">
        <v>131</v>
      </c>
    </row>
    <row r="218" spans="2:51" s="14" customFormat="1" ht="11.25">
      <c r="B218" s="221"/>
      <c r="C218" s="222"/>
      <c r="D218" s="202" t="s">
        <v>174</v>
      </c>
      <c r="E218" s="223" t="s">
        <v>1</v>
      </c>
      <c r="F218" s="224" t="s">
        <v>446</v>
      </c>
      <c r="G218" s="222"/>
      <c r="H218" s="225">
        <v>19.824000000000002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174</v>
      </c>
      <c r="AU218" s="231" t="s">
        <v>83</v>
      </c>
      <c r="AV218" s="14" t="s">
        <v>83</v>
      </c>
      <c r="AW218" s="14" t="s">
        <v>31</v>
      </c>
      <c r="AX218" s="14" t="s">
        <v>73</v>
      </c>
      <c r="AY218" s="231" t="s">
        <v>131</v>
      </c>
    </row>
    <row r="219" spans="2:51" s="14" customFormat="1" ht="11.25">
      <c r="B219" s="221"/>
      <c r="C219" s="222"/>
      <c r="D219" s="202" t="s">
        <v>174</v>
      </c>
      <c r="E219" s="223" t="s">
        <v>1</v>
      </c>
      <c r="F219" s="224" t="s">
        <v>447</v>
      </c>
      <c r="G219" s="222"/>
      <c r="H219" s="225">
        <v>-2.758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174</v>
      </c>
      <c r="AU219" s="231" t="s">
        <v>83</v>
      </c>
      <c r="AV219" s="14" t="s">
        <v>83</v>
      </c>
      <c r="AW219" s="14" t="s">
        <v>31</v>
      </c>
      <c r="AX219" s="14" t="s">
        <v>73</v>
      </c>
      <c r="AY219" s="231" t="s">
        <v>131</v>
      </c>
    </row>
    <row r="220" spans="2:51" s="13" customFormat="1" ht="11.25">
      <c r="B220" s="211"/>
      <c r="C220" s="212"/>
      <c r="D220" s="202" t="s">
        <v>174</v>
      </c>
      <c r="E220" s="213" t="s">
        <v>1</v>
      </c>
      <c r="F220" s="214" t="s">
        <v>448</v>
      </c>
      <c r="G220" s="212"/>
      <c r="H220" s="213" t="s">
        <v>1</v>
      </c>
      <c r="I220" s="215"/>
      <c r="J220" s="212"/>
      <c r="K220" s="212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174</v>
      </c>
      <c r="AU220" s="220" t="s">
        <v>83</v>
      </c>
      <c r="AV220" s="13" t="s">
        <v>81</v>
      </c>
      <c r="AW220" s="13" t="s">
        <v>31</v>
      </c>
      <c r="AX220" s="13" t="s">
        <v>73</v>
      </c>
      <c r="AY220" s="220" t="s">
        <v>131</v>
      </c>
    </row>
    <row r="221" spans="2:51" s="14" customFormat="1" ht="11.25">
      <c r="B221" s="221"/>
      <c r="C221" s="222"/>
      <c r="D221" s="202" t="s">
        <v>174</v>
      </c>
      <c r="E221" s="223" t="s">
        <v>1</v>
      </c>
      <c r="F221" s="224" t="s">
        <v>449</v>
      </c>
      <c r="G221" s="222"/>
      <c r="H221" s="225">
        <v>11.564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174</v>
      </c>
      <c r="AU221" s="231" t="s">
        <v>83</v>
      </c>
      <c r="AV221" s="14" t="s">
        <v>83</v>
      </c>
      <c r="AW221" s="14" t="s">
        <v>31</v>
      </c>
      <c r="AX221" s="14" t="s">
        <v>73</v>
      </c>
      <c r="AY221" s="231" t="s">
        <v>131</v>
      </c>
    </row>
    <row r="222" spans="2:51" s="14" customFormat="1" ht="11.25">
      <c r="B222" s="221"/>
      <c r="C222" s="222"/>
      <c r="D222" s="202" t="s">
        <v>174</v>
      </c>
      <c r="E222" s="223" t="s">
        <v>1</v>
      </c>
      <c r="F222" s="224" t="s">
        <v>450</v>
      </c>
      <c r="G222" s="222"/>
      <c r="H222" s="225">
        <v>-1.379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174</v>
      </c>
      <c r="AU222" s="231" t="s">
        <v>83</v>
      </c>
      <c r="AV222" s="14" t="s">
        <v>83</v>
      </c>
      <c r="AW222" s="14" t="s">
        <v>31</v>
      </c>
      <c r="AX222" s="14" t="s">
        <v>73</v>
      </c>
      <c r="AY222" s="231" t="s">
        <v>131</v>
      </c>
    </row>
    <row r="223" spans="2:51" s="14" customFormat="1" ht="11.25">
      <c r="B223" s="221"/>
      <c r="C223" s="222"/>
      <c r="D223" s="202" t="s">
        <v>174</v>
      </c>
      <c r="E223" s="223" t="s">
        <v>1</v>
      </c>
      <c r="F223" s="224" t="s">
        <v>451</v>
      </c>
      <c r="G223" s="222"/>
      <c r="H223" s="225">
        <v>-0.45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174</v>
      </c>
      <c r="AU223" s="231" t="s">
        <v>83</v>
      </c>
      <c r="AV223" s="14" t="s">
        <v>83</v>
      </c>
      <c r="AW223" s="14" t="s">
        <v>31</v>
      </c>
      <c r="AX223" s="14" t="s">
        <v>73</v>
      </c>
      <c r="AY223" s="231" t="s">
        <v>131</v>
      </c>
    </row>
    <row r="224" spans="2:51" s="14" customFormat="1" ht="11.25">
      <c r="B224" s="221"/>
      <c r="C224" s="222"/>
      <c r="D224" s="202" t="s">
        <v>174</v>
      </c>
      <c r="E224" s="223" t="s">
        <v>1</v>
      </c>
      <c r="F224" s="224" t="s">
        <v>452</v>
      </c>
      <c r="G224" s="222"/>
      <c r="H224" s="225">
        <v>0.69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174</v>
      </c>
      <c r="AU224" s="231" t="s">
        <v>83</v>
      </c>
      <c r="AV224" s="14" t="s">
        <v>83</v>
      </c>
      <c r="AW224" s="14" t="s">
        <v>31</v>
      </c>
      <c r="AX224" s="14" t="s">
        <v>73</v>
      </c>
      <c r="AY224" s="231" t="s">
        <v>131</v>
      </c>
    </row>
    <row r="225" spans="2:51" s="13" customFormat="1" ht="11.25">
      <c r="B225" s="211"/>
      <c r="C225" s="212"/>
      <c r="D225" s="202" t="s">
        <v>174</v>
      </c>
      <c r="E225" s="213" t="s">
        <v>1</v>
      </c>
      <c r="F225" s="214" t="s">
        <v>453</v>
      </c>
      <c r="G225" s="212"/>
      <c r="H225" s="213" t="s">
        <v>1</v>
      </c>
      <c r="I225" s="215"/>
      <c r="J225" s="212"/>
      <c r="K225" s="212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174</v>
      </c>
      <c r="AU225" s="220" t="s">
        <v>83</v>
      </c>
      <c r="AV225" s="13" t="s">
        <v>81</v>
      </c>
      <c r="AW225" s="13" t="s">
        <v>31</v>
      </c>
      <c r="AX225" s="13" t="s">
        <v>73</v>
      </c>
      <c r="AY225" s="220" t="s">
        <v>131</v>
      </c>
    </row>
    <row r="226" spans="2:51" s="14" customFormat="1" ht="11.25">
      <c r="B226" s="221"/>
      <c r="C226" s="222"/>
      <c r="D226" s="202" t="s">
        <v>174</v>
      </c>
      <c r="E226" s="223" t="s">
        <v>1</v>
      </c>
      <c r="F226" s="224" t="s">
        <v>454</v>
      </c>
      <c r="G226" s="222"/>
      <c r="H226" s="225">
        <v>11.6584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174</v>
      </c>
      <c r="AU226" s="231" t="s">
        <v>83</v>
      </c>
      <c r="AV226" s="14" t="s">
        <v>83</v>
      </c>
      <c r="AW226" s="14" t="s">
        <v>31</v>
      </c>
      <c r="AX226" s="14" t="s">
        <v>73</v>
      </c>
      <c r="AY226" s="231" t="s">
        <v>131</v>
      </c>
    </row>
    <row r="227" spans="2:51" s="14" customFormat="1" ht="11.25">
      <c r="B227" s="221"/>
      <c r="C227" s="222"/>
      <c r="D227" s="202" t="s">
        <v>174</v>
      </c>
      <c r="E227" s="223" t="s">
        <v>1</v>
      </c>
      <c r="F227" s="224" t="s">
        <v>447</v>
      </c>
      <c r="G227" s="222"/>
      <c r="H227" s="225">
        <v>-2.758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174</v>
      </c>
      <c r="AU227" s="231" t="s">
        <v>83</v>
      </c>
      <c r="AV227" s="14" t="s">
        <v>83</v>
      </c>
      <c r="AW227" s="14" t="s">
        <v>31</v>
      </c>
      <c r="AX227" s="14" t="s">
        <v>73</v>
      </c>
      <c r="AY227" s="231" t="s">
        <v>131</v>
      </c>
    </row>
    <row r="228" spans="2:51" s="13" customFormat="1" ht="11.25">
      <c r="B228" s="211"/>
      <c r="C228" s="212"/>
      <c r="D228" s="202" t="s">
        <v>174</v>
      </c>
      <c r="E228" s="213" t="s">
        <v>1</v>
      </c>
      <c r="F228" s="214" t="s">
        <v>455</v>
      </c>
      <c r="G228" s="212"/>
      <c r="H228" s="213" t="s">
        <v>1</v>
      </c>
      <c r="I228" s="215"/>
      <c r="J228" s="212"/>
      <c r="K228" s="212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174</v>
      </c>
      <c r="AU228" s="220" t="s">
        <v>83</v>
      </c>
      <c r="AV228" s="13" t="s">
        <v>81</v>
      </c>
      <c r="AW228" s="13" t="s">
        <v>31</v>
      </c>
      <c r="AX228" s="13" t="s">
        <v>73</v>
      </c>
      <c r="AY228" s="220" t="s">
        <v>131</v>
      </c>
    </row>
    <row r="229" spans="2:51" s="14" customFormat="1" ht="11.25">
      <c r="B229" s="221"/>
      <c r="C229" s="222"/>
      <c r="D229" s="202" t="s">
        <v>174</v>
      </c>
      <c r="E229" s="223" t="s">
        <v>1</v>
      </c>
      <c r="F229" s="224" t="s">
        <v>456</v>
      </c>
      <c r="G229" s="222"/>
      <c r="H229" s="225">
        <v>11.6112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174</v>
      </c>
      <c r="AU229" s="231" t="s">
        <v>83</v>
      </c>
      <c r="AV229" s="14" t="s">
        <v>83</v>
      </c>
      <c r="AW229" s="14" t="s">
        <v>31</v>
      </c>
      <c r="AX229" s="14" t="s">
        <v>73</v>
      </c>
      <c r="AY229" s="231" t="s">
        <v>131</v>
      </c>
    </row>
    <row r="230" spans="2:51" s="14" customFormat="1" ht="11.25">
      <c r="B230" s="221"/>
      <c r="C230" s="222"/>
      <c r="D230" s="202" t="s">
        <v>174</v>
      </c>
      <c r="E230" s="223" t="s">
        <v>1</v>
      </c>
      <c r="F230" s="224" t="s">
        <v>447</v>
      </c>
      <c r="G230" s="222"/>
      <c r="H230" s="225">
        <v>-2.758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174</v>
      </c>
      <c r="AU230" s="231" t="s">
        <v>83</v>
      </c>
      <c r="AV230" s="14" t="s">
        <v>83</v>
      </c>
      <c r="AW230" s="14" t="s">
        <v>31</v>
      </c>
      <c r="AX230" s="14" t="s">
        <v>73</v>
      </c>
      <c r="AY230" s="231" t="s">
        <v>131</v>
      </c>
    </row>
    <row r="231" spans="2:51" s="13" customFormat="1" ht="11.25">
      <c r="B231" s="211"/>
      <c r="C231" s="212"/>
      <c r="D231" s="202" t="s">
        <v>174</v>
      </c>
      <c r="E231" s="213" t="s">
        <v>1</v>
      </c>
      <c r="F231" s="214" t="s">
        <v>457</v>
      </c>
      <c r="G231" s="212"/>
      <c r="H231" s="213" t="s">
        <v>1</v>
      </c>
      <c r="I231" s="215"/>
      <c r="J231" s="212"/>
      <c r="K231" s="212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174</v>
      </c>
      <c r="AU231" s="220" t="s">
        <v>83</v>
      </c>
      <c r="AV231" s="13" t="s">
        <v>81</v>
      </c>
      <c r="AW231" s="13" t="s">
        <v>31</v>
      </c>
      <c r="AX231" s="13" t="s">
        <v>73</v>
      </c>
      <c r="AY231" s="220" t="s">
        <v>131</v>
      </c>
    </row>
    <row r="232" spans="2:51" s="14" customFormat="1" ht="11.25">
      <c r="B232" s="221"/>
      <c r="C232" s="222"/>
      <c r="D232" s="202" t="s">
        <v>174</v>
      </c>
      <c r="E232" s="223" t="s">
        <v>1</v>
      </c>
      <c r="F232" s="224" t="s">
        <v>456</v>
      </c>
      <c r="G232" s="222"/>
      <c r="H232" s="225">
        <v>11.6112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174</v>
      </c>
      <c r="AU232" s="231" t="s">
        <v>83</v>
      </c>
      <c r="AV232" s="14" t="s">
        <v>83</v>
      </c>
      <c r="AW232" s="14" t="s">
        <v>31</v>
      </c>
      <c r="AX232" s="14" t="s">
        <v>73</v>
      </c>
      <c r="AY232" s="231" t="s">
        <v>131</v>
      </c>
    </row>
    <row r="233" spans="2:51" s="14" customFormat="1" ht="11.25">
      <c r="B233" s="221"/>
      <c r="C233" s="222"/>
      <c r="D233" s="202" t="s">
        <v>174</v>
      </c>
      <c r="E233" s="223" t="s">
        <v>1</v>
      </c>
      <c r="F233" s="224" t="s">
        <v>450</v>
      </c>
      <c r="G233" s="222"/>
      <c r="H233" s="225">
        <v>-1.379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174</v>
      </c>
      <c r="AU233" s="231" t="s">
        <v>83</v>
      </c>
      <c r="AV233" s="14" t="s">
        <v>83</v>
      </c>
      <c r="AW233" s="14" t="s">
        <v>31</v>
      </c>
      <c r="AX233" s="14" t="s">
        <v>73</v>
      </c>
      <c r="AY233" s="231" t="s">
        <v>131</v>
      </c>
    </row>
    <row r="234" spans="2:51" s="14" customFormat="1" ht="11.25">
      <c r="B234" s="221"/>
      <c r="C234" s="222"/>
      <c r="D234" s="202" t="s">
        <v>174</v>
      </c>
      <c r="E234" s="223" t="s">
        <v>1</v>
      </c>
      <c r="F234" s="224" t="s">
        <v>451</v>
      </c>
      <c r="G234" s="222"/>
      <c r="H234" s="225">
        <v>-0.45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174</v>
      </c>
      <c r="AU234" s="231" t="s">
        <v>83</v>
      </c>
      <c r="AV234" s="14" t="s">
        <v>83</v>
      </c>
      <c r="AW234" s="14" t="s">
        <v>31</v>
      </c>
      <c r="AX234" s="14" t="s">
        <v>73</v>
      </c>
      <c r="AY234" s="231" t="s">
        <v>131</v>
      </c>
    </row>
    <row r="235" spans="2:51" s="14" customFormat="1" ht="11.25">
      <c r="B235" s="221"/>
      <c r="C235" s="222"/>
      <c r="D235" s="202" t="s">
        <v>174</v>
      </c>
      <c r="E235" s="223" t="s">
        <v>1</v>
      </c>
      <c r="F235" s="224" t="s">
        <v>452</v>
      </c>
      <c r="G235" s="222"/>
      <c r="H235" s="225">
        <v>0.69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174</v>
      </c>
      <c r="AU235" s="231" t="s">
        <v>83</v>
      </c>
      <c r="AV235" s="14" t="s">
        <v>83</v>
      </c>
      <c r="AW235" s="14" t="s">
        <v>31</v>
      </c>
      <c r="AX235" s="14" t="s">
        <v>73</v>
      </c>
      <c r="AY235" s="231" t="s">
        <v>131</v>
      </c>
    </row>
    <row r="236" spans="2:51" s="13" customFormat="1" ht="11.25">
      <c r="B236" s="211"/>
      <c r="C236" s="212"/>
      <c r="D236" s="202" t="s">
        <v>174</v>
      </c>
      <c r="E236" s="213" t="s">
        <v>1</v>
      </c>
      <c r="F236" s="214" t="s">
        <v>458</v>
      </c>
      <c r="G236" s="212"/>
      <c r="H236" s="213" t="s">
        <v>1</v>
      </c>
      <c r="I236" s="215"/>
      <c r="J236" s="212"/>
      <c r="K236" s="212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174</v>
      </c>
      <c r="AU236" s="220" t="s">
        <v>83</v>
      </c>
      <c r="AV236" s="13" t="s">
        <v>81</v>
      </c>
      <c r="AW236" s="13" t="s">
        <v>31</v>
      </c>
      <c r="AX236" s="13" t="s">
        <v>73</v>
      </c>
      <c r="AY236" s="220" t="s">
        <v>131</v>
      </c>
    </row>
    <row r="237" spans="2:51" s="14" customFormat="1" ht="11.25">
      <c r="B237" s="221"/>
      <c r="C237" s="222"/>
      <c r="D237" s="202" t="s">
        <v>174</v>
      </c>
      <c r="E237" s="223" t="s">
        <v>1</v>
      </c>
      <c r="F237" s="224" t="s">
        <v>449</v>
      </c>
      <c r="G237" s="222"/>
      <c r="H237" s="225">
        <v>11.564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174</v>
      </c>
      <c r="AU237" s="231" t="s">
        <v>83</v>
      </c>
      <c r="AV237" s="14" t="s">
        <v>83</v>
      </c>
      <c r="AW237" s="14" t="s">
        <v>31</v>
      </c>
      <c r="AX237" s="14" t="s">
        <v>73</v>
      </c>
      <c r="AY237" s="231" t="s">
        <v>131</v>
      </c>
    </row>
    <row r="238" spans="2:51" s="14" customFormat="1" ht="11.25">
      <c r="B238" s="221"/>
      <c r="C238" s="222"/>
      <c r="D238" s="202" t="s">
        <v>174</v>
      </c>
      <c r="E238" s="223" t="s">
        <v>1</v>
      </c>
      <c r="F238" s="224" t="s">
        <v>459</v>
      </c>
      <c r="G238" s="222"/>
      <c r="H238" s="225">
        <v>-1.379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174</v>
      </c>
      <c r="AU238" s="231" t="s">
        <v>83</v>
      </c>
      <c r="AV238" s="14" t="s">
        <v>83</v>
      </c>
      <c r="AW238" s="14" t="s">
        <v>31</v>
      </c>
      <c r="AX238" s="14" t="s">
        <v>73</v>
      </c>
      <c r="AY238" s="231" t="s">
        <v>131</v>
      </c>
    </row>
    <row r="239" spans="2:51" s="14" customFormat="1" ht="11.25">
      <c r="B239" s="221"/>
      <c r="C239" s="222"/>
      <c r="D239" s="202" t="s">
        <v>174</v>
      </c>
      <c r="E239" s="223" t="s">
        <v>1</v>
      </c>
      <c r="F239" s="224" t="s">
        <v>460</v>
      </c>
      <c r="G239" s="222"/>
      <c r="H239" s="225">
        <v>-0.9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174</v>
      </c>
      <c r="AU239" s="231" t="s">
        <v>83</v>
      </c>
      <c r="AV239" s="14" t="s">
        <v>83</v>
      </c>
      <c r="AW239" s="14" t="s">
        <v>31</v>
      </c>
      <c r="AX239" s="14" t="s">
        <v>73</v>
      </c>
      <c r="AY239" s="231" t="s">
        <v>131</v>
      </c>
    </row>
    <row r="240" spans="2:51" s="14" customFormat="1" ht="11.25">
      <c r="B240" s="221"/>
      <c r="C240" s="222"/>
      <c r="D240" s="202" t="s">
        <v>174</v>
      </c>
      <c r="E240" s="223" t="s">
        <v>1</v>
      </c>
      <c r="F240" s="224" t="s">
        <v>461</v>
      </c>
      <c r="G240" s="222"/>
      <c r="H240" s="225">
        <v>1.38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174</v>
      </c>
      <c r="AU240" s="231" t="s">
        <v>83</v>
      </c>
      <c r="AV240" s="14" t="s">
        <v>83</v>
      </c>
      <c r="AW240" s="14" t="s">
        <v>31</v>
      </c>
      <c r="AX240" s="14" t="s">
        <v>73</v>
      </c>
      <c r="AY240" s="231" t="s">
        <v>131</v>
      </c>
    </row>
    <row r="241" spans="1:65" s="13" customFormat="1" ht="11.25">
      <c r="B241" s="211"/>
      <c r="C241" s="212"/>
      <c r="D241" s="202" t="s">
        <v>174</v>
      </c>
      <c r="E241" s="213" t="s">
        <v>1</v>
      </c>
      <c r="F241" s="214" t="s">
        <v>462</v>
      </c>
      <c r="G241" s="212"/>
      <c r="H241" s="213" t="s">
        <v>1</v>
      </c>
      <c r="I241" s="215"/>
      <c r="J241" s="212"/>
      <c r="K241" s="212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174</v>
      </c>
      <c r="AU241" s="220" t="s">
        <v>83</v>
      </c>
      <c r="AV241" s="13" t="s">
        <v>81</v>
      </c>
      <c r="AW241" s="13" t="s">
        <v>31</v>
      </c>
      <c r="AX241" s="13" t="s">
        <v>73</v>
      </c>
      <c r="AY241" s="220" t="s">
        <v>131</v>
      </c>
    </row>
    <row r="242" spans="1:65" s="14" customFormat="1" ht="11.25">
      <c r="B242" s="221"/>
      <c r="C242" s="222"/>
      <c r="D242" s="202" t="s">
        <v>174</v>
      </c>
      <c r="E242" s="223" t="s">
        <v>1</v>
      </c>
      <c r="F242" s="224" t="s">
        <v>449</v>
      </c>
      <c r="G242" s="222"/>
      <c r="H242" s="225">
        <v>11.564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174</v>
      </c>
      <c r="AU242" s="231" t="s">
        <v>83</v>
      </c>
      <c r="AV242" s="14" t="s">
        <v>83</v>
      </c>
      <c r="AW242" s="14" t="s">
        <v>31</v>
      </c>
      <c r="AX242" s="14" t="s">
        <v>73</v>
      </c>
      <c r="AY242" s="231" t="s">
        <v>131</v>
      </c>
    </row>
    <row r="243" spans="1:65" s="14" customFormat="1" ht="11.25">
      <c r="B243" s="221"/>
      <c r="C243" s="222"/>
      <c r="D243" s="202" t="s">
        <v>174</v>
      </c>
      <c r="E243" s="223" t="s">
        <v>1</v>
      </c>
      <c r="F243" s="224" t="s">
        <v>463</v>
      </c>
      <c r="G243" s="222"/>
      <c r="H243" s="225">
        <v>-2.758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174</v>
      </c>
      <c r="AU243" s="231" t="s">
        <v>83</v>
      </c>
      <c r="AV243" s="14" t="s">
        <v>83</v>
      </c>
      <c r="AW243" s="14" t="s">
        <v>31</v>
      </c>
      <c r="AX243" s="14" t="s">
        <v>73</v>
      </c>
      <c r="AY243" s="231" t="s">
        <v>131</v>
      </c>
    </row>
    <row r="244" spans="1:65" s="13" customFormat="1" ht="11.25">
      <c r="B244" s="211"/>
      <c r="C244" s="212"/>
      <c r="D244" s="202" t="s">
        <v>174</v>
      </c>
      <c r="E244" s="213" t="s">
        <v>1</v>
      </c>
      <c r="F244" s="214" t="s">
        <v>464</v>
      </c>
      <c r="G244" s="212"/>
      <c r="H244" s="213" t="s">
        <v>1</v>
      </c>
      <c r="I244" s="215"/>
      <c r="J244" s="212"/>
      <c r="K244" s="212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174</v>
      </c>
      <c r="AU244" s="220" t="s">
        <v>83</v>
      </c>
      <c r="AV244" s="13" t="s">
        <v>81</v>
      </c>
      <c r="AW244" s="13" t="s">
        <v>31</v>
      </c>
      <c r="AX244" s="13" t="s">
        <v>73</v>
      </c>
      <c r="AY244" s="220" t="s">
        <v>131</v>
      </c>
    </row>
    <row r="245" spans="1:65" s="14" customFormat="1" ht="11.25">
      <c r="B245" s="221"/>
      <c r="C245" s="222"/>
      <c r="D245" s="202" t="s">
        <v>174</v>
      </c>
      <c r="E245" s="223" t="s">
        <v>1</v>
      </c>
      <c r="F245" s="224" t="s">
        <v>465</v>
      </c>
      <c r="G245" s="222"/>
      <c r="H245" s="225">
        <v>11.6112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174</v>
      </c>
      <c r="AU245" s="231" t="s">
        <v>83</v>
      </c>
      <c r="AV245" s="14" t="s">
        <v>83</v>
      </c>
      <c r="AW245" s="14" t="s">
        <v>31</v>
      </c>
      <c r="AX245" s="14" t="s">
        <v>73</v>
      </c>
      <c r="AY245" s="231" t="s">
        <v>131</v>
      </c>
    </row>
    <row r="246" spans="1:65" s="14" customFormat="1" ht="11.25">
      <c r="B246" s="221"/>
      <c r="C246" s="222"/>
      <c r="D246" s="202" t="s">
        <v>174</v>
      </c>
      <c r="E246" s="223" t="s">
        <v>1</v>
      </c>
      <c r="F246" s="224" t="s">
        <v>463</v>
      </c>
      <c r="G246" s="222"/>
      <c r="H246" s="225">
        <v>-2.758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174</v>
      </c>
      <c r="AU246" s="231" t="s">
        <v>83</v>
      </c>
      <c r="AV246" s="14" t="s">
        <v>83</v>
      </c>
      <c r="AW246" s="14" t="s">
        <v>31</v>
      </c>
      <c r="AX246" s="14" t="s">
        <v>73</v>
      </c>
      <c r="AY246" s="231" t="s">
        <v>131</v>
      </c>
    </row>
    <row r="247" spans="1:65" s="13" customFormat="1" ht="11.25">
      <c r="B247" s="211"/>
      <c r="C247" s="212"/>
      <c r="D247" s="202" t="s">
        <v>174</v>
      </c>
      <c r="E247" s="213" t="s">
        <v>1</v>
      </c>
      <c r="F247" s="214" t="s">
        <v>439</v>
      </c>
      <c r="G247" s="212"/>
      <c r="H247" s="213" t="s">
        <v>1</v>
      </c>
      <c r="I247" s="215"/>
      <c r="J247" s="212"/>
      <c r="K247" s="212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174</v>
      </c>
      <c r="AU247" s="220" t="s">
        <v>83</v>
      </c>
      <c r="AV247" s="13" t="s">
        <v>81</v>
      </c>
      <c r="AW247" s="13" t="s">
        <v>31</v>
      </c>
      <c r="AX247" s="13" t="s">
        <v>73</v>
      </c>
      <c r="AY247" s="220" t="s">
        <v>131</v>
      </c>
    </row>
    <row r="248" spans="1:65" s="14" customFormat="1" ht="11.25">
      <c r="B248" s="221"/>
      <c r="C248" s="222"/>
      <c r="D248" s="202" t="s">
        <v>174</v>
      </c>
      <c r="E248" s="223" t="s">
        <v>1</v>
      </c>
      <c r="F248" s="224" t="s">
        <v>466</v>
      </c>
      <c r="G248" s="222"/>
      <c r="H248" s="225">
        <v>128.64400000000001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174</v>
      </c>
      <c r="AU248" s="231" t="s">
        <v>83</v>
      </c>
      <c r="AV248" s="14" t="s">
        <v>83</v>
      </c>
      <c r="AW248" s="14" t="s">
        <v>31</v>
      </c>
      <c r="AX248" s="14" t="s">
        <v>73</v>
      </c>
      <c r="AY248" s="231" t="s">
        <v>131</v>
      </c>
    </row>
    <row r="249" spans="1:65" s="15" customFormat="1" ht="11.25">
      <c r="B249" s="232"/>
      <c r="C249" s="233"/>
      <c r="D249" s="202" t="s">
        <v>174</v>
      </c>
      <c r="E249" s="234" t="s">
        <v>1</v>
      </c>
      <c r="F249" s="235" t="s">
        <v>178</v>
      </c>
      <c r="G249" s="233"/>
      <c r="H249" s="236">
        <v>457.20299999999997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AT249" s="242" t="s">
        <v>174</v>
      </c>
      <c r="AU249" s="242" t="s">
        <v>83</v>
      </c>
      <c r="AV249" s="15" t="s">
        <v>138</v>
      </c>
      <c r="AW249" s="15" t="s">
        <v>31</v>
      </c>
      <c r="AX249" s="15" t="s">
        <v>81</v>
      </c>
      <c r="AY249" s="242" t="s">
        <v>131</v>
      </c>
    </row>
    <row r="250" spans="1:65" s="12" customFormat="1" ht="22.9" customHeight="1">
      <c r="B250" s="172"/>
      <c r="C250" s="173"/>
      <c r="D250" s="174" t="s">
        <v>72</v>
      </c>
      <c r="E250" s="186" t="s">
        <v>467</v>
      </c>
      <c r="F250" s="186" t="s">
        <v>468</v>
      </c>
      <c r="G250" s="173"/>
      <c r="H250" s="173"/>
      <c r="I250" s="176"/>
      <c r="J250" s="187">
        <f>BK250</f>
        <v>0</v>
      </c>
      <c r="K250" s="173"/>
      <c r="L250" s="178"/>
      <c r="M250" s="179"/>
      <c r="N250" s="180"/>
      <c r="O250" s="180"/>
      <c r="P250" s="181">
        <f>SUM(P251:P268)</f>
        <v>0</v>
      </c>
      <c r="Q250" s="180"/>
      <c r="R250" s="181">
        <f>SUM(R251:R268)</f>
        <v>0.22363110143999998</v>
      </c>
      <c r="S250" s="180"/>
      <c r="T250" s="182">
        <f>SUM(T251:T268)</f>
        <v>0</v>
      </c>
      <c r="AR250" s="183" t="s">
        <v>81</v>
      </c>
      <c r="AT250" s="184" t="s">
        <v>72</v>
      </c>
      <c r="AU250" s="184" t="s">
        <v>81</v>
      </c>
      <c r="AY250" s="183" t="s">
        <v>131</v>
      </c>
      <c r="BK250" s="185">
        <f>SUM(BK251:BK268)</f>
        <v>0</v>
      </c>
    </row>
    <row r="251" spans="1:65" s="2" customFormat="1" ht="24.2" customHeight="1">
      <c r="A251" s="35"/>
      <c r="B251" s="36"/>
      <c r="C251" s="188" t="s">
        <v>302</v>
      </c>
      <c r="D251" s="188" t="s">
        <v>134</v>
      </c>
      <c r="E251" s="189" t="s">
        <v>469</v>
      </c>
      <c r="F251" s="190" t="s">
        <v>470</v>
      </c>
      <c r="G251" s="191" t="s">
        <v>172</v>
      </c>
      <c r="H251" s="192">
        <v>14.064</v>
      </c>
      <c r="I251" s="193"/>
      <c r="J251" s="194">
        <f>ROUND(I251*H251,2)</f>
        <v>0</v>
      </c>
      <c r="K251" s="195"/>
      <c r="L251" s="40"/>
      <c r="M251" s="196" t="s">
        <v>1</v>
      </c>
      <c r="N251" s="197" t="s">
        <v>38</v>
      </c>
      <c r="O251" s="72"/>
      <c r="P251" s="198">
        <f>O251*H251</f>
        <v>0</v>
      </c>
      <c r="Q251" s="198">
        <v>4.3839999999999999E-3</v>
      </c>
      <c r="R251" s="198">
        <f>Q251*H251</f>
        <v>6.1656575999999998E-2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138</v>
      </c>
      <c r="AT251" s="200" t="s">
        <v>134</v>
      </c>
      <c r="AU251" s="200" t="s">
        <v>83</v>
      </c>
      <c r="AY251" s="18" t="s">
        <v>131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8" t="s">
        <v>81</v>
      </c>
      <c r="BK251" s="201">
        <f>ROUND(I251*H251,2)</f>
        <v>0</v>
      </c>
      <c r="BL251" s="18" t="s">
        <v>138</v>
      </c>
      <c r="BM251" s="200" t="s">
        <v>305</v>
      </c>
    </row>
    <row r="252" spans="1:65" s="2" customFormat="1" ht="19.5">
      <c r="A252" s="35"/>
      <c r="B252" s="36"/>
      <c r="C252" s="37"/>
      <c r="D252" s="202" t="s">
        <v>139</v>
      </c>
      <c r="E252" s="37"/>
      <c r="F252" s="203" t="s">
        <v>471</v>
      </c>
      <c r="G252" s="37"/>
      <c r="H252" s="37"/>
      <c r="I252" s="204"/>
      <c r="J252" s="37"/>
      <c r="K252" s="37"/>
      <c r="L252" s="40"/>
      <c r="M252" s="205"/>
      <c r="N252" s="206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139</v>
      </c>
      <c r="AU252" s="18" t="s">
        <v>83</v>
      </c>
    </row>
    <row r="253" spans="1:65" s="13" customFormat="1" ht="11.25">
      <c r="B253" s="211"/>
      <c r="C253" s="212"/>
      <c r="D253" s="202" t="s">
        <v>174</v>
      </c>
      <c r="E253" s="213" t="s">
        <v>1</v>
      </c>
      <c r="F253" s="214" t="s">
        <v>472</v>
      </c>
      <c r="G253" s="212"/>
      <c r="H253" s="213" t="s">
        <v>1</v>
      </c>
      <c r="I253" s="215"/>
      <c r="J253" s="212"/>
      <c r="K253" s="212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174</v>
      </c>
      <c r="AU253" s="220" t="s">
        <v>83</v>
      </c>
      <c r="AV253" s="13" t="s">
        <v>81</v>
      </c>
      <c r="AW253" s="13" t="s">
        <v>31</v>
      </c>
      <c r="AX253" s="13" t="s">
        <v>73</v>
      </c>
      <c r="AY253" s="220" t="s">
        <v>131</v>
      </c>
    </row>
    <row r="254" spans="1:65" s="14" customFormat="1" ht="11.25">
      <c r="B254" s="221"/>
      <c r="C254" s="222"/>
      <c r="D254" s="202" t="s">
        <v>174</v>
      </c>
      <c r="E254" s="223" t="s">
        <v>1</v>
      </c>
      <c r="F254" s="224" t="s">
        <v>473</v>
      </c>
      <c r="G254" s="222"/>
      <c r="H254" s="225">
        <v>5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174</v>
      </c>
      <c r="AU254" s="231" t="s">
        <v>83</v>
      </c>
      <c r="AV254" s="14" t="s">
        <v>83</v>
      </c>
      <c r="AW254" s="14" t="s">
        <v>31</v>
      </c>
      <c r="AX254" s="14" t="s">
        <v>73</v>
      </c>
      <c r="AY254" s="231" t="s">
        <v>131</v>
      </c>
    </row>
    <row r="255" spans="1:65" s="14" customFormat="1" ht="11.25">
      <c r="B255" s="221"/>
      <c r="C255" s="222"/>
      <c r="D255" s="202" t="s">
        <v>174</v>
      </c>
      <c r="E255" s="223" t="s">
        <v>1</v>
      </c>
      <c r="F255" s="224" t="s">
        <v>474</v>
      </c>
      <c r="G255" s="222"/>
      <c r="H255" s="225">
        <v>12.675000000000001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174</v>
      </c>
      <c r="AU255" s="231" t="s">
        <v>83</v>
      </c>
      <c r="AV255" s="14" t="s">
        <v>83</v>
      </c>
      <c r="AW255" s="14" t="s">
        <v>31</v>
      </c>
      <c r="AX255" s="14" t="s">
        <v>73</v>
      </c>
      <c r="AY255" s="231" t="s">
        <v>131</v>
      </c>
    </row>
    <row r="256" spans="1:65" s="14" customFormat="1" ht="11.25">
      <c r="B256" s="221"/>
      <c r="C256" s="222"/>
      <c r="D256" s="202" t="s">
        <v>174</v>
      </c>
      <c r="E256" s="223" t="s">
        <v>1</v>
      </c>
      <c r="F256" s="224" t="s">
        <v>475</v>
      </c>
      <c r="G256" s="222"/>
      <c r="H256" s="225">
        <v>-3.6110000000000002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174</v>
      </c>
      <c r="AU256" s="231" t="s">
        <v>83</v>
      </c>
      <c r="AV256" s="14" t="s">
        <v>83</v>
      </c>
      <c r="AW256" s="14" t="s">
        <v>31</v>
      </c>
      <c r="AX256" s="14" t="s">
        <v>73</v>
      </c>
      <c r="AY256" s="231" t="s">
        <v>131</v>
      </c>
    </row>
    <row r="257" spans="1:65" s="15" customFormat="1" ht="11.25">
      <c r="B257" s="232"/>
      <c r="C257" s="233"/>
      <c r="D257" s="202" t="s">
        <v>174</v>
      </c>
      <c r="E257" s="234" t="s">
        <v>1</v>
      </c>
      <c r="F257" s="235" t="s">
        <v>178</v>
      </c>
      <c r="G257" s="233"/>
      <c r="H257" s="236">
        <v>14.064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174</v>
      </c>
      <c r="AU257" s="242" t="s">
        <v>83</v>
      </c>
      <c r="AV257" s="15" t="s">
        <v>138</v>
      </c>
      <c r="AW257" s="15" t="s">
        <v>31</v>
      </c>
      <c r="AX257" s="15" t="s">
        <v>81</v>
      </c>
      <c r="AY257" s="242" t="s">
        <v>131</v>
      </c>
    </row>
    <row r="258" spans="1:65" s="2" customFormat="1" ht="44.25" customHeight="1">
      <c r="A258" s="35"/>
      <c r="B258" s="36"/>
      <c r="C258" s="188" t="s">
        <v>223</v>
      </c>
      <c r="D258" s="188" t="s">
        <v>134</v>
      </c>
      <c r="E258" s="189" t="s">
        <v>476</v>
      </c>
      <c r="F258" s="190" t="s">
        <v>477</v>
      </c>
      <c r="G258" s="191" t="s">
        <v>172</v>
      </c>
      <c r="H258" s="192">
        <v>14.064</v>
      </c>
      <c r="I258" s="193"/>
      <c r="J258" s="194">
        <f>ROUND(I258*H258,2)</f>
        <v>0</v>
      </c>
      <c r="K258" s="195"/>
      <c r="L258" s="40"/>
      <c r="M258" s="196" t="s">
        <v>1</v>
      </c>
      <c r="N258" s="197" t="s">
        <v>38</v>
      </c>
      <c r="O258" s="72"/>
      <c r="P258" s="198">
        <f>O258*H258</f>
        <v>0</v>
      </c>
      <c r="Q258" s="198">
        <v>1.151696E-2</v>
      </c>
      <c r="R258" s="198">
        <f>Q258*H258</f>
        <v>0.16197452543999999</v>
      </c>
      <c r="S258" s="198">
        <v>0</v>
      </c>
      <c r="T258" s="19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0" t="s">
        <v>138</v>
      </c>
      <c r="AT258" s="200" t="s">
        <v>134</v>
      </c>
      <c r="AU258" s="200" t="s">
        <v>83</v>
      </c>
      <c r="AY258" s="18" t="s">
        <v>131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18" t="s">
        <v>81</v>
      </c>
      <c r="BK258" s="201">
        <f>ROUND(I258*H258,2)</f>
        <v>0</v>
      </c>
      <c r="BL258" s="18" t="s">
        <v>138</v>
      </c>
      <c r="BM258" s="200" t="s">
        <v>309</v>
      </c>
    </row>
    <row r="259" spans="1:65" s="2" customFormat="1" ht="48.75">
      <c r="A259" s="35"/>
      <c r="B259" s="36"/>
      <c r="C259" s="37"/>
      <c r="D259" s="202" t="s">
        <v>139</v>
      </c>
      <c r="E259" s="37"/>
      <c r="F259" s="203" t="s">
        <v>478</v>
      </c>
      <c r="G259" s="37"/>
      <c r="H259" s="37"/>
      <c r="I259" s="204"/>
      <c r="J259" s="37"/>
      <c r="K259" s="37"/>
      <c r="L259" s="40"/>
      <c r="M259" s="205"/>
      <c r="N259" s="206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139</v>
      </c>
      <c r="AU259" s="18" t="s">
        <v>83</v>
      </c>
    </row>
    <row r="260" spans="1:65" s="13" customFormat="1" ht="11.25">
      <c r="B260" s="211"/>
      <c r="C260" s="212"/>
      <c r="D260" s="202" t="s">
        <v>174</v>
      </c>
      <c r="E260" s="213" t="s">
        <v>1</v>
      </c>
      <c r="F260" s="214" t="s">
        <v>472</v>
      </c>
      <c r="G260" s="212"/>
      <c r="H260" s="213" t="s">
        <v>1</v>
      </c>
      <c r="I260" s="215"/>
      <c r="J260" s="212"/>
      <c r="K260" s="212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174</v>
      </c>
      <c r="AU260" s="220" t="s">
        <v>83</v>
      </c>
      <c r="AV260" s="13" t="s">
        <v>81</v>
      </c>
      <c r="AW260" s="13" t="s">
        <v>31</v>
      </c>
      <c r="AX260" s="13" t="s">
        <v>73</v>
      </c>
      <c r="AY260" s="220" t="s">
        <v>131</v>
      </c>
    </row>
    <row r="261" spans="1:65" s="14" customFormat="1" ht="11.25">
      <c r="B261" s="221"/>
      <c r="C261" s="222"/>
      <c r="D261" s="202" t="s">
        <v>174</v>
      </c>
      <c r="E261" s="223" t="s">
        <v>1</v>
      </c>
      <c r="F261" s="224" t="s">
        <v>473</v>
      </c>
      <c r="G261" s="222"/>
      <c r="H261" s="225">
        <v>5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174</v>
      </c>
      <c r="AU261" s="231" t="s">
        <v>83</v>
      </c>
      <c r="AV261" s="14" t="s">
        <v>83</v>
      </c>
      <c r="AW261" s="14" t="s">
        <v>31</v>
      </c>
      <c r="AX261" s="14" t="s">
        <v>73</v>
      </c>
      <c r="AY261" s="231" t="s">
        <v>131</v>
      </c>
    </row>
    <row r="262" spans="1:65" s="14" customFormat="1" ht="11.25">
      <c r="B262" s="221"/>
      <c r="C262" s="222"/>
      <c r="D262" s="202" t="s">
        <v>174</v>
      </c>
      <c r="E262" s="223" t="s">
        <v>1</v>
      </c>
      <c r="F262" s="224" t="s">
        <v>474</v>
      </c>
      <c r="G262" s="222"/>
      <c r="H262" s="225">
        <v>12.675000000000001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174</v>
      </c>
      <c r="AU262" s="231" t="s">
        <v>83</v>
      </c>
      <c r="AV262" s="14" t="s">
        <v>83</v>
      </c>
      <c r="AW262" s="14" t="s">
        <v>31</v>
      </c>
      <c r="AX262" s="14" t="s">
        <v>73</v>
      </c>
      <c r="AY262" s="231" t="s">
        <v>131</v>
      </c>
    </row>
    <row r="263" spans="1:65" s="14" customFormat="1" ht="11.25">
      <c r="B263" s="221"/>
      <c r="C263" s="222"/>
      <c r="D263" s="202" t="s">
        <v>174</v>
      </c>
      <c r="E263" s="223" t="s">
        <v>1</v>
      </c>
      <c r="F263" s="224" t="s">
        <v>475</v>
      </c>
      <c r="G263" s="222"/>
      <c r="H263" s="225">
        <v>-3.6110000000000002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174</v>
      </c>
      <c r="AU263" s="231" t="s">
        <v>83</v>
      </c>
      <c r="AV263" s="14" t="s">
        <v>83</v>
      </c>
      <c r="AW263" s="14" t="s">
        <v>31</v>
      </c>
      <c r="AX263" s="14" t="s">
        <v>73</v>
      </c>
      <c r="AY263" s="231" t="s">
        <v>131</v>
      </c>
    </row>
    <row r="264" spans="1:65" s="15" customFormat="1" ht="11.25">
      <c r="B264" s="232"/>
      <c r="C264" s="233"/>
      <c r="D264" s="202" t="s">
        <v>174</v>
      </c>
      <c r="E264" s="234" t="s">
        <v>1</v>
      </c>
      <c r="F264" s="235" t="s">
        <v>178</v>
      </c>
      <c r="G264" s="233"/>
      <c r="H264" s="236">
        <v>14.064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174</v>
      </c>
      <c r="AU264" s="242" t="s">
        <v>83</v>
      </c>
      <c r="AV264" s="15" t="s">
        <v>138</v>
      </c>
      <c r="AW264" s="15" t="s">
        <v>31</v>
      </c>
      <c r="AX264" s="15" t="s">
        <v>81</v>
      </c>
      <c r="AY264" s="242" t="s">
        <v>131</v>
      </c>
    </row>
    <row r="265" spans="1:65" s="2" customFormat="1" ht="24.2" customHeight="1">
      <c r="A265" s="35"/>
      <c r="B265" s="36"/>
      <c r="C265" s="257" t="s">
        <v>315</v>
      </c>
      <c r="D265" s="257" t="s">
        <v>479</v>
      </c>
      <c r="E265" s="258" t="s">
        <v>480</v>
      </c>
      <c r="F265" s="259" t="s">
        <v>481</v>
      </c>
      <c r="G265" s="260" t="s">
        <v>172</v>
      </c>
      <c r="H265" s="261">
        <v>14.345000000000001</v>
      </c>
      <c r="I265" s="262"/>
      <c r="J265" s="263">
        <f>ROUND(I265*H265,2)</f>
        <v>0</v>
      </c>
      <c r="K265" s="264"/>
      <c r="L265" s="265"/>
      <c r="M265" s="266" t="s">
        <v>1</v>
      </c>
      <c r="N265" s="267" t="s">
        <v>38</v>
      </c>
      <c r="O265" s="72"/>
      <c r="P265" s="198">
        <f>O265*H265</f>
        <v>0</v>
      </c>
      <c r="Q265" s="198">
        <v>0</v>
      </c>
      <c r="R265" s="198">
        <f>Q265*H265</f>
        <v>0</v>
      </c>
      <c r="S265" s="198">
        <v>0</v>
      </c>
      <c r="T265" s="19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197</v>
      </c>
      <c r="AT265" s="200" t="s">
        <v>479</v>
      </c>
      <c r="AU265" s="200" t="s">
        <v>83</v>
      </c>
      <c r="AY265" s="18" t="s">
        <v>131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18" t="s">
        <v>81</v>
      </c>
      <c r="BK265" s="201">
        <f>ROUND(I265*H265,2)</f>
        <v>0</v>
      </c>
      <c r="BL265" s="18" t="s">
        <v>138</v>
      </c>
      <c r="BM265" s="200" t="s">
        <v>319</v>
      </c>
    </row>
    <row r="266" spans="1:65" s="2" customFormat="1" ht="19.5">
      <c r="A266" s="35"/>
      <c r="B266" s="36"/>
      <c r="C266" s="37"/>
      <c r="D266" s="202" t="s">
        <v>139</v>
      </c>
      <c r="E266" s="37"/>
      <c r="F266" s="203" t="s">
        <v>482</v>
      </c>
      <c r="G266" s="37"/>
      <c r="H266" s="37"/>
      <c r="I266" s="204"/>
      <c r="J266" s="37"/>
      <c r="K266" s="37"/>
      <c r="L266" s="40"/>
      <c r="M266" s="205"/>
      <c r="N266" s="206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139</v>
      </c>
      <c r="AU266" s="18" t="s">
        <v>83</v>
      </c>
    </row>
    <row r="267" spans="1:65" s="14" customFormat="1" ht="11.25">
      <c r="B267" s="221"/>
      <c r="C267" s="222"/>
      <c r="D267" s="202" t="s">
        <v>174</v>
      </c>
      <c r="E267" s="223" t="s">
        <v>1</v>
      </c>
      <c r="F267" s="224" t="s">
        <v>483</v>
      </c>
      <c r="G267" s="222"/>
      <c r="H267" s="225">
        <v>14.345280000000001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174</v>
      </c>
      <c r="AU267" s="231" t="s">
        <v>83</v>
      </c>
      <c r="AV267" s="14" t="s">
        <v>83</v>
      </c>
      <c r="AW267" s="14" t="s">
        <v>31</v>
      </c>
      <c r="AX267" s="14" t="s">
        <v>73</v>
      </c>
      <c r="AY267" s="231" t="s">
        <v>131</v>
      </c>
    </row>
    <row r="268" spans="1:65" s="15" customFormat="1" ht="11.25">
      <c r="B268" s="232"/>
      <c r="C268" s="233"/>
      <c r="D268" s="202" t="s">
        <v>174</v>
      </c>
      <c r="E268" s="234" t="s">
        <v>1</v>
      </c>
      <c r="F268" s="235" t="s">
        <v>178</v>
      </c>
      <c r="G268" s="233"/>
      <c r="H268" s="236">
        <v>14.345280000000001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174</v>
      </c>
      <c r="AU268" s="242" t="s">
        <v>83</v>
      </c>
      <c r="AV268" s="15" t="s">
        <v>138</v>
      </c>
      <c r="AW268" s="15" t="s">
        <v>31</v>
      </c>
      <c r="AX268" s="15" t="s">
        <v>81</v>
      </c>
      <c r="AY268" s="242" t="s">
        <v>131</v>
      </c>
    </row>
    <row r="269" spans="1:65" s="12" customFormat="1" ht="22.9" customHeight="1">
      <c r="B269" s="172"/>
      <c r="C269" s="173"/>
      <c r="D269" s="174" t="s">
        <v>72</v>
      </c>
      <c r="E269" s="186" t="s">
        <v>484</v>
      </c>
      <c r="F269" s="186" t="s">
        <v>485</v>
      </c>
      <c r="G269" s="173"/>
      <c r="H269" s="173"/>
      <c r="I269" s="176"/>
      <c r="J269" s="187">
        <f>BK269</f>
        <v>0</v>
      </c>
      <c r="K269" s="173"/>
      <c r="L269" s="178"/>
      <c r="M269" s="179"/>
      <c r="N269" s="180"/>
      <c r="O269" s="180"/>
      <c r="P269" s="181">
        <f>SUM(P270:P280)</f>
        <v>0</v>
      </c>
      <c r="Q269" s="180"/>
      <c r="R269" s="181">
        <f>SUM(R270:R280)</f>
        <v>9.3978320000000011</v>
      </c>
      <c r="S269" s="180"/>
      <c r="T269" s="182">
        <f>SUM(T270:T280)</f>
        <v>0</v>
      </c>
      <c r="AR269" s="183" t="s">
        <v>81</v>
      </c>
      <c r="AT269" s="184" t="s">
        <v>72</v>
      </c>
      <c r="AU269" s="184" t="s">
        <v>81</v>
      </c>
      <c r="AY269" s="183" t="s">
        <v>131</v>
      </c>
      <c r="BK269" s="185">
        <f>SUM(BK270:BK280)</f>
        <v>0</v>
      </c>
    </row>
    <row r="270" spans="1:65" s="2" customFormat="1" ht="24.2" customHeight="1">
      <c r="A270" s="35"/>
      <c r="B270" s="36"/>
      <c r="C270" s="188" t="s">
        <v>229</v>
      </c>
      <c r="D270" s="188" t="s">
        <v>134</v>
      </c>
      <c r="E270" s="189" t="s">
        <v>486</v>
      </c>
      <c r="F270" s="190" t="s">
        <v>487</v>
      </c>
      <c r="G270" s="191" t="s">
        <v>172</v>
      </c>
      <c r="H270" s="192">
        <v>173.79</v>
      </c>
      <c r="I270" s="193"/>
      <c r="J270" s="194">
        <f>ROUND(I270*H270,2)</f>
        <v>0</v>
      </c>
      <c r="K270" s="195"/>
      <c r="L270" s="40"/>
      <c r="M270" s="196" t="s">
        <v>1</v>
      </c>
      <c r="N270" s="197" t="s">
        <v>38</v>
      </c>
      <c r="O270" s="72"/>
      <c r="P270" s="198">
        <f>O270*H270</f>
        <v>0</v>
      </c>
      <c r="Q270" s="198">
        <v>4.0800000000000003E-2</v>
      </c>
      <c r="R270" s="198">
        <f>Q270*H270</f>
        <v>7.0906320000000003</v>
      </c>
      <c r="S270" s="198">
        <v>0</v>
      </c>
      <c r="T270" s="19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0" t="s">
        <v>138</v>
      </c>
      <c r="AT270" s="200" t="s">
        <v>134</v>
      </c>
      <c r="AU270" s="200" t="s">
        <v>83</v>
      </c>
      <c r="AY270" s="18" t="s">
        <v>131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18" t="s">
        <v>81</v>
      </c>
      <c r="BK270" s="201">
        <f>ROUND(I270*H270,2)</f>
        <v>0</v>
      </c>
      <c r="BL270" s="18" t="s">
        <v>138</v>
      </c>
      <c r="BM270" s="200" t="s">
        <v>324</v>
      </c>
    </row>
    <row r="271" spans="1:65" s="2" customFormat="1" ht="19.5">
      <c r="A271" s="35"/>
      <c r="B271" s="36"/>
      <c r="C271" s="37"/>
      <c r="D271" s="202" t="s">
        <v>139</v>
      </c>
      <c r="E271" s="37"/>
      <c r="F271" s="203" t="s">
        <v>488</v>
      </c>
      <c r="G271" s="37"/>
      <c r="H271" s="37"/>
      <c r="I271" s="204"/>
      <c r="J271" s="37"/>
      <c r="K271" s="37"/>
      <c r="L271" s="40"/>
      <c r="M271" s="205"/>
      <c r="N271" s="206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139</v>
      </c>
      <c r="AU271" s="18" t="s">
        <v>83</v>
      </c>
    </row>
    <row r="272" spans="1:65" s="13" customFormat="1" ht="11.25">
      <c r="B272" s="211"/>
      <c r="C272" s="212"/>
      <c r="D272" s="202" t="s">
        <v>174</v>
      </c>
      <c r="E272" s="213" t="s">
        <v>1</v>
      </c>
      <c r="F272" s="214" t="s">
        <v>489</v>
      </c>
      <c r="G272" s="212"/>
      <c r="H272" s="213" t="s">
        <v>1</v>
      </c>
      <c r="I272" s="215"/>
      <c r="J272" s="212"/>
      <c r="K272" s="212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174</v>
      </c>
      <c r="AU272" s="220" t="s">
        <v>83</v>
      </c>
      <c r="AV272" s="13" t="s">
        <v>81</v>
      </c>
      <c r="AW272" s="13" t="s">
        <v>31</v>
      </c>
      <c r="AX272" s="13" t="s">
        <v>73</v>
      </c>
      <c r="AY272" s="220" t="s">
        <v>131</v>
      </c>
    </row>
    <row r="273" spans="1:65" s="14" customFormat="1" ht="11.25">
      <c r="B273" s="221"/>
      <c r="C273" s="222"/>
      <c r="D273" s="202" t="s">
        <v>174</v>
      </c>
      <c r="E273" s="223" t="s">
        <v>1</v>
      </c>
      <c r="F273" s="224" t="s">
        <v>490</v>
      </c>
      <c r="G273" s="222"/>
      <c r="H273" s="225">
        <v>95.12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174</v>
      </c>
      <c r="AU273" s="231" t="s">
        <v>83</v>
      </c>
      <c r="AV273" s="14" t="s">
        <v>83</v>
      </c>
      <c r="AW273" s="14" t="s">
        <v>31</v>
      </c>
      <c r="AX273" s="14" t="s">
        <v>73</v>
      </c>
      <c r="AY273" s="231" t="s">
        <v>131</v>
      </c>
    </row>
    <row r="274" spans="1:65" s="14" customFormat="1" ht="11.25">
      <c r="B274" s="221"/>
      <c r="C274" s="222"/>
      <c r="D274" s="202" t="s">
        <v>174</v>
      </c>
      <c r="E274" s="223" t="s">
        <v>1</v>
      </c>
      <c r="F274" s="224" t="s">
        <v>491</v>
      </c>
      <c r="G274" s="222"/>
      <c r="H274" s="225">
        <v>78.67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174</v>
      </c>
      <c r="AU274" s="231" t="s">
        <v>83</v>
      </c>
      <c r="AV274" s="14" t="s">
        <v>83</v>
      </c>
      <c r="AW274" s="14" t="s">
        <v>31</v>
      </c>
      <c r="AX274" s="14" t="s">
        <v>73</v>
      </c>
      <c r="AY274" s="231" t="s">
        <v>131</v>
      </c>
    </row>
    <row r="275" spans="1:65" s="15" customFormat="1" ht="11.25">
      <c r="B275" s="232"/>
      <c r="C275" s="233"/>
      <c r="D275" s="202" t="s">
        <v>174</v>
      </c>
      <c r="E275" s="234" t="s">
        <v>1</v>
      </c>
      <c r="F275" s="235" t="s">
        <v>178</v>
      </c>
      <c r="G275" s="233"/>
      <c r="H275" s="236">
        <v>173.79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174</v>
      </c>
      <c r="AU275" s="242" t="s">
        <v>83</v>
      </c>
      <c r="AV275" s="15" t="s">
        <v>138</v>
      </c>
      <c r="AW275" s="15" t="s">
        <v>31</v>
      </c>
      <c r="AX275" s="15" t="s">
        <v>81</v>
      </c>
      <c r="AY275" s="242" t="s">
        <v>131</v>
      </c>
    </row>
    <row r="276" spans="1:65" s="2" customFormat="1" ht="24.2" customHeight="1">
      <c r="A276" s="35"/>
      <c r="B276" s="36"/>
      <c r="C276" s="188" t="s">
        <v>327</v>
      </c>
      <c r="D276" s="188" t="s">
        <v>134</v>
      </c>
      <c r="E276" s="189" t="s">
        <v>492</v>
      </c>
      <c r="F276" s="190" t="s">
        <v>493</v>
      </c>
      <c r="G276" s="191" t="s">
        <v>206</v>
      </c>
      <c r="H276" s="192">
        <v>1.6</v>
      </c>
      <c r="I276" s="193"/>
      <c r="J276" s="194">
        <f>ROUND(I276*H276,2)</f>
        <v>0</v>
      </c>
      <c r="K276" s="195"/>
      <c r="L276" s="40"/>
      <c r="M276" s="196" t="s">
        <v>1</v>
      </c>
      <c r="N276" s="197" t="s">
        <v>38</v>
      </c>
      <c r="O276" s="72"/>
      <c r="P276" s="198">
        <f>O276*H276</f>
        <v>0</v>
      </c>
      <c r="Q276" s="198">
        <v>1.4419999999999999</v>
      </c>
      <c r="R276" s="198">
        <f>Q276*H276</f>
        <v>2.3071999999999999</v>
      </c>
      <c r="S276" s="198">
        <v>0</v>
      </c>
      <c r="T276" s="19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138</v>
      </c>
      <c r="AT276" s="200" t="s">
        <v>134</v>
      </c>
      <c r="AU276" s="200" t="s">
        <v>83</v>
      </c>
      <c r="AY276" s="18" t="s">
        <v>131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18" t="s">
        <v>81</v>
      </c>
      <c r="BK276" s="201">
        <f>ROUND(I276*H276,2)</f>
        <v>0</v>
      </c>
      <c r="BL276" s="18" t="s">
        <v>138</v>
      </c>
      <c r="BM276" s="200" t="s">
        <v>330</v>
      </c>
    </row>
    <row r="277" spans="1:65" s="2" customFormat="1" ht="19.5">
      <c r="A277" s="35"/>
      <c r="B277" s="36"/>
      <c r="C277" s="37"/>
      <c r="D277" s="202" t="s">
        <v>139</v>
      </c>
      <c r="E277" s="37"/>
      <c r="F277" s="203" t="s">
        <v>494</v>
      </c>
      <c r="G277" s="37"/>
      <c r="H277" s="37"/>
      <c r="I277" s="204"/>
      <c r="J277" s="37"/>
      <c r="K277" s="37"/>
      <c r="L277" s="40"/>
      <c r="M277" s="205"/>
      <c r="N277" s="206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139</v>
      </c>
      <c r="AU277" s="18" t="s">
        <v>83</v>
      </c>
    </row>
    <row r="278" spans="1:65" s="13" customFormat="1" ht="11.25">
      <c r="B278" s="211"/>
      <c r="C278" s="212"/>
      <c r="D278" s="202" t="s">
        <v>174</v>
      </c>
      <c r="E278" s="213" t="s">
        <v>1</v>
      </c>
      <c r="F278" s="214" t="s">
        <v>495</v>
      </c>
      <c r="G278" s="212"/>
      <c r="H278" s="213" t="s">
        <v>1</v>
      </c>
      <c r="I278" s="215"/>
      <c r="J278" s="212"/>
      <c r="K278" s="212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174</v>
      </c>
      <c r="AU278" s="220" t="s">
        <v>83</v>
      </c>
      <c r="AV278" s="13" t="s">
        <v>81</v>
      </c>
      <c r="AW278" s="13" t="s">
        <v>31</v>
      </c>
      <c r="AX278" s="13" t="s">
        <v>73</v>
      </c>
      <c r="AY278" s="220" t="s">
        <v>131</v>
      </c>
    </row>
    <row r="279" spans="1:65" s="14" customFormat="1" ht="11.25">
      <c r="B279" s="221"/>
      <c r="C279" s="222"/>
      <c r="D279" s="202" t="s">
        <v>174</v>
      </c>
      <c r="E279" s="223" t="s">
        <v>1</v>
      </c>
      <c r="F279" s="224" t="s">
        <v>496</v>
      </c>
      <c r="G279" s="222"/>
      <c r="H279" s="225">
        <v>1.6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174</v>
      </c>
      <c r="AU279" s="231" t="s">
        <v>83</v>
      </c>
      <c r="AV279" s="14" t="s">
        <v>83</v>
      </c>
      <c r="AW279" s="14" t="s">
        <v>31</v>
      </c>
      <c r="AX279" s="14" t="s">
        <v>73</v>
      </c>
      <c r="AY279" s="231" t="s">
        <v>131</v>
      </c>
    </row>
    <row r="280" spans="1:65" s="15" customFormat="1" ht="11.25">
      <c r="B280" s="232"/>
      <c r="C280" s="233"/>
      <c r="D280" s="202" t="s">
        <v>174</v>
      </c>
      <c r="E280" s="234" t="s">
        <v>1</v>
      </c>
      <c r="F280" s="235" t="s">
        <v>178</v>
      </c>
      <c r="G280" s="233"/>
      <c r="H280" s="236">
        <v>1.6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174</v>
      </c>
      <c r="AU280" s="242" t="s">
        <v>83</v>
      </c>
      <c r="AV280" s="15" t="s">
        <v>138</v>
      </c>
      <c r="AW280" s="15" t="s">
        <v>31</v>
      </c>
      <c r="AX280" s="15" t="s">
        <v>81</v>
      </c>
      <c r="AY280" s="242" t="s">
        <v>131</v>
      </c>
    </row>
    <row r="281" spans="1:65" s="12" customFormat="1" ht="22.9" customHeight="1">
      <c r="B281" s="172"/>
      <c r="C281" s="173"/>
      <c r="D281" s="174" t="s">
        <v>72</v>
      </c>
      <c r="E281" s="186" t="s">
        <v>497</v>
      </c>
      <c r="F281" s="186" t="s">
        <v>498</v>
      </c>
      <c r="G281" s="173"/>
      <c r="H281" s="173"/>
      <c r="I281" s="176"/>
      <c r="J281" s="187">
        <f>BK281</f>
        <v>0</v>
      </c>
      <c r="K281" s="173"/>
      <c r="L281" s="178"/>
      <c r="M281" s="179"/>
      <c r="N281" s="180"/>
      <c r="O281" s="180"/>
      <c r="P281" s="181">
        <f>SUM(P282:P302)</f>
        <v>0</v>
      </c>
      <c r="Q281" s="180"/>
      <c r="R281" s="181">
        <f>SUM(R282:R302)</f>
        <v>3.9820729777999997</v>
      </c>
      <c r="S281" s="180"/>
      <c r="T281" s="182">
        <f>SUM(T282:T302)</f>
        <v>0</v>
      </c>
      <c r="AR281" s="183" t="s">
        <v>81</v>
      </c>
      <c r="AT281" s="184" t="s">
        <v>72</v>
      </c>
      <c r="AU281" s="184" t="s">
        <v>81</v>
      </c>
      <c r="AY281" s="183" t="s">
        <v>131</v>
      </c>
      <c r="BK281" s="185">
        <f>SUM(BK282:BK302)</f>
        <v>0</v>
      </c>
    </row>
    <row r="282" spans="1:65" s="2" customFormat="1" ht="24.2" customHeight="1">
      <c r="A282" s="35"/>
      <c r="B282" s="36"/>
      <c r="C282" s="188" t="s">
        <v>240</v>
      </c>
      <c r="D282" s="188" t="s">
        <v>134</v>
      </c>
      <c r="E282" s="189" t="s">
        <v>499</v>
      </c>
      <c r="F282" s="190" t="s">
        <v>500</v>
      </c>
      <c r="G282" s="191" t="s">
        <v>375</v>
      </c>
      <c r="H282" s="192">
        <v>14</v>
      </c>
      <c r="I282" s="193"/>
      <c r="J282" s="194">
        <f>ROUND(I282*H282,2)</f>
        <v>0</v>
      </c>
      <c r="K282" s="195"/>
      <c r="L282" s="40"/>
      <c r="M282" s="196" t="s">
        <v>1</v>
      </c>
      <c r="N282" s="197" t="s">
        <v>38</v>
      </c>
      <c r="O282" s="72"/>
      <c r="P282" s="198">
        <f>O282*H282</f>
        <v>0</v>
      </c>
      <c r="Q282" s="198">
        <v>4.8161770000000002E-4</v>
      </c>
      <c r="R282" s="198">
        <f>Q282*H282</f>
        <v>6.7426478000000003E-3</v>
      </c>
      <c r="S282" s="198">
        <v>0</v>
      </c>
      <c r="T282" s="19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0" t="s">
        <v>138</v>
      </c>
      <c r="AT282" s="200" t="s">
        <v>134</v>
      </c>
      <c r="AU282" s="200" t="s">
        <v>83</v>
      </c>
      <c r="AY282" s="18" t="s">
        <v>131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18" t="s">
        <v>81</v>
      </c>
      <c r="BK282" s="201">
        <f>ROUND(I282*H282,2)</f>
        <v>0</v>
      </c>
      <c r="BL282" s="18" t="s">
        <v>138</v>
      </c>
      <c r="BM282" s="200" t="s">
        <v>335</v>
      </c>
    </row>
    <row r="283" spans="1:65" s="2" customFormat="1" ht="29.25">
      <c r="A283" s="35"/>
      <c r="B283" s="36"/>
      <c r="C283" s="37"/>
      <c r="D283" s="202" t="s">
        <v>139</v>
      </c>
      <c r="E283" s="37"/>
      <c r="F283" s="203" t="s">
        <v>501</v>
      </c>
      <c r="G283" s="37"/>
      <c r="H283" s="37"/>
      <c r="I283" s="204"/>
      <c r="J283" s="37"/>
      <c r="K283" s="37"/>
      <c r="L283" s="40"/>
      <c r="M283" s="205"/>
      <c r="N283" s="206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139</v>
      </c>
      <c r="AU283" s="18" t="s">
        <v>83</v>
      </c>
    </row>
    <row r="284" spans="1:65" s="14" customFormat="1" ht="11.25">
      <c r="B284" s="221"/>
      <c r="C284" s="222"/>
      <c r="D284" s="202" t="s">
        <v>174</v>
      </c>
      <c r="E284" s="223" t="s">
        <v>1</v>
      </c>
      <c r="F284" s="224" t="s">
        <v>502</v>
      </c>
      <c r="G284" s="222"/>
      <c r="H284" s="225">
        <v>8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174</v>
      </c>
      <c r="AU284" s="231" t="s">
        <v>83</v>
      </c>
      <c r="AV284" s="14" t="s">
        <v>83</v>
      </c>
      <c r="AW284" s="14" t="s">
        <v>31</v>
      </c>
      <c r="AX284" s="14" t="s">
        <v>73</v>
      </c>
      <c r="AY284" s="231" t="s">
        <v>131</v>
      </c>
    </row>
    <row r="285" spans="1:65" s="14" customFormat="1" ht="11.25">
      <c r="B285" s="221"/>
      <c r="C285" s="222"/>
      <c r="D285" s="202" t="s">
        <v>174</v>
      </c>
      <c r="E285" s="223" t="s">
        <v>1</v>
      </c>
      <c r="F285" s="224" t="s">
        <v>503</v>
      </c>
      <c r="G285" s="222"/>
      <c r="H285" s="225">
        <v>2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174</v>
      </c>
      <c r="AU285" s="231" t="s">
        <v>83</v>
      </c>
      <c r="AV285" s="14" t="s">
        <v>83</v>
      </c>
      <c r="AW285" s="14" t="s">
        <v>31</v>
      </c>
      <c r="AX285" s="14" t="s">
        <v>73</v>
      </c>
      <c r="AY285" s="231" t="s">
        <v>131</v>
      </c>
    </row>
    <row r="286" spans="1:65" s="14" customFormat="1" ht="11.25">
      <c r="B286" s="221"/>
      <c r="C286" s="222"/>
      <c r="D286" s="202" t="s">
        <v>174</v>
      </c>
      <c r="E286" s="223" t="s">
        <v>1</v>
      </c>
      <c r="F286" s="224" t="s">
        <v>504</v>
      </c>
      <c r="G286" s="222"/>
      <c r="H286" s="225">
        <v>4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174</v>
      </c>
      <c r="AU286" s="231" t="s">
        <v>83</v>
      </c>
      <c r="AV286" s="14" t="s">
        <v>83</v>
      </c>
      <c r="AW286" s="14" t="s">
        <v>31</v>
      </c>
      <c r="AX286" s="14" t="s">
        <v>73</v>
      </c>
      <c r="AY286" s="231" t="s">
        <v>131</v>
      </c>
    </row>
    <row r="287" spans="1:65" s="15" customFormat="1" ht="11.25">
      <c r="B287" s="232"/>
      <c r="C287" s="233"/>
      <c r="D287" s="202" t="s">
        <v>174</v>
      </c>
      <c r="E287" s="234" t="s">
        <v>1</v>
      </c>
      <c r="F287" s="235" t="s">
        <v>178</v>
      </c>
      <c r="G287" s="233"/>
      <c r="H287" s="236">
        <v>14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174</v>
      </c>
      <c r="AU287" s="242" t="s">
        <v>83</v>
      </c>
      <c r="AV287" s="15" t="s">
        <v>138</v>
      </c>
      <c r="AW287" s="15" t="s">
        <v>31</v>
      </c>
      <c r="AX287" s="15" t="s">
        <v>81</v>
      </c>
      <c r="AY287" s="242" t="s">
        <v>131</v>
      </c>
    </row>
    <row r="288" spans="1:65" s="2" customFormat="1" ht="33" customHeight="1">
      <c r="A288" s="35"/>
      <c r="B288" s="36"/>
      <c r="C288" s="257" t="s">
        <v>339</v>
      </c>
      <c r="D288" s="257" t="s">
        <v>479</v>
      </c>
      <c r="E288" s="258" t="s">
        <v>505</v>
      </c>
      <c r="F288" s="259" t="s">
        <v>506</v>
      </c>
      <c r="G288" s="260" t="s">
        <v>375</v>
      </c>
      <c r="H288" s="261">
        <v>2</v>
      </c>
      <c r="I288" s="262"/>
      <c r="J288" s="263">
        <f>ROUND(I288*H288,2)</f>
        <v>0</v>
      </c>
      <c r="K288" s="264"/>
      <c r="L288" s="265"/>
      <c r="M288" s="266" t="s">
        <v>1</v>
      </c>
      <c r="N288" s="267" t="s">
        <v>38</v>
      </c>
      <c r="O288" s="72"/>
      <c r="P288" s="198">
        <f>O288*H288</f>
        <v>0</v>
      </c>
      <c r="Q288" s="198">
        <v>0</v>
      </c>
      <c r="R288" s="198">
        <f>Q288*H288</f>
        <v>0</v>
      </c>
      <c r="S288" s="198">
        <v>0</v>
      </c>
      <c r="T288" s="19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0" t="s">
        <v>197</v>
      </c>
      <c r="AT288" s="200" t="s">
        <v>479</v>
      </c>
      <c r="AU288" s="200" t="s">
        <v>83</v>
      </c>
      <c r="AY288" s="18" t="s">
        <v>131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18" t="s">
        <v>81</v>
      </c>
      <c r="BK288" s="201">
        <f>ROUND(I288*H288,2)</f>
        <v>0</v>
      </c>
      <c r="BL288" s="18" t="s">
        <v>138</v>
      </c>
      <c r="BM288" s="200" t="s">
        <v>342</v>
      </c>
    </row>
    <row r="289" spans="1:65" s="2" customFormat="1" ht="19.5">
      <c r="A289" s="35"/>
      <c r="B289" s="36"/>
      <c r="C289" s="37"/>
      <c r="D289" s="202" t="s">
        <v>139</v>
      </c>
      <c r="E289" s="37"/>
      <c r="F289" s="203" t="s">
        <v>506</v>
      </c>
      <c r="G289" s="37"/>
      <c r="H289" s="37"/>
      <c r="I289" s="204"/>
      <c r="J289" s="37"/>
      <c r="K289" s="37"/>
      <c r="L289" s="40"/>
      <c r="M289" s="205"/>
      <c r="N289" s="206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139</v>
      </c>
      <c r="AU289" s="18" t="s">
        <v>83</v>
      </c>
    </row>
    <row r="290" spans="1:65" s="2" customFormat="1" ht="33" customHeight="1">
      <c r="A290" s="35"/>
      <c r="B290" s="36"/>
      <c r="C290" s="257" t="s">
        <v>286</v>
      </c>
      <c r="D290" s="257" t="s">
        <v>479</v>
      </c>
      <c r="E290" s="258" t="s">
        <v>507</v>
      </c>
      <c r="F290" s="259" t="s">
        <v>508</v>
      </c>
      <c r="G290" s="260" t="s">
        <v>375</v>
      </c>
      <c r="H290" s="261">
        <v>8</v>
      </c>
      <c r="I290" s="262"/>
      <c r="J290" s="263">
        <f>ROUND(I290*H290,2)</f>
        <v>0</v>
      </c>
      <c r="K290" s="264"/>
      <c r="L290" s="265"/>
      <c r="M290" s="266" t="s">
        <v>1</v>
      </c>
      <c r="N290" s="267" t="s">
        <v>38</v>
      </c>
      <c r="O290" s="72"/>
      <c r="P290" s="198">
        <f>O290*H290</f>
        <v>0</v>
      </c>
      <c r="Q290" s="198">
        <v>0</v>
      </c>
      <c r="R290" s="198">
        <f>Q290*H290</f>
        <v>0</v>
      </c>
      <c r="S290" s="198">
        <v>0</v>
      </c>
      <c r="T290" s="19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0" t="s">
        <v>197</v>
      </c>
      <c r="AT290" s="200" t="s">
        <v>479</v>
      </c>
      <c r="AU290" s="200" t="s">
        <v>83</v>
      </c>
      <c r="AY290" s="18" t="s">
        <v>131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18" t="s">
        <v>81</v>
      </c>
      <c r="BK290" s="201">
        <f>ROUND(I290*H290,2)</f>
        <v>0</v>
      </c>
      <c r="BL290" s="18" t="s">
        <v>138</v>
      </c>
      <c r="BM290" s="200" t="s">
        <v>348</v>
      </c>
    </row>
    <row r="291" spans="1:65" s="2" customFormat="1" ht="19.5">
      <c r="A291" s="35"/>
      <c r="B291" s="36"/>
      <c r="C291" s="37"/>
      <c r="D291" s="202" t="s">
        <v>139</v>
      </c>
      <c r="E291" s="37"/>
      <c r="F291" s="203" t="s">
        <v>508</v>
      </c>
      <c r="G291" s="37"/>
      <c r="H291" s="37"/>
      <c r="I291" s="204"/>
      <c r="J291" s="37"/>
      <c r="K291" s="37"/>
      <c r="L291" s="40"/>
      <c r="M291" s="205"/>
      <c r="N291" s="206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139</v>
      </c>
      <c r="AU291" s="18" t="s">
        <v>83</v>
      </c>
    </row>
    <row r="292" spans="1:65" s="2" customFormat="1" ht="33" customHeight="1">
      <c r="A292" s="35"/>
      <c r="B292" s="36"/>
      <c r="C292" s="257" t="s">
        <v>7</v>
      </c>
      <c r="D292" s="257" t="s">
        <v>479</v>
      </c>
      <c r="E292" s="258" t="s">
        <v>509</v>
      </c>
      <c r="F292" s="259" t="s">
        <v>510</v>
      </c>
      <c r="G292" s="260" t="s">
        <v>375</v>
      </c>
      <c r="H292" s="261">
        <v>4</v>
      </c>
      <c r="I292" s="262"/>
      <c r="J292" s="263">
        <f>ROUND(I292*H292,2)</f>
        <v>0</v>
      </c>
      <c r="K292" s="264"/>
      <c r="L292" s="265"/>
      <c r="M292" s="266" t="s">
        <v>1</v>
      </c>
      <c r="N292" s="267" t="s">
        <v>38</v>
      </c>
      <c r="O292" s="72"/>
      <c r="P292" s="198">
        <f>O292*H292</f>
        <v>0</v>
      </c>
      <c r="Q292" s="198">
        <v>0</v>
      </c>
      <c r="R292" s="198">
        <f>Q292*H292</f>
        <v>0</v>
      </c>
      <c r="S292" s="198">
        <v>0</v>
      </c>
      <c r="T292" s="19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0" t="s">
        <v>197</v>
      </c>
      <c r="AT292" s="200" t="s">
        <v>479</v>
      </c>
      <c r="AU292" s="200" t="s">
        <v>83</v>
      </c>
      <c r="AY292" s="18" t="s">
        <v>131</v>
      </c>
      <c r="BE292" s="201">
        <f>IF(N292="základní",J292,0)</f>
        <v>0</v>
      </c>
      <c r="BF292" s="201">
        <f>IF(N292="snížená",J292,0)</f>
        <v>0</v>
      </c>
      <c r="BG292" s="201">
        <f>IF(N292="zákl. přenesená",J292,0)</f>
        <v>0</v>
      </c>
      <c r="BH292" s="201">
        <f>IF(N292="sníž. přenesená",J292,0)</f>
        <v>0</v>
      </c>
      <c r="BI292" s="201">
        <f>IF(N292="nulová",J292,0)</f>
        <v>0</v>
      </c>
      <c r="BJ292" s="18" t="s">
        <v>81</v>
      </c>
      <c r="BK292" s="201">
        <f>ROUND(I292*H292,2)</f>
        <v>0</v>
      </c>
      <c r="BL292" s="18" t="s">
        <v>138</v>
      </c>
      <c r="BM292" s="200" t="s">
        <v>511</v>
      </c>
    </row>
    <row r="293" spans="1:65" s="2" customFormat="1" ht="19.5">
      <c r="A293" s="35"/>
      <c r="B293" s="36"/>
      <c r="C293" s="37"/>
      <c r="D293" s="202" t="s">
        <v>139</v>
      </c>
      <c r="E293" s="37"/>
      <c r="F293" s="203" t="s">
        <v>510</v>
      </c>
      <c r="G293" s="37"/>
      <c r="H293" s="37"/>
      <c r="I293" s="204"/>
      <c r="J293" s="37"/>
      <c r="K293" s="37"/>
      <c r="L293" s="40"/>
      <c r="M293" s="205"/>
      <c r="N293" s="206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139</v>
      </c>
      <c r="AU293" s="18" t="s">
        <v>83</v>
      </c>
    </row>
    <row r="294" spans="1:65" s="2" customFormat="1" ht="24.2" customHeight="1">
      <c r="A294" s="35"/>
      <c r="B294" s="36"/>
      <c r="C294" s="188" t="s">
        <v>295</v>
      </c>
      <c r="D294" s="188" t="s">
        <v>134</v>
      </c>
      <c r="E294" s="189" t="s">
        <v>512</v>
      </c>
      <c r="F294" s="190" t="s">
        <v>513</v>
      </c>
      <c r="G294" s="191" t="s">
        <v>375</v>
      </c>
      <c r="H294" s="192">
        <v>9</v>
      </c>
      <c r="I294" s="193"/>
      <c r="J294" s="194">
        <f>ROUND(I294*H294,2)</f>
        <v>0</v>
      </c>
      <c r="K294" s="195"/>
      <c r="L294" s="40"/>
      <c r="M294" s="196" t="s">
        <v>1</v>
      </c>
      <c r="N294" s="197" t="s">
        <v>38</v>
      </c>
      <c r="O294" s="72"/>
      <c r="P294" s="198">
        <f>O294*H294</f>
        <v>0</v>
      </c>
      <c r="Q294" s="198">
        <v>0.44170336999999998</v>
      </c>
      <c r="R294" s="198">
        <f>Q294*H294</f>
        <v>3.9753303299999998</v>
      </c>
      <c r="S294" s="198">
        <v>0</v>
      </c>
      <c r="T294" s="19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0" t="s">
        <v>138</v>
      </c>
      <c r="AT294" s="200" t="s">
        <v>134</v>
      </c>
      <c r="AU294" s="200" t="s">
        <v>83</v>
      </c>
      <c r="AY294" s="18" t="s">
        <v>131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18" t="s">
        <v>81</v>
      </c>
      <c r="BK294" s="201">
        <f>ROUND(I294*H294,2)</f>
        <v>0</v>
      </c>
      <c r="BL294" s="18" t="s">
        <v>138</v>
      </c>
      <c r="BM294" s="200" t="s">
        <v>514</v>
      </c>
    </row>
    <row r="295" spans="1:65" s="2" customFormat="1" ht="29.25">
      <c r="A295" s="35"/>
      <c r="B295" s="36"/>
      <c r="C295" s="37"/>
      <c r="D295" s="202" t="s">
        <v>139</v>
      </c>
      <c r="E295" s="37"/>
      <c r="F295" s="203" t="s">
        <v>515</v>
      </c>
      <c r="G295" s="37"/>
      <c r="H295" s="37"/>
      <c r="I295" s="204"/>
      <c r="J295" s="37"/>
      <c r="K295" s="37"/>
      <c r="L295" s="40"/>
      <c r="M295" s="205"/>
      <c r="N295" s="206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139</v>
      </c>
      <c r="AU295" s="18" t="s">
        <v>83</v>
      </c>
    </row>
    <row r="296" spans="1:65" s="14" customFormat="1" ht="11.25">
      <c r="B296" s="221"/>
      <c r="C296" s="222"/>
      <c r="D296" s="202" t="s">
        <v>174</v>
      </c>
      <c r="E296" s="223" t="s">
        <v>1</v>
      </c>
      <c r="F296" s="224" t="s">
        <v>516</v>
      </c>
      <c r="G296" s="222"/>
      <c r="H296" s="225">
        <v>1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174</v>
      </c>
      <c r="AU296" s="231" t="s">
        <v>83</v>
      </c>
      <c r="AV296" s="14" t="s">
        <v>83</v>
      </c>
      <c r="AW296" s="14" t="s">
        <v>31</v>
      </c>
      <c r="AX296" s="14" t="s">
        <v>73</v>
      </c>
      <c r="AY296" s="231" t="s">
        <v>131</v>
      </c>
    </row>
    <row r="297" spans="1:65" s="14" customFormat="1" ht="11.25">
      <c r="B297" s="221"/>
      <c r="C297" s="222"/>
      <c r="D297" s="202" t="s">
        <v>174</v>
      </c>
      <c r="E297" s="223" t="s">
        <v>1</v>
      </c>
      <c r="F297" s="224" t="s">
        <v>517</v>
      </c>
      <c r="G297" s="222"/>
      <c r="H297" s="225">
        <v>8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174</v>
      </c>
      <c r="AU297" s="231" t="s">
        <v>83</v>
      </c>
      <c r="AV297" s="14" t="s">
        <v>83</v>
      </c>
      <c r="AW297" s="14" t="s">
        <v>31</v>
      </c>
      <c r="AX297" s="14" t="s">
        <v>73</v>
      </c>
      <c r="AY297" s="231" t="s">
        <v>131</v>
      </c>
    </row>
    <row r="298" spans="1:65" s="15" customFormat="1" ht="11.25">
      <c r="B298" s="232"/>
      <c r="C298" s="233"/>
      <c r="D298" s="202" t="s">
        <v>174</v>
      </c>
      <c r="E298" s="234" t="s">
        <v>1</v>
      </c>
      <c r="F298" s="235" t="s">
        <v>178</v>
      </c>
      <c r="G298" s="233"/>
      <c r="H298" s="236">
        <v>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AT298" s="242" t="s">
        <v>174</v>
      </c>
      <c r="AU298" s="242" t="s">
        <v>83</v>
      </c>
      <c r="AV298" s="15" t="s">
        <v>138</v>
      </c>
      <c r="AW298" s="15" t="s">
        <v>31</v>
      </c>
      <c r="AX298" s="15" t="s">
        <v>81</v>
      </c>
      <c r="AY298" s="242" t="s">
        <v>131</v>
      </c>
    </row>
    <row r="299" spans="1:65" s="2" customFormat="1" ht="24.2" customHeight="1">
      <c r="A299" s="35"/>
      <c r="B299" s="36"/>
      <c r="C299" s="257" t="s">
        <v>518</v>
      </c>
      <c r="D299" s="257" t="s">
        <v>479</v>
      </c>
      <c r="E299" s="258" t="s">
        <v>519</v>
      </c>
      <c r="F299" s="259" t="s">
        <v>520</v>
      </c>
      <c r="G299" s="260" t="s">
        <v>375</v>
      </c>
      <c r="H299" s="261">
        <v>1</v>
      </c>
      <c r="I299" s="262"/>
      <c r="J299" s="263">
        <f>ROUND(I299*H299,2)</f>
        <v>0</v>
      </c>
      <c r="K299" s="264"/>
      <c r="L299" s="265"/>
      <c r="M299" s="266" t="s">
        <v>1</v>
      </c>
      <c r="N299" s="267" t="s">
        <v>38</v>
      </c>
      <c r="O299" s="72"/>
      <c r="P299" s="198">
        <f>O299*H299</f>
        <v>0</v>
      </c>
      <c r="Q299" s="198">
        <v>0</v>
      </c>
      <c r="R299" s="198">
        <f>Q299*H299</f>
        <v>0</v>
      </c>
      <c r="S299" s="198">
        <v>0</v>
      </c>
      <c r="T299" s="199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0" t="s">
        <v>197</v>
      </c>
      <c r="AT299" s="200" t="s">
        <v>479</v>
      </c>
      <c r="AU299" s="200" t="s">
        <v>83</v>
      </c>
      <c r="AY299" s="18" t="s">
        <v>131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18" t="s">
        <v>81</v>
      </c>
      <c r="BK299" s="201">
        <f>ROUND(I299*H299,2)</f>
        <v>0</v>
      </c>
      <c r="BL299" s="18" t="s">
        <v>138</v>
      </c>
      <c r="BM299" s="200" t="s">
        <v>521</v>
      </c>
    </row>
    <row r="300" spans="1:65" s="2" customFormat="1" ht="19.5">
      <c r="A300" s="35"/>
      <c r="B300" s="36"/>
      <c r="C300" s="37"/>
      <c r="D300" s="202" t="s">
        <v>139</v>
      </c>
      <c r="E300" s="37"/>
      <c r="F300" s="203" t="s">
        <v>520</v>
      </c>
      <c r="G300" s="37"/>
      <c r="H300" s="37"/>
      <c r="I300" s="204"/>
      <c r="J300" s="37"/>
      <c r="K300" s="37"/>
      <c r="L300" s="40"/>
      <c r="M300" s="205"/>
      <c r="N300" s="206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139</v>
      </c>
      <c r="AU300" s="18" t="s">
        <v>83</v>
      </c>
    </row>
    <row r="301" spans="1:65" s="2" customFormat="1" ht="24.2" customHeight="1">
      <c r="A301" s="35"/>
      <c r="B301" s="36"/>
      <c r="C301" s="257" t="s">
        <v>299</v>
      </c>
      <c r="D301" s="257" t="s">
        <v>479</v>
      </c>
      <c r="E301" s="258" t="s">
        <v>522</v>
      </c>
      <c r="F301" s="259" t="s">
        <v>523</v>
      </c>
      <c r="G301" s="260" t="s">
        <v>375</v>
      </c>
      <c r="H301" s="261">
        <v>8</v>
      </c>
      <c r="I301" s="262"/>
      <c r="J301" s="263">
        <f>ROUND(I301*H301,2)</f>
        <v>0</v>
      </c>
      <c r="K301" s="264"/>
      <c r="L301" s="265"/>
      <c r="M301" s="266" t="s">
        <v>1</v>
      </c>
      <c r="N301" s="267" t="s">
        <v>38</v>
      </c>
      <c r="O301" s="72"/>
      <c r="P301" s="198">
        <f>O301*H301</f>
        <v>0</v>
      </c>
      <c r="Q301" s="198">
        <v>0</v>
      </c>
      <c r="R301" s="198">
        <f>Q301*H301</f>
        <v>0</v>
      </c>
      <c r="S301" s="198">
        <v>0</v>
      </c>
      <c r="T301" s="19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0" t="s">
        <v>197</v>
      </c>
      <c r="AT301" s="200" t="s">
        <v>479</v>
      </c>
      <c r="AU301" s="200" t="s">
        <v>83</v>
      </c>
      <c r="AY301" s="18" t="s">
        <v>131</v>
      </c>
      <c r="BE301" s="201">
        <f>IF(N301="základní",J301,0)</f>
        <v>0</v>
      </c>
      <c r="BF301" s="201">
        <f>IF(N301="snížená",J301,0)</f>
        <v>0</v>
      </c>
      <c r="BG301" s="201">
        <f>IF(N301="zákl. přenesená",J301,0)</f>
        <v>0</v>
      </c>
      <c r="BH301" s="201">
        <f>IF(N301="sníž. přenesená",J301,0)</f>
        <v>0</v>
      </c>
      <c r="BI301" s="201">
        <f>IF(N301="nulová",J301,0)</f>
        <v>0</v>
      </c>
      <c r="BJ301" s="18" t="s">
        <v>81</v>
      </c>
      <c r="BK301" s="201">
        <f>ROUND(I301*H301,2)</f>
        <v>0</v>
      </c>
      <c r="BL301" s="18" t="s">
        <v>138</v>
      </c>
      <c r="BM301" s="200" t="s">
        <v>524</v>
      </c>
    </row>
    <row r="302" spans="1:65" s="2" customFormat="1" ht="19.5">
      <c r="A302" s="35"/>
      <c r="B302" s="36"/>
      <c r="C302" s="37"/>
      <c r="D302" s="202" t="s">
        <v>139</v>
      </c>
      <c r="E302" s="37"/>
      <c r="F302" s="203" t="s">
        <v>523</v>
      </c>
      <c r="G302" s="37"/>
      <c r="H302" s="37"/>
      <c r="I302" s="204"/>
      <c r="J302" s="37"/>
      <c r="K302" s="37"/>
      <c r="L302" s="40"/>
      <c r="M302" s="205"/>
      <c r="N302" s="206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139</v>
      </c>
      <c r="AU302" s="18" t="s">
        <v>83</v>
      </c>
    </row>
    <row r="303" spans="1:65" s="12" customFormat="1" ht="22.9" customHeight="1">
      <c r="B303" s="172"/>
      <c r="C303" s="173"/>
      <c r="D303" s="174" t="s">
        <v>72</v>
      </c>
      <c r="E303" s="186" t="s">
        <v>166</v>
      </c>
      <c r="F303" s="186" t="s">
        <v>167</v>
      </c>
      <c r="G303" s="173"/>
      <c r="H303" s="173"/>
      <c r="I303" s="176"/>
      <c r="J303" s="187">
        <f>BK303</f>
        <v>0</v>
      </c>
      <c r="K303" s="173"/>
      <c r="L303" s="178"/>
      <c r="M303" s="179"/>
      <c r="N303" s="180"/>
      <c r="O303" s="180"/>
      <c r="P303" s="181">
        <v>0</v>
      </c>
      <c r="Q303" s="180"/>
      <c r="R303" s="181">
        <v>0</v>
      </c>
      <c r="S303" s="180"/>
      <c r="T303" s="182">
        <v>0</v>
      </c>
      <c r="AR303" s="183" t="s">
        <v>81</v>
      </c>
      <c r="AT303" s="184" t="s">
        <v>72</v>
      </c>
      <c r="AU303" s="184" t="s">
        <v>81</v>
      </c>
      <c r="AY303" s="183" t="s">
        <v>131</v>
      </c>
      <c r="BK303" s="185">
        <v>0</v>
      </c>
    </row>
    <row r="304" spans="1:65" s="12" customFormat="1" ht="22.9" customHeight="1">
      <c r="B304" s="172"/>
      <c r="C304" s="173"/>
      <c r="D304" s="174" t="s">
        <v>72</v>
      </c>
      <c r="E304" s="186" t="s">
        <v>168</v>
      </c>
      <c r="F304" s="186" t="s">
        <v>169</v>
      </c>
      <c r="G304" s="173"/>
      <c r="H304" s="173"/>
      <c r="I304" s="176"/>
      <c r="J304" s="187">
        <f>BK304</f>
        <v>0</v>
      </c>
      <c r="K304" s="173"/>
      <c r="L304" s="178"/>
      <c r="M304" s="179"/>
      <c r="N304" s="180"/>
      <c r="O304" s="180"/>
      <c r="P304" s="181">
        <f>SUM(P305:P345)</f>
        <v>0</v>
      </c>
      <c r="Q304" s="180"/>
      <c r="R304" s="181">
        <f>SUM(R305:R345)</f>
        <v>6.0826499999999993E-3</v>
      </c>
      <c r="S304" s="180"/>
      <c r="T304" s="182">
        <f>SUM(T305:T345)</f>
        <v>0</v>
      </c>
      <c r="AR304" s="183" t="s">
        <v>81</v>
      </c>
      <c r="AT304" s="184" t="s">
        <v>72</v>
      </c>
      <c r="AU304" s="184" t="s">
        <v>81</v>
      </c>
      <c r="AY304" s="183" t="s">
        <v>131</v>
      </c>
      <c r="BK304" s="185">
        <f>SUM(BK305:BK345)</f>
        <v>0</v>
      </c>
    </row>
    <row r="305" spans="1:65" s="2" customFormat="1" ht="24.2" customHeight="1">
      <c r="A305" s="35"/>
      <c r="B305" s="36"/>
      <c r="C305" s="188" t="s">
        <v>525</v>
      </c>
      <c r="D305" s="188" t="s">
        <v>134</v>
      </c>
      <c r="E305" s="189" t="s">
        <v>526</v>
      </c>
      <c r="F305" s="190" t="s">
        <v>527</v>
      </c>
      <c r="G305" s="191" t="s">
        <v>172</v>
      </c>
      <c r="H305" s="192">
        <v>173.79</v>
      </c>
      <c r="I305" s="193"/>
      <c r="J305" s="194">
        <f>ROUND(I305*H305,2)</f>
        <v>0</v>
      </c>
      <c r="K305" s="195"/>
      <c r="L305" s="40"/>
      <c r="M305" s="196" t="s">
        <v>1</v>
      </c>
      <c r="N305" s="197" t="s">
        <v>38</v>
      </c>
      <c r="O305" s="72"/>
      <c r="P305" s="198">
        <f>O305*H305</f>
        <v>0</v>
      </c>
      <c r="Q305" s="198">
        <v>3.4999999999999997E-5</v>
      </c>
      <c r="R305" s="198">
        <f>Q305*H305</f>
        <v>6.0826499999999993E-3</v>
      </c>
      <c r="S305" s="198">
        <v>0</v>
      </c>
      <c r="T305" s="199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0" t="s">
        <v>138</v>
      </c>
      <c r="AT305" s="200" t="s">
        <v>134</v>
      </c>
      <c r="AU305" s="200" t="s">
        <v>83</v>
      </c>
      <c r="AY305" s="18" t="s">
        <v>131</v>
      </c>
      <c r="BE305" s="201">
        <f>IF(N305="základní",J305,0)</f>
        <v>0</v>
      </c>
      <c r="BF305" s="201">
        <f>IF(N305="snížená",J305,0)</f>
        <v>0</v>
      </c>
      <c r="BG305" s="201">
        <f>IF(N305="zákl. přenesená",J305,0)</f>
        <v>0</v>
      </c>
      <c r="BH305" s="201">
        <f>IF(N305="sníž. přenesená",J305,0)</f>
        <v>0</v>
      </c>
      <c r="BI305" s="201">
        <f>IF(N305="nulová",J305,0)</f>
        <v>0</v>
      </c>
      <c r="BJ305" s="18" t="s">
        <v>81</v>
      </c>
      <c r="BK305" s="201">
        <f>ROUND(I305*H305,2)</f>
        <v>0</v>
      </c>
      <c r="BL305" s="18" t="s">
        <v>138</v>
      </c>
      <c r="BM305" s="200" t="s">
        <v>528</v>
      </c>
    </row>
    <row r="306" spans="1:65" s="2" customFormat="1" ht="19.5">
      <c r="A306" s="35"/>
      <c r="B306" s="36"/>
      <c r="C306" s="37"/>
      <c r="D306" s="202" t="s">
        <v>139</v>
      </c>
      <c r="E306" s="37"/>
      <c r="F306" s="203" t="s">
        <v>529</v>
      </c>
      <c r="G306" s="37"/>
      <c r="H306" s="37"/>
      <c r="I306" s="204"/>
      <c r="J306" s="37"/>
      <c r="K306" s="37"/>
      <c r="L306" s="40"/>
      <c r="M306" s="205"/>
      <c r="N306" s="206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139</v>
      </c>
      <c r="AU306" s="18" t="s">
        <v>83</v>
      </c>
    </row>
    <row r="307" spans="1:65" s="13" customFormat="1" ht="11.25">
      <c r="B307" s="211"/>
      <c r="C307" s="212"/>
      <c r="D307" s="202" t="s">
        <v>174</v>
      </c>
      <c r="E307" s="213" t="s">
        <v>1</v>
      </c>
      <c r="F307" s="214" t="s">
        <v>184</v>
      </c>
      <c r="G307" s="212"/>
      <c r="H307" s="213" t="s">
        <v>1</v>
      </c>
      <c r="I307" s="215"/>
      <c r="J307" s="212"/>
      <c r="K307" s="212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174</v>
      </c>
      <c r="AU307" s="220" t="s">
        <v>83</v>
      </c>
      <c r="AV307" s="13" t="s">
        <v>81</v>
      </c>
      <c r="AW307" s="13" t="s">
        <v>31</v>
      </c>
      <c r="AX307" s="13" t="s">
        <v>73</v>
      </c>
      <c r="AY307" s="220" t="s">
        <v>131</v>
      </c>
    </row>
    <row r="308" spans="1:65" s="14" customFormat="1" ht="11.25">
      <c r="B308" s="221"/>
      <c r="C308" s="222"/>
      <c r="D308" s="202" t="s">
        <v>174</v>
      </c>
      <c r="E308" s="223" t="s">
        <v>1</v>
      </c>
      <c r="F308" s="224" t="s">
        <v>530</v>
      </c>
      <c r="G308" s="222"/>
      <c r="H308" s="225">
        <v>3.48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174</v>
      </c>
      <c r="AU308" s="231" t="s">
        <v>83</v>
      </c>
      <c r="AV308" s="14" t="s">
        <v>83</v>
      </c>
      <c r="AW308" s="14" t="s">
        <v>31</v>
      </c>
      <c r="AX308" s="14" t="s">
        <v>73</v>
      </c>
      <c r="AY308" s="231" t="s">
        <v>131</v>
      </c>
    </row>
    <row r="309" spans="1:65" s="14" customFormat="1" ht="11.25">
      <c r="B309" s="221"/>
      <c r="C309" s="222"/>
      <c r="D309" s="202" t="s">
        <v>174</v>
      </c>
      <c r="E309" s="223" t="s">
        <v>1</v>
      </c>
      <c r="F309" s="224" t="s">
        <v>531</v>
      </c>
      <c r="G309" s="222"/>
      <c r="H309" s="225">
        <v>3.28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174</v>
      </c>
      <c r="AU309" s="231" t="s">
        <v>83</v>
      </c>
      <c r="AV309" s="14" t="s">
        <v>83</v>
      </c>
      <c r="AW309" s="14" t="s">
        <v>31</v>
      </c>
      <c r="AX309" s="14" t="s">
        <v>73</v>
      </c>
      <c r="AY309" s="231" t="s">
        <v>131</v>
      </c>
    </row>
    <row r="310" spans="1:65" s="14" customFormat="1" ht="11.25">
      <c r="B310" s="221"/>
      <c r="C310" s="222"/>
      <c r="D310" s="202" t="s">
        <v>174</v>
      </c>
      <c r="E310" s="223" t="s">
        <v>1</v>
      </c>
      <c r="F310" s="224" t="s">
        <v>532</v>
      </c>
      <c r="G310" s="222"/>
      <c r="H310" s="225">
        <v>4.29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174</v>
      </c>
      <c r="AU310" s="231" t="s">
        <v>83</v>
      </c>
      <c r="AV310" s="14" t="s">
        <v>83</v>
      </c>
      <c r="AW310" s="14" t="s">
        <v>31</v>
      </c>
      <c r="AX310" s="14" t="s">
        <v>73</v>
      </c>
      <c r="AY310" s="231" t="s">
        <v>131</v>
      </c>
    </row>
    <row r="311" spans="1:65" s="14" customFormat="1" ht="11.25">
      <c r="B311" s="221"/>
      <c r="C311" s="222"/>
      <c r="D311" s="202" t="s">
        <v>174</v>
      </c>
      <c r="E311" s="223" t="s">
        <v>1</v>
      </c>
      <c r="F311" s="224" t="s">
        <v>533</v>
      </c>
      <c r="G311" s="222"/>
      <c r="H311" s="225">
        <v>7.89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174</v>
      </c>
      <c r="AU311" s="231" t="s">
        <v>83</v>
      </c>
      <c r="AV311" s="14" t="s">
        <v>83</v>
      </c>
      <c r="AW311" s="14" t="s">
        <v>31</v>
      </c>
      <c r="AX311" s="14" t="s">
        <v>73</v>
      </c>
      <c r="AY311" s="231" t="s">
        <v>131</v>
      </c>
    </row>
    <row r="312" spans="1:65" s="14" customFormat="1" ht="11.25">
      <c r="B312" s="221"/>
      <c r="C312" s="222"/>
      <c r="D312" s="202" t="s">
        <v>174</v>
      </c>
      <c r="E312" s="223" t="s">
        <v>1</v>
      </c>
      <c r="F312" s="224" t="s">
        <v>534</v>
      </c>
      <c r="G312" s="222"/>
      <c r="H312" s="225">
        <v>8.69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174</v>
      </c>
      <c r="AU312" s="231" t="s">
        <v>83</v>
      </c>
      <c r="AV312" s="14" t="s">
        <v>83</v>
      </c>
      <c r="AW312" s="14" t="s">
        <v>31</v>
      </c>
      <c r="AX312" s="14" t="s">
        <v>73</v>
      </c>
      <c r="AY312" s="231" t="s">
        <v>131</v>
      </c>
    </row>
    <row r="313" spans="1:65" s="14" customFormat="1" ht="11.25">
      <c r="B313" s="221"/>
      <c r="C313" s="222"/>
      <c r="D313" s="202" t="s">
        <v>174</v>
      </c>
      <c r="E313" s="223" t="s">
        <v>1</v>
      </c>
      <c r="F313" s="224" t="s">
        <v>535</v>
      </c>
      <c r="G313" s="222"/>
      <c r="H313" s="225">
        <v>9.98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174</v>
      </c>
      <c r="AU313" s="231" t="s">
        <v>83</v>
      </c>
      <c r="AV313" s="14" t="s">
        <v>83</v>
      </c>
      <c r="AW313" s="14" t="s">
        <v>31</v>
      </c>
      <c r="AX313" s="14" t="s">
        <v>73</v>
      </c>
      <c r="AY313" s="231" t="s">
        <v>131</v>
      </c>
    </row>
    <row r="314" spans="1:65" s="14" customFormat="1" ht="11.25">
      <c r="B314" s="221"/>
      <c r="C314" s="222"/>
      <c r="D314" s="202" t="s">
        <v>174</v>
      </c>
      <c r="E314" s="223" t="s">
        <v>1</v>
      </c>
      <c r="F314" s="224" t="s">
        <v>536</v>
      </c>
      <c r="G314" s="222"/>
      <c r="H314" s="225">
        <v>11.34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174</v>
      </c>
      <c r="AU314" s="231" t="s">
        <v>83</v>
      </c>
      <c r="AV314" s="14" t="s">
        <v>83</v>
      </c>
      <c r="AW314" s="14" t="s">
        <v>31</v>
      </c>
      <c r="AX314" s="14" t="s">
        <v>73</v>
      </c>
      <c r="AY314" s="231" t="s">
        <v>131</v>
      </c>
    </row>
    <row r="315" spans="1:65" s="14" customFormat="1" ht="11.25">
      <c r="B315" s="221"/>
      <c r="C315" s="222"/>
      <c r="D315" s="202" t="s">
        <v>174</v>
      </c>
      <c r="E315" s="223" t="s">
        <v>1</v>
      </c>
      <c r="F315" s="224" t="s">
        <v>537</v>
      </c>
      <c r="G315" s="222"/>
      <c r="H315" s="225">
        <v>11.43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174</v>
      </c>
      <c r="AU315" s="231" t="s">
        <v>83</v>
      </c>
      <c r="AV315" s="14" t="s">
        <v>83</v>
      </c>
      <c r="AW315" s="14" t="s">
        <v>31</v>
      </c>
      <c r="AX315" s="14" t="s">
        <v>73</v>
      </c>
      <c r="AY315" s="231" t="s">
        <v>131</v>
      </c>
    </row>
    <row r="316" spans="1:65" s="14" customFormat="1" ht="11.25">
      <c r="B316" s="221"/>
      <c r="C316" s="222"/>
      <c r="D316" s="202" t="s">
        <v>174</v>
      </c>
      <c r="E316" s="223" t="s">
        <v>1</v>
      </c>
      <c r="F316" s="224" t="s">
        <v>538</v>
      </c>
      <c r="G316" s="222"/>
      <c r="H316" s="225">
        <v>10.76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174</v>
      </c>
      <c r="AU316" s="231" t="s">
        <v>83</v>
      </c>
      <c r="AV316" s="14" t="s">
        <v>83</v>
      </c>
      <c r="AW316" s="14" t="s">
        <v>31</v>
      </c>
      <c r="AX316" s="14" t="s">
        <v>73</v>
      </c>
      <c r="AY316" s="231" t="s">
        <v>131</v>
      </c>
    </row>
    <row r="317" spans="1:65" s="14" customFormat="1" ht="11.25">
      <c r="B317" s="221"/>
      <c r="C317" s="222"/>
      <c r="D317" s="202" t="s">
        <v>174</v>
      </c>
      <c r="E317" s="223" t="s">
        <v>1</v>
      </c>
      <c r="F317" s="224" t="s">
        <v>539</v>
      </c>
      <c r="G317" s="222"/>
      <c r="H317" s="225">
        <v>9.84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174</v>
      </c>
      <c r="AU317" s="231" t="s">
        <v>83</v>
      </c>
      <c r="AV317" s="14" t="s">
        <v>83</v>
      </c>
      <c r="AW317" s="14" t="s">
        <v>31</v>
      </c>
      <c r="AX317" s="14" t="s">
        <v>73</v>
      </c>
      <c r="AY317" s="231" t="s">
        <v>131</v>
      </c>
    </row>
    <row r="318" spans="1:65" s="14" customFormat="1" ht="11.25">
      <c r="B318" s="221"/>
      <c r="C318" s="222"/>
      <c r="D318" s="202" t="s">
        <v>174</v>
      </c>
      <c r="E318" s="223" t="s">
        <v>1</v>
      </c>
      <c r="F318" s="224" t="s">
        <v>540</v>
      </c>
      <c r="G318" s="222"/>
      <c r="H318" s="225">
        <v>1.76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174</v>
      </c>
      <c r="AU318" s="231" t="s">
        <v>83</v>
      </c>
      <c r="AV318" s="14" t="s">
        <v>83</v>
      </c>
      <c r="AW318" s="14" t="s">
        <v>31</v>
      </c>
      <c r="AX318" s="14" t="s">
        <v>73</v>
      </c>
      <c r="AY318" s="231" t="s">
        <v>131</v>
      </c>
    </row>
    <row r="319" spans="1:65" s="14" customFormat="1" ht="11.25">
      <c r="B319" s="221"/>
      <c r="C319" s="222"/>
      <c r="D319" s="202" t="s">
        <v>174</v>
      </c>
      <c r="E319" s="223" t="s">
        <v>1</v>
      </c>
      <c r="F319" s="224" t="s">
        <v>541</v>
      </c>
      <c r="G319" s="222"/>
      <c r="H319" s="225">
        <v>2.81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174</v>
      </c>
      <c r="AU319" s="231" t="s">
        <v>83</v>
      </c>
      <c r="AV319" s="14" t="s">
        <v>83</v>
      </c>
      <c r="AW319" s="14" t="s">
        <v>31</v>
      </c>
      <c r="AX319" s="14" t="s">
        <v>73</v>
      </c>
      <c r="AY319" s="231" t="s">
        <v>131</v>
      </c>
    </row>
    <row r="320" spans="1:65" s="14" customFormat="1" ht="11.25">
      <c r="B320" s="221"/>
      <c r="C320" s="222"/>
      <c r="D320" s="202" t="s">
        <v>174</v>
      </c>
      <c r="E320" s="223" t="s">
        <v>1</v>
      </c>
      <c r="F320" s="224" t="s">
        <v>542</v>
      </c>
      <c r="G320" s="222"/>
      <c r="H320" s="225">
        <v>1.36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174</v>
      </c>
      <c r="AU320" s="231" t="s">
        <v>83</v>
      </c>
      <c r="AV320" s="14" t="s">
        <v>83</v>
      </c>
      <c r="AW320" s="14" t="s">
        <v>31</v>
      </c>
      <c r="AX320" s="14" t="s">
        <v>73</v>
      </c>
      <c r="AY320" s="231" t="s">
        <v>131</v>
      </c>
    </row>
    <row r="321" spans="2:51" s="14" customFormat="1" ht="11.25">
      <c r="B321" s="221"/>
      <c r="C321" s="222"/>
      <c r="D321" s="202" t="s">
        <v>174</v>
      </c>
      <c r="E321" s="223" t="s">
        <v>1</v>
      </c>
      <c r="F321" s="224" t="s">
        <v>543</v>
      </c>
      <c r="G321" s="222"/>
      <c r="H321" s="225">
        <v>1.38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174</v>
      </c>
      <c r="AU321" s="231" t="s">
        <v>83</v>
      </c>
      <c r="AV321" s="14" t="s">
        <v>83</v>
      </c>
      <c r="AW321" s="14" t="s">
        <v>31</v>
      </c>
      <c r="AX321" s="14" t="s">
        <v>73</v>
      </c>
      <c r="AY321" s="231" t="s">
        <v>131</v>
      </c>
    </row>
    <row r="322" spans="2:51" s="14" customFormat="1" ht="11.25">
      <c r="B322" s="221"/>
      <c r="C322" s="222"/>
      <c r="D322" s="202" t="s">
        <v>174</v>
      </c>
      <c r="E322" s="223" t="s">
        <v>1</v>
      </c>
      <c r="F322" s="224" t="s">
        <v>544</v>
      </c>
      <c r="G322" s="222"/>
      <c r="H322" s="225">
        <v>1.37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174</v>
      </c>
      <c r="AU322" s="231" t="s">
        <v>83</v>
      </c>
      <c r="AV322" s="14" t="s">
        <v>83</v>
      </c>
      <c r="AW322" s="14" t="s">
        <v>31</v>
      </c>
      <c r="AX322" s="14" t="s">
        <v>73</v>
      </c>
      <c r="AY322" s="231" t="s">
        <v>131</v>
      </c>
    </row>
    <row r="323" spans="2:51" s="14" customFormat="1" ht="11.25">
      <c r="B323" s="221"/>
      <c r="C323" s="222"/>
      <c r="D323" s="202" t="s">
        <v>174</v>
      </c>
      <c r="E323" s="223" t="s">
        <v>1</v>
      </c>
      <c r="F323" s="224" t="s">
        <v>545</v>
      </c>
      <c r="G323" s="222"/>
      <c r="H323" s="225">
        <v>1.37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174</v>
      </c>
      <c r="AU323" s="231" t="s">
        <v>83</v>
      </c>
      <c r="AV323" s="14" t="s">
        <v>83</v>
      </c>
      <c r="AW323" s="14" t="s">
        <v>31</v>
      </c>
      <c r="AX323" s="14" t="s">
        <v>73</v>
      </c>
      <c r="AY323" s="231" t="s">
        <v>131</v>
      </c>
    </row>
    <row r="324" spans="2:51" s="14" customFormat="1" ht="11.25">
      <c r="B324" s="221"/>
      <c r="C324" s="222"/>
      <c r="D324" s="202" t="s">
        <v>174</v>
      </c>
      <c r="E324" s="223" t="s">
        <v>1</v>
      </c>
      <c r="F324" s="224" t="s">
        <v>546</v>
      </c>
      <c r="G324" s="222"/>
      <c r="H324" s="225">
        <v>1.36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174</v>
      </c>
      <c r="AU324" s="231" t="s">
        <v>83</v>
      </c>
      <c r="AV324" s="14" t="s">
        <v>83</v>
      </c>
      <c r="AW324" s="14" t="s">
        <v>31</v>
      </c>
      <c r="AX324" s="14" t="s">
        <v>73</v>
      </c>
      <c r="AY324" s="231" t="s">
        <v>131</v>
      </c>
    </row>
    <row r="325" spans="2:51" s="14" customFormat="1" ht="11.25">
      <c r="B325" s="221"/>
      <c r="C325" s="222"/>
      <c r="D325" s="202" t="s">
        <v>174</v>
      </c>
      <c r="E325" s="223" t="s">
        <v>1</v>
      </c>
      <c r="F325" s="224" t="s">
        <v>547</v>
      </c>
      <c r="G325" s="222"/>
      <c r="H325" s="225">
        <v>1.36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174</v>
      </c>
      <c r="AU325" s="231" t="s">
        <v>83</v>
      </c>
      <c r="AV325" s="14" t="s">
        <v>83</v>
      </c>
      <c r="AW325" s="14" t="s">
        <v>31</v>
      </c>
      <c r="AX325" s="14" t="s">
        <v>73</v>
      </c>
      <c r="AY325" s="231" t="s">
        <v>131</v>
      </c>
    </row>
    <row r="326" spans="2:51" s="14" customFormat="1" ht="11.25">
      <c r="B326" s="221"/>
      <c r="C326" s="222"/>
      <c r="D326" s="202" t="s">
        <v>174</v>
      </c>
      <c r="E326" s="223" t="s">
        <v>1</v>
      </c>
      <c r="F326" s="224" t="s">
        <v>548</v>
      </c>
      <c r="G326" s="222"/>
      <c r="H326" s="225">
        <v>1.37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174</v>
      </c>
      <c r="AU326" s="231" t="s">
        <v>83</v>
      </c>
      <c r="AV326" s="14" t="s">
        <v>83</v>
      </c>
      <c r="AW326" s="14" t="s">
        <v>31</v>
      </c>
      <c r="AX326" s="14" t="s">
        <v>73</v>
      </c>
      <c r="AY326" s="231" t="s">
        <v>131</v>
      </c>
    </row>
    <row r="327" spans="2:51" s="16" customFormat="1" ht="11.25">
      <c r="B327" s="243"/>
      <c r="C327" s="244"/>
      <c r="D327" s="202" t="s">
        <v>174</v>
      </c>
      <c r="E327" s="245" t="s">
        <v>1</v>
      </c>
      <c r="F327" s="246" t="s">
        <v>267</v>
      </c>
      <c r="G327" s="244"/>
      <c r="H327" s="247">
        <v>95.12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AT327" s="253" t="s">
        <v>174</v>
      </c>
      <c r="AU327" s="253" t="s">
        <v>83</v>
      </c>
      <c r="AV327" s="16" t="s">
        <v>141</v>
      </c>
      <c r="AW327" s="16" t="s">
        <v>31</v>
      </c>
      <c r="AX327" s="16" t="s">
        <v>73</v>
      </c>
      <c r="AY327" s="253" t="s">
        <v>131</v>
      </c>
    </row>
    <row r="328" spans="2:51" s="13" customFormat="1" ht="11.25">
      <c r="B328" s="211"/>
      <c r="C328" s="212"/>
      <c r="D328" s="202" t="s">
        <v>174</v>
      </c>
      <c r="E328" s="213" t="s">
        <v>1</v>
      </c>
      <c r="F328" s="214" t="s">
        <v>268</v>
      </c>
      <c r="G328" s="212"/>
      <c r="H328" s="213" t="s">
        <v>1</v>
      </c>
      <c r="I328" s="215"/>
      <c r="J328" s="212"/>
      <c r="K328" s="212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174</v>
      </c>
      <c r="AU328" s="220" t="s">
        <v>83</v>
      </c>
      <c r="AV328" s="13" t="s">
        <v>81</v>
      </c>
      <c r="AW328" s="13" t="s">
        <v>31</v>
      </c>
      <c r="AX328" s="13" t="s">
        <v>73</v>
      </c>
      <c r="AY328" s="220" t="s">
        <v>131</v>
      </c>
    </row>
    <row r="329" spans="2:51" s="14" customFormat="1" ht="11.25">
      <c r="B329" s="221"/>
      <c r="C329" s="222"/>
      <c r="D329" s="202" t="s">
        <v>174</v>
      </c>
      <c r="E329" s="223" t="s">
        <v>1</v>
      </c>
      <c r="F329" s="224" t="s">
        <v>549</v>
      </c>
      <c r="G329" s="222"/>
      <c r="H329" s="225">
        <v>3.84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174</v>
      </c>
      <c r="AU329" s="231" t="s">
        <v>83</v>
      </c>
      <c r="AV329" s="14" t="s">
        <v>83</v>
      </c>
      <c r="AW329" s="14" t="s">
        <v>31</v>
      </c>
      <c r="AX329" s="14" t="s">
        <v>73</v>
      </c>
      <c r="AY329" s="231" t="s">
        <v>131</v>
      </c>
    </row>
    <row r="330" spans="2:51" s="14" customFormat="1" ht="11.25">
      <c r="B330" s="221"/>
      <c r="C330" s="222"/>
      <c r="D330" s="202" t="s">
        <v>174</v>
      </c>
      <c r="E330" s="223" t="s">
        <v>1</v>
      </c>
      <c r="F330" s="224" t="s">
        <v>550</v>
      </c>
      <c r="G330" s="222"/>
      <c r="H330" s="225">
        <v>3.73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174</v>
      </c>
      <c r="AU330" s="231" t="s">
        <v>83</v>
      </c>
      <c r="AV330" s="14" t="s">
        <v>83</v>
      </c>
      <c r="AW330" s="14" t="s">
        <v>31</v>
      </c>
      <c r="AX330" s="14" t="s">
        <v>73</v>
      </c>
      <c r="AY330" s="231" t="s">
        <v>131</v>
      </c>
    </row>
    <row r="331" spans="2:51" s="14" customFormat="1" ht="11.25">
      <c r="B331" s="221"/>
      <c r="C331" s="222"/>
      <c r="D331" s="202" t="s">
        <v>174</v>
      </c>
      <c r="E331" s="223" t="s">
        <v>1</v>
      </c>
      <c r="F331" s="224" t="s">
        <v>551</v>
      </c>
      <c r="G331" s="222"/>
      <c r="H331" s="225">
        <v>3.03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174</v>
      </c>
      <c r="AU331" s="231" t="s">
        <v>83</v>
      </c>
      <c r="AV331" s="14" t="s">
        <v>83</v>
      </c>
      <c r="AW331" s="14" t="s">
        <v>31</v>
      </c>
      <c r="AX331" s="14" t="s">
        <v>73</v>
      </c>
      <c r="AY331" s="231" t="s">
        <v>131</v>
      </c>
    </row>
    <row r="332" spans="2:51" s="14" customFormat="1" ht="11.25">
      <c r="B332" s="221"/>
      <c r="C332" s="222"/>
      <c r="D332" s="202" t="s">
        <v>174</v>
      </c>
      <c r="E332" s="223" t="s">
        <v>1</v>
      </c>
      <c r="F332" s="224" t="s">
        <v>552</v>
      </c>
      <c r="G332" s="222"/>
      <c r="H332" s="225">
        <v>1.1599999999999999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174</v>
      </c>
      <c r="AU332" s="231" t="s">
        <v>83</v>
      </c>
      <c r="AV332" s="14" t="s">
        <v>83</v>
      </c>
      <c r="AW332" s="14" t="s">
        <v>31</v>
      </c>
      <c r="AX332" s="14" t="s">
        <v>73</v>
      </c>
      <c r="AY332" s="231" t="s">
        <v>131</v>
      </c>
    </row>
    <row r="333" spans="2:51" s="14" customFormat="1" ht="11.25">
      <c r="B333" s="221"/>
      <c r="C333" s="222"/>
      <c r="D333" s="202" t="s">
        <v>174</v>
      </c>
      <c r="E333" s="223" t="s">
        <v>1</v>
      </c>
      <c r="F333" s="224" t="s">
        <v>553</v>
      </c>
      <c r="G333" s="222"/>
      <c r="H333" s="225">
        <v>1.49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174</v>
      </c>
      <c r="AU333" s="231" t="s">
        <v>83</v>
      </c>
      <c r="AV333" s="14" t="s">
        <v>83</v>
      </c>
      <c r="AW333" s="14" t="s">
        <v>31</v>
      </c>
      <c r="AX333" s="14" t="s">
        <v>73</v>
      </c>
      <c r="AY333" s="231" t="s">
        <v>131</v>
      </c>
    </row>
    <row r="334" spans="2:51" s="14" customFormat="1" ht="11.25">
      <c r="B334" s="221"/>
      <c r="C334" s="222"/>
      <c r="D334" s="202" t="s">
        <v>174</v>
      </c>
      <c r="E334" s="223" t="s">
        <v>1</v>
      </c>
      <c r="F334" s="224" t="s">
        <v>554</v>
      </c>
      <c r="G334" s="222"/>
      <c r="H334" s="225">
        <v>1.21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AT334" s="231" t="s">
        <v>174</v>
      </c>
      <c r="AU334" s="231" t="s">
        <v>83</v>
      </c>
      <c r="AV334" s="14" t="s">
        <v>83</v>
      </c>
      <c r="AW334" s="14" t="s">
        <v>31</v>
      </c>
      <c r="AX334" s="14" t="s">
        <v>73</v>
      </c>
      <c r="AY334" s="231" t="s">
        <v>131</v>
      </c>
    </row>
    <row r="335" spans="2:51" s="14" customFormat="1" ht="11.25">
      <c r="B335" s="221"/>
      <c r="C335" s="222"/>
      <c r="D335" s="202" t="s">
        <v>174</v>
      </c>
      <c r="E335" s="223" t="s">
        <v>1</v>
      </c>
      <c r="F335" s="224" t="s">
        <v>555</v>
      </c>
      <c r="G335" s="222"/>
      <c r="H335" s="225">
        <v>1.1599999999999999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174</v>
      </c>
      <c r="AU335" s="231" t="s">
        <v>83</v>
      </c>
      <c r="AV335" s="14" t="s">
        <v>83</v>
      </c>
      <c r="AW335" s="14" t="s">
        <v>31</v>
      </c>
      <c r="AX335" s="14" t="s">
        <v>73</v>
      </c>
      <c r="AY335" s="231" t="s">
        <v>131</v>
      </c>
    </row>
    <row r="336" spans="2:51" s="14" customFormat="1" ht="11.25">
      <c r="B336" s="221"/>
      <c r="C336" s="222"/>
      <c r="D336" s="202" t="s">
        <v>174</v>
      </c>
      <c r="E336" s="223" t="s">
        <v>1</v>
      </c>
      <c r="F336" s="224" t="s">
        <v>556</v>
      </c>
      <c r="G336" s="222"/>
      <c r="H336" s="225">
        <v>1.18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174</v>
      </c>
      <c r="AU336" s="231" t="s">
        <v>83</v>
      </c>
      <c r="AV336" s="14" t="s">
        <v>83</v>
      </c>
      <c r="AW336" s="14" t="s">
        <v>31</v>
      </c>
      <c r="AX336" s="14" t="s">
        <v>73</v>
      </c>
      <c r="AY336" s="231" t="s">
        <v>131</v>
      </c>
    </row>
    <row r="337" spans="1:65" s="14" customFormat="1" ht="11.25">
      <c r="B337" s="221"/>
      <c r="C337" s="222"/>
      <c r="D337" s="202" t="s">
        <v>174</v>
      </c>
      <c r="E337" s="223" t="s">
        <v>1</v>
      </c>
      <c r="F337" s="224" t="s">
        <v>557</v>
      </c>
      <c r="G337" s="222"/>
      <c r="H337" s="225">
        <v>1.55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174</v>
      </c>
      <c r="AU337" s="231" t="s">
        <v>83</v>
      </c>
      <c r="AV337" s="14" t="s">
        <v>83</v>
      </c>
      <c r="AW337" s="14" t="s">
        <v>31</v>
      </c>
      <c r="AX337" s="14" t="s">
        <v>73</v>
      </c>
      <c r="AY337" s="231" t="s">
        <v>131</v>
      </c>
    </row>
    <row r="338" spans="1:65" s="14" customFormat="1" ht="11.25">
      <c r="B338" s="221"/>
      <c r="C338" s="222"/>
      <c r="D338" s="202" t="s">
        <v>174</v>
      </c>
      <c r="E338" s="223" t="s">
        <v>1</v>
      </c>
      <c r="F338" s="224" t="s">
        <v>558</v>
      </c>
      <c r="G338" s="222"/>
      <c r="H338" s="225">
        <v>8.36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174</v>
      </c>
      <c r="AU338" s="231" t="s">
        <v>83</v>
      </c>
      <c r="AV338" s="14" t="s">
        <v>83</v>
      </c>
      <c r="AW338" s="14" t="s">
        <v>31</v>
      </c>
      <c r="AX338" s="14" t="s">
        <v>73</v>
      </c>
      <c r="AY338" s="231" t="s">
        <v>131</v>
      </c>
    </row>
    <row r="339" spans="1:65" s="14" customFormat="1" ht="11.25">
      <c r="B339" s="221"/>
      <c r="C339" s="222"/>
      <c r="D339" s="202" t="s">
        <v>174</v>
      </c>
      <c r="E339" s="223" t="s">
        <v>1</v>
      </c>
      <c r="F339" s="224" t="s">
        <v>559</v>
      </c>
      <c r="G339" s="222"/>
      <c r="H339" s="225">
        <v>12.73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174</v>
      </c>
      <c r="AU339" s="231" t="s">
        <v>83</v>
      </c>
      <c r="AV339" s="14" t="s">
        <v>83</v>
      </c>
      <c r="AW339" s="14" t="s">
        <v>31</v>
      </c>
      <c r="AX339" s="14" t="s">
        <v>73</v>
      </c>
      <c r="AY339" s="231" t="s">
        <v>131</v>
      </c>
    </row>
    <row r="340" spans="1:65" s="14" customFormat="1" ht="11.25">
      <c r="B340" s="221"/>
      <c r="C340" s="222"/>
      <c r="D340" s="202" t="s">
        <v>174</v>
      </c>
      <c r="E340" s="223" t="s">
        <v>1</v>
      </c>
      <c r="F340" s="224" t="s">
        <v>560</v>
      </c>
      <c r="G340" s="222"/>
      <c r="H340" s="225">
        <v>10.119999999999999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174</v>
      </c>
      <c r="AU340" s="231" t="s">
        <v>83</v>
      </c>
      <c r="AV340" s="14" t="s">
        <v>83</v>
      </c>
      <c r="AW340" s="14" t="s">
        <v>31</v>
      </c>
      <c r="AX340" s="14" t="s">
        <v>73</v>
      </c>
      <c r="AY340" s="231" t="s">
        <v>131</v>
      </c>
    </row>
    <row r="341" spans="1:65" s="14" customFormat="1" ht="11.25">
      <c r="B341" s="221"/>
      <c r="C341" s="222"/>
      <c r="D341" s="202" t="s">
        <v>174</v>
      </c>
      <c r="E341" s="223" t="s">
        <v>1</v>
      </c>
      <c r="F341" s="224" t="s">
        <v>561</v>
      </c>
      <c r="G341" s="222"/>
      <c r="H341" s="225">
        <v>10.58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174</v>
      </c>
      <c r="AU341" s="231" t="s">
        <v>83</v>
      </c>
      <c r="AV341" s="14" t="s">
        <v>83</v>
      </c>
      <c r="AW341" s="14" t="s">
        <v>31</v>
      </c>
      <c r="AX341" s="14" t="s">
        <v>73</v>
      </c>
      <c r="AY341" s="231" t="s">
        <v>131</v>
      </c>
    </row>
    <row r="342" spans="1:65" s="14" customFormat="1" ht="11.25">
      <c r="B342" s="221"/>
      <c r="C342" s="222"/>
      <c r="D342" s="202" t="s">
        <v>174</v>
      </c>
      <c r="E342" s="223" t="s">
        <v>1</v>
      </c>
      <c r="F342" s="224" t="s">
        <v>562</v>
      </c>
      <c r="G342" s="222"/>
      <c r="H342" s="225">
        <v>12.46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174</v>
      </c>
      <c r="AU342" s="231" t="s">
        <v>83</v>
      </c>
      <c r="AV342" s="14" t="s">
        <v>83</v>
      </c>
      <c r="AW342" s="14" t="s">
        <v>31</v>
      </c>
      <c r="AX342" s="14" t="s">
        <v>73</v>
      </c>
      <c r="AY342" s="231" t="s">
        <v>131</v>
      </c>
    </row>
    <row r="343" spans="1:65" s="14" customFormat="1" ht="11.25">
      <c r="B343" s="221"/>
      <c r="C343" s="222"/>
      <c r="D343" s="202" t="s">
        <v>174</v>
      </c>
      <c r="E343" s="223" t="s">
        <v>1</v>
      </c>
      <c r="F343" s="224" t="s">
        <v>563</v>
      </c>
      <c r="G343" s="222"/>
      <c r="H343" s="225">
        <v>6.07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174</v>
      </c>
      <c r="AU343" s="231" t="s">
        <v>83</v>
      </c>
      <c r="AV343" s="14" t="s">
        <v>83</v>
      </c>
      <c r="AW343" s="14" t="s">
        <v>31</v>
      </c>
      <c r="AX343" s="14" t="s">
        <v>73</v>
      </c>
      <c r="AY343" s="231" t="s">
        <v>131</v>
      </c>
    </row>
    <row r="344" spans="1:65" s="16" customFormat="1" ht="11.25">
      <c r="B344" s="243"/>
      <c r="C344" s="244"/>
      <c r="D344" s="202" t="s">
        <v>174</v>
      </c>
      <c r="E344" s="245" t="s">
        <v>1</v>
      </c>
      <c r="F344" s="246" t="s">
        <v>564</v>
      </c>
      <c r="G344" s="244"/>
      <c r="H344" s="247">
        <v>78.67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AT344" s="253" t="s">
        <v>174</v>
      </c>
      <c r="AU344" s="253" t="s">
        <v>83</v>
      </c>
      <c r="AV344" s="16" t="s">
        <v>141</v>
      </c>
      <c r="AW344" s="16" t="s">
        <v>31</v>
      </c>
      <c r="AX344" s="16" t="s">
        <v>73</v>
      </c>
      <c r="AY344" s="253" t="s">
        <v>131</v>
      </c>
    </row>
    <row r="345" spans="1:65" s="15" customFormat="1" ht="11.25">
      <c r="B345" s="232"/>
      <c r="C345" s="233"/>
      <c r="D345" s="202" t="s">
        <v>174</v>
      </c>
      <c r="E345" s="234" t="s">
        <v>1</v>
      </c>
      <c r="F345" s="235" t="s">
        <v>178</v>
      </c>
      <c r="G345" s="233"/>
      <c r="H345" s="236">
        <v>173.79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AT345" s="242" t="s">
        <v>174</v>
      </c>
      <c r="AU345" s="242" t="s">
        <v>83</v>
      </c>
      <c r="AV345" s="15" t="s">
        <v>138</v>
      </c>
      <c r="AW345" s="15" t="s">
        <v>31</v>
      </c>
      <c r="AX345" s="15" t="s">
        <v>81</v>
      </c>
      <c r="AY345" s="242" t="s">
        <v>131</v>
      </c>
    </row>
    <row r="346" spans="1:65" s="12" customFormat="1" ht="22.9" customHeight="1">
      <c r="B346" s="172"/>
      <c r="C346" s="173"/>
      <c r="D346" s="174" t="s">
        <v>72</v>
      </c>
      <c r="E346" s="186" t="s">
        <v>565</v>
      </c>
      <c r="F346" s="186" t="s">
        <v>566</v>
      </c>
      <c r="G346" s="173"/>
      <c r="H346" s="173"/>
      <c r="I346" s="176"/>
      <c r="J346" s="187">
        <f>BK346</f>
        <v>0</v>
      </c>
      <c r="K346" s="173"/>
      <c r="L346" s="178"/>
      <c r="M346" s="179"/>
      <c r="N346" s="180"/>
      <c r="O346" s="180"/>
      <c r="P346" s="181">
        <f>SUM(P347:P348)</f>
        <v>0</v>
      </c>
      <c r="Q346" s="180"/>
      <c r="R346" s="181">
        <f>SUM(R347:R348)</f>
        <v>0</v>
      </c>
      <c r="S346" s="180"/>
      <c r="T346" s="182">
        <f>SUM(T347:T348)</f>
        <v>0</v>
      </c>
      <c r="AR346" s="183" t="s">
        <v>81</v>
      </c>
      <c r="AT346" s="184" t="s">
        <v>72</v>
      </c>
      <c r="AU346" s="184" t="s">
        <v>81</v>
      </c>
      <c r="AY346" s="183" t="s">
        <v>131</v>
      </c>
      <c r="BK346" s="185">
        <f>SUM(BK347:BK348)</f>
        <v>0</v>
      </c>
    </row>
    <row r="347" spans="1:65" s="2" customFormat="1" ht="21.75" customHeight="1">
      <c r="A347" s="35"/>
      <c r="B347" s="36"/>
      <c r="C347" s="188" t="s">
        <v>305</v>
      </c>
      <c r="D347" s="188" t="s">
        <v>134</v>
      </c>
      <c r="E347" s="189" t="s">
        <v>567</v>
      </c>
      <c r="F347" s="190" t="s">
        <v>568</v>
      </c>
      <c r="G347" s="191" t="s">
        <v>294</v>
      </c>
      <c r="H347" s="192">
        <v>30.690999999999999</v>
      </c>
      <c r="I347" s="193"/>
      <c r="J347" s="194">
        <f>ROUND(I347*H347,2)</f>
        <v>0</v>
      </c>
      <c r="K347" s="195"/>
      <c r="L347" s="40"/>
      <c r="M347" s="196" t="s">
        <v>1</v>
      </c>
      <c r="N347" s="197" t="s">
        <v>38</v>
      </c>
      <c r="O347" s="72"/>
      <c r="P347" s="198">
        <f>O347*H347</f>
        <v>0</v>
      </c>
      <c r="Q347" s="198">
        <v>0</v>
      </c>
      <c r="R347" s="198">
        <f>Q347*H347</f>
        <v>0</v>
      </c>
      <c r="S347" s="198">
        <v>0</v>
      </c>
      <c r="T347" s="19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0" t="s">
        <v>138</v>
      </c>
      <c r="AT347" s="200" t="s">
        <v>134</v>
      </c>
      <c r="AU347" s="200" t="s">
        <v>83</v>
      </c>
      <c r="AY347" s="18" t="s">
        <v>131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18" t="s">
        <v>81</v>
      </c>
      <c r="BK347" s="201">
        <f>ROUND(I347*H347,2)</f>
        <v>0</v>
      </c>
      <c r="BL347" s="18" t="s">
        <v>138</v>
      </c>
      <c r="BM347" s="200" t="s">
        <v>569</v>
      </c>
    </row>
    <row r="348" spans="1:65" s="2" customFormat="1" ht="39">
      <c r="A348" s="35"/>
      <c r="B348" s="36"/>
      <c r="C348" s="37"/>
      <c r="D348" s="202" t="s">
        <v>139</v>
      </c>
      <c r="E348" s="37"/>
      <c r="F348" s="203" t="s">
        <v>570</v>
      </c>
      <c r="G348" s="37"/>
      <c r="H348" s="37"/>
      <c r="I348" s="204"/>
      <c r="J348" s="37"/>
      <c r="K348" s="37"/>
      <c r="L348" s="40"/>
      <c r="M348" s="205"/>
      <c r="N348" s="206"/>
      <c r="O348" s="72"/>
      <c r="P348" s="72"/>
      <c r="Q348" s="72"/>
      <c r="R348" s="72"/>
      <c r="S348" s="72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139</v>
      </c>
      <c r="AU348" s="18" t="s">
        <v>83</v>
      </c>
    </row>
    <row r="349" spans="1:65" s="12" customFormat="1" ht="25.9" customHeight="1">
      <c r="B349" s="172"/>
      <c r="C349" s="173"/>
      <c r="D349" s="174" t="s">
        <v>72</v>
      </c>
      <c r="E349" s="175" t="s">
        <v>311</v>
      </c>
      <c r="F349" s="175" t="s">
        <v>312</v>
      </c>
      <c r="G349" s="173"/>
      <c r="H349" s="173"/>
      <c r="I349" s="176"/>
      <c r="J349" s="177">
        <f>BK349</f>
        <v>0</v>
      </c>
      <c r="K349" s="173"/>
      <c r="L349" s="178"/>
      <c r="M349" s="179"/>
      <c r="N349" s="180"/>
      <c r="O349" s="180"/>
      <c r="P349" s="181">
        <f>P350+P414+P492+P501+P542+P558+P656+P698+P789+P801</f>
        <v>0</v>
      </c>
      <c r="Q349" s="180"/>
      <c r="R349" s="181">
        <f>R350+R414+R492+R501+R542+R558+R656+R698+R789+R801</f>
        <v>6.8409680985434997</v>
      </c>
      <c r="S349" s="180"/>
      <c r="T349" s="182">
        <f>T350+T414+T492+T501+T542+T558+T656+T698+T789+T801</f>
        <v>0</v>
      </c>
      <c r="AR349" s="183" t="s">
        <v>83</v>
      </c>
      <c r="AT349" s="184" t="s">
        <v>72</v>
      </c>
      <c r="AU349" s="184" t="s">
        <v>73</v>
      </c>
      <c r="AY349" s="183" t="s">
        <v>131</v>
      </c>
      <c r="BK349" s="185">
        <f>BK350+BK414+BK492+BK501+BK542+BK558+BK656+BK698+BK789+BK801</f>
        <v>0</v>
      </c>
    </row>
    <row r="350" spans="1:65" s="12" customFormat="1" ht="22.9" customHeight="1">
      <c r="B350" s="172"/>
      <c r="C350" s="173"/>
      <c r="D350" s="174" t="s">
        <v>72</v>
      </c>
      <c r="E350" s="186" t="s">
        <v>571</v>
      </c>
      <c r="F350" s="186" t="s">
        <v>572</v>
      </c>
      <c r="G350" s="173"/>
      <c r="H350" s="173"/>
      <c r="I350" s="176"/>
      <c r="J350" s="187">
        <f>BK350</f>
        <v>0</v>
      </c>
      <c r="K350" s="173"/>
      <c r="L350" s="178"/>
      <c r="M350" s="179"/>
      <c r="N350" s="180"/>
      <c r="O350" s="180"/>
      <c r="P350" s="181">
        <f>SUM(P351:P413)</f>
        <v>0</v>
      </c>
      <c r="Q350" s="180"/>
      <c r="R350" s="181">
        <f>SUM(R351:R413)</f>
        <v>2.0692285634999999E-3</v>
      </c>
      <c r="S350" s="180"/>
      <c r="T350" s="182">
        <f>SUM(T351:T413)</f>
        <v>0</v>
      </c>
      <c r="AR350" s="183" t="s">
        <v>83</v>
      </c>
      <c r="AT350" s="184" t="s">
        <v>72</v>
      </c>
      <c r="AU350" s="184" t="s">
        <v>81</v>
      </c>
      <c r="AY350" s="183" t="s">
        <v>131</v>
      </c>
      <c r="BK350" s="185">
        <f>SUM(BK351:BK413)</f>
        <v>0</v>
      </c>
    </row>
    <row r="351" spans="1:65" s="2" customFormat="1" ht="24.2" customHeight="1">
      <c r="A351" s="35"/>
      <c r="B351" s="36"/>
      <c r="C351" s="188" t="s">
        <v>573</v>
      </c>
      <c r="D351" s="188" t="s">
        <v>134</v>
      </c>
      <c r="E351" s="189" t="s">
        <v>574</v>
      </c>
      <c r="F351" s="190" t="s">
        <v>575</v>
      </c>
      <c r="G351" s="191" t="s">
        <v>172</v>
      </c>
      <c r="H351" s="192">
        <v>147.839</v>
      </c>
      <c r="I351" s="193"/>
      <c r="J351" s="194">
        <f>ROUND(I351*H351,2)</f>
        <v>0</v>
      </c>
      <c r="K351" s="195"/>
      <c r="L351" s="40"/>
      <c r="M351" s="196" t="s">
        <v>1</v>
      </c>
      <c r="N351" s="197" t="s">
        <v>38</v>
      </c>
      <c r="O351" s="72"/>
      <c r="P351" s="198">
        <f>O351*H351</f>
        <v>0</v>
      </c>
      <c r="Q351" s="198">
        <v>0</v>
      </c>
      <c r="R351" s="198">
        <f>Q351*H351</f>
        <v>0</v>
      </c>
      <c r="S351" s="198">
        <v>0</v>
      </c>
      <c r="T351" s="199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0" t="s">
        <v>229</v>
      </c>
      <c r="AT351" s="200" t="s">
        <v>134</v>
      </c>
      <c r="AU351" s="200" t="s">
        <v>83</v>
      </c>
      <c r="AY351" s="18" t="s">
        <v>131</v>
      </c>
      <c r="BE351" s="201">
        <f>IF(N351="základní",J351,0)</f>
        <v>0</v>
      </c>
      <c r="BF351" s="201">
        <f>IF(N351="snížená",J351,0)</f>
        <v>0</v>
      </c>
      <c r="BG351" s="201">
        <f>IF(N351="zákl. přenesená",J351,0)</f>
        <v>0</v>
      </c>
      <c r="BH351" s="201">
        <f>IF(N351="sníž. přenesená",J351,0)</f>
        <v>0</v>
      </c>
      <c r="BI351" s="201">
        <f>IF(N351="nulová",J351,0)</f>
        <v>0</v>
      </c>
      <c r="BJ351" s="18" t="s">
        <v>81</v>
      </c>
      <c r="BK351" s="201">
        <f>ROUND(I351*H351,2)</f>
        <v>0</v>
      </c>
      <c r="BL351" s="18" t="s">
        <v>229</v>
      </c>
      <c r="BM351" s="200" t="s">
        <v>576</v>
      </c>
    </row>
    <row r="352" spans="1:65" s="2" customFormat="1" ht="19.5">
      <c r="A352" s="35"/>
      <c r="B352" s="36"/>
      <c r="C352" s="37"/>
      <c r="D352" s="202" t="s">
        <v>139</v>
      </c>
      <c r="E352" s="37"/>
      <c r="F352" s="203" t="s">
        <v>577</v>
      </c>
      <c r="G352" s="37"/>
      <c r="H352" s="37"/>
      <c r="I352" s="204"/>
      <c r="J352" s="37"/>
      <c r="K352" s="37"/>
      <c r="L352" s="40"/>
      <c r="M352" s="205"/>
      <c r="N352" s="206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139</v>
      </c>
      <c r="AU352" s="18" t="s">
        <v>83</v>
      </c>
    </row>
    <row r="353" spans="1:65" s="13" customFormat="1" ht="11.25">
      <c r="B353" s="211"/>
      <c r="C353" s="212"/>
      <c r="D353" s="202" t="s">
        <v>174</v>
      </c>
      <c r="E353" s="213" t="s">
        <v>1</v>
      </c>
      <c r="F353" s="214" t="s">
        <v>578</v>
      </c>
      <c r="G353" s="212"/>
      <c r="H353" s="213" t="s">
        <v>1</v>
      </c>
      <c r="I353" s="215"/>
      <c r="J353" s="212"/>
      <c r="K353" s="212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174</v>
      </c>
      <c r="AU353" s="220" t="s">
        <v>83</v>
      </c>
      <c r="AV353" s="13" t="s">
        <v>81</v>
      </c>
      <c r="AW353" s="13" t="s">
        <v>31</v>
      </c>
      <c r="AX353" s="13" t="s">
        <v>73</v>
      </c>
      <c r="AY353" s="220" t="s">
        <v>131</v>
      </c>
    </row>
    <row r="354" spans="1:65" s="14" customFormat="1" ht="11.25">
      <c r="B354" s="221"/>
      <c r="C354" s="222"/>
      <c r="D354" s="202" t="s">
        <v>174</v>
      </c>
      <c r="E354" s="223" t="s">
        <v>1</v>
      </c>
      <c r="F354" s="224" t="s">
        <v>579</v>
      </c>
      <c r="G354" s="222"/>
      <c r="H354" s="225">
        <v>68.9148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174</v>
      </c>
      <c r="AU354" s="231" t="s">
        <v>83</v>
      </c>
      <c r="AV354" s="14" t="s">
        <v>83</v>
      </c>
      <c r="AW354" s="14" t="s">
        <v>31</v>
      </c>
      <c r="AX354" s="14" t="s">
        <v>73</v>
      </c>
      <c r="AY354" s="231" t="s">
        <v>131</v>
      </c>
    </row>
    <row r="355" spans="1:65" s="13" customFormat="1" ht="11.25">
      <c r="B355" s="211"/>
      <c r="C355" s="212"/>
      <c r="D355" s="202" t="s">
        <v>174</v>
      </c>
      <c r="E355" s="213" t="s">
        <v>1</v>
      </c>
      <c r="F355" s="214" t="s">
        <v>580</v>
      </c>
      <c r="G355" s="212"/>
      <c r="H355" s="213" t="s">
        <v>1</v>
      </c>
      <c r="I355" s="215"/>
      <c r="J355" s="212"/>
      <c r="K355" s="212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174</v>
      </c>
      <c r="AU355" s="220" t="s">
        <v>83</v>
      </c>
      <c r="AV355" s="13" t="s">
        <v>81</v>
      </c>
      <c r="AW355" s="13" t="s">
        <v>31</v>
      </c>
      <c r="AX355" s="13" t="s">
        <v>73</v>
      </c>
      <c r="AY355" s="220" t="s">
        <v>131</v>
      </c>
    </row>
    <row r="356" spans="1:65" s="14" customFormat="1" ht="11.25">
      <c r="B356" s="221"/>
      <c r="C356" s="222"/>
      <c r="D356" s="202" t="s">
        <v>174</v>
      </c>
      <c r="E356" s="223" t="s">
        <v>1</v>
      </c>
      <c r="F356" s="224" t="s">
        <v>581</v>
      </c>
      <c r="G356" s="222"/>
      <c r="H356" s="225">
        <v>41.4056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174</v>
      </c>
      <c r="AU356" s="231" t="s">
        <v>83</v>
      </c>
      <c r="AV356" s="14" t="s">
        <v>83</v>
      </c>
      <c r="AW356" s="14" t="s">
        <v>31</v>
      </c>
      <c r="AX356" s="14" t="s">
        <v>73</v>
      </c>
      <c r="AY356" s="231" t="s">
        <v>131</v>
      </c>
    </row>
    <row r="357" spans="1:65" s="14" customFormat="1" ht="11.25">
      <c r="B357" s="221"/>
      <c r="C357" s="222"/>
      <c r="D357" s="202" t="s">
        <v>174</v>
      </c>
      <c r="E357" s="223" t="s">
        <v>1</v>
      </c>
      <c r="F357" s="224" t="s">
        <v>582</v>
      </c>
      <c r="G357" s="222"/>
      <c r="H357" s="225">
        <v>27.016400000000001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174</v>
      </c>
      <c r="AU357" s="231" t="s">
        <v>83</v>
      </c>
      <c r="AV357" s="14" t="s">
        <v>83</v>
      </c>
      <c r="AW357" s="14" t="s">
        <v>31</v>
      </c>
      <c r="AX357" s="14" t="s">
        <v>73</v>
      </c>
      <c r="AY357" s="231" t="s">
        <v>131</v>
      </c>
    </row>
    <row r="358" spans="1:65" s="14" customFormat="1" ht="11.25">
      <c r="B358" s="221"/>
      <c r="C358" s="222"/>
      <c r="D358" s="202" t="s">
        <v>174</v>
      </c>
      <c r="E358" s="223" t="s">
        <v>1</v>
      </c>
      <c r="F358" s="224" t="s">
        <v>583</v>
      </c>
      <c r="G358" s="222"/>
      <c r="H358" s="225">
        <v>10.5024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174</v>
      </c>
      <c r="AU358" s="231" t="s">
        <v>83</v>
      </c>
      <c r="AV358" s="14" t="s">
        <v>83</v>
      </c>
      <c r="AW358" s="14" t="s">
        <v>31</v>
      </c>
      <c r="AX358" s="14" t="s">
        <v>73</v>
      </c>
      <c r="AY358" s="231" t="s">
        <v>131</v>
      </c>
    </row>
    <row r="359" spans="1:65" s="15" customFormat="1" ht="11.25">
      <c r="B359" s="232"/>
      <c r="C359" s="233"/>
      <c r="D359" s="202" t="s">
        <v>174</v>
      </c>
      <c r="E359" s="234" t="s">
        <v>1</v>
      </c>
      <c r="F359" s="235" t="s">
        <v>178</v>
      </c>
      <c r="G359" s="233"/>
      <c r="H359" s="236">
        <v>147.83920000000001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AT359" s="242" t="s">
        <v>174</v>
      </c>
      <c r="AU359" s="242" t="s">
        <v>83</v>
      </c>
      <c r="AV359" s="15" t="s">
        <v>138</v>
      </c>
      <c r="AW359" s="15" t="s">
        <v>31</v>
      </c>
      <c r="AX359" s="15" t="s">
        <v>81</v>
      </c>
      <c r="AY359" s="242" t="s">
        <v>131</v>
      </c>
    </row>
    <row r="360" spans="1:65" s="2" customFormat="1" ht="24.2" customHeight="1">
      <c r="A360" s="35"/>
      <c r="B360" s="36"/>
      <c r="C360" s="257" t="s">
        <v>309</v>
      </c>
      <c r="D360" s="257" t="s">
        <v>479</v>
      </c>
      <c r="E360" s="258" t="s">
        <v>584</v>
      </c>
      <c r="F360" s="259" t="s">
        <v>585</v>
      </c>
      <c r="G360" s="260" t="s">
        <v>172</v>
      </c>
      <c r="H360" s="261">
        <v>70.293000000000006</v>
      </c>
      <c r="I360" s="262"/>
      <c r="J360" s="263">
        <f>ROUND(I360*H360,2)</f>
        <v>0</v>
      </c>
      <c r="K360" s="264"/>
      <c r="L360" s="265"/>
      <c r="M360" s="266" t="s">
        <v>1</v>
      </c>
      <c r="N360" s="267" t="s">
        <v>38</v>
      </c>
      <c r="O360" s="72"/>
      <c r="P360" s="198">
        <f>O360*H360</f>
        <v>0</v>
      </c>
      <c r="Q360" s="198">
        <v>0</v>
      </c>
      <c r="R360" s="198">
        <f>Q360*H360</f>
        <v>0</v>
      </c>
      <c r="S360" s="198">
        <v>0</v>
      </c>
      <c r="T360" s="199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0" t="s">
        <v>324</v>
      </c>
      <c r="AT360" s="200" t="s">
        <v>479</v>
      </c>
      <c r="AU360" s="200" t="s">
        <v>83</v>
      </c>
      <c r="AY360" s="18" t="s">
        <v>131</v>
      </c>
      <c r="BE360" s="201">
        <f>IF(N360="základní",J360,0)</f>
        <v>0</v>
      </c>
      <c r="BF360" s="201">
        <f>IF(N360="snížená",J360,0)</f>
        <v>0</v>
      </c>
      <c r="BG360" s="201">
        <f>IF(N360="zákl. přenesená",J360,0)</f>
        <v>0</v>
      </c>
      <c r="BH360" s="201">
        <f>IF(N360="sníž. přenesená",J360,0)</f>
        <v>0</v>
      </c>
      <c r="BI360" s="201">
        <f>IF(N360="nulová",J360,0)</f>
        <v>0</v>
      </c>
      <c r="BJ360" s="18" t="s">
        <v>81</v>
      </c>
      <c r="BK360" s="201">
        <f>ROUND(I360*H360,2)</f>
        <v>0</v>
      </c>
      <c r="BL360" s="18" t="s">
        <v>229</v>
      </c>
      <c r="BM360" s="200" t="s">
        <v>586</v>
      </c>
    </row>
    <row r="361" spans="1:65" s="2" customFormat="1" ht="11.25">
      <c r="A361" s="35"/>
      <c r="B361" s="36"/>
      <c r="C361" s="37"/>
      <c r="D361" s="202" t="s">
        <v>139</v>
      </c>
      <c r="E361" s="37"/>
      <c r="F361" s="203" t="s">
        <v>587</v>
      </c>
      <c r="G361" s="37"/>
      <c r="H361" s="37"/>
      <c r="I361" s="204"/>
      <c r="J361" s="37"/>
      <c r="K361" s="37"/>
      <c r="L361" s="40"/>
      <c r="M361" s="205"/>
      <c r="N361" s="206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139</v>
      </c>
      <c r="AU361" s="18" t="s">
        <v>83</v>
      </c>
    </row>
    <row r="362" spans="1:65" s="13" customFormat="1" ht="11.25">
      <c r="B362" s="211"/>
      <c r="C362" s="212"/>
      <c r="D362" s="202" t="s">
        <v>174</v>
      </c>
      <c r="E362" s="213" t="s">
        <v>1</v>
      </c>
      <c r="F362" s="214" t="s">
        <v>588</v>
      </c>
      <c r="G362" s="212"/>
      <c r="H362" s="213" t="s">
        <v>1</v>
      </c>
      <c r="I362" s="215"/>
      <c r="J362" s="212"/>
      <c r="K362" s="212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174</v>
      </c>
      <c r="AU362" s="220" t="s">
        <v>83</v>
      </c>
      <c r="AV362" s="13" t="s">
        <v>81</v>
      </c>
      <c r="AW362" s="13" t="s">
        <v>31</v>
      </c>
      <c r="AX362" s="13" t="s">
        <v>73</v>
      </c>
      <c r="AY362" s="220" t="s">
        <v>131</v>
      </c>
    </row>
    <row r="363" spans="1:65" s="14" customFormat="1" ht="11.25">
      <c r="B363" s="221"/>
      <c r="C363" s="222"/>
      <c r="D363" s="202" t="s">
        <v>174</v>
      </c>
      <c r="E363" s="223" t="s">
        <v>1</v>
      </c>
      <c r="F363" s="224" t="s">
        <v>589</v>
      </c>
      <c r="G363" s="222"/>
      <c r="H363" s="225">
        <v>70.293300000000002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174</v>
      </c>
      <c r="AU363" s="231" t="s">
        <v>83</v>
      </c>
      <c r="AV363" s="14" t="s">
        <v>83</v>
      </c>
      <c r="AW363" s="14" t="s">
        <v>31</v>
      </c>
      <c r="AX363" s="14" t="s">
        <v>73</v>
      </c>
      <c r="AY363" s="231" t="s">
        <v>131</v>
      </c>
    </row>
    <row r="364" spans="1:65" s="15" customFormat="1" ht="11.25">
      <c r="B364" s="232"/>
      <c r="C364" s="233"/>
      <c r="D364" s="202" t="s">
        <v>174</v>
      </c>
      <c r="E364" s="234" t="s">
        <v>1</v>
      </c>
      <c r="F364" s="235" t="s">
        <v>178</v>
      </c>
      <c r="G364" s="233"/>
      <c r="H364" s="236">
        <v>70.293300000000002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AT364" s="242" t="s">
        <v>174</v>
      </c>
      <c r="AU364" s="242" t="s">
        <v>83</v>
      </c>
      <c r="AV364" s="15" t="s">
        <v>138</v>
      </c>
      <c r="AW364" s="15" t="s">
        <v>31</v>
      </c>
      <c r="AX364" s="15" t="s">
        <v>81</v>
      </c>
      <c r="AY364" s="242" t="s">
        <v>131</v>
      </c>
    </row>
    <row r="365" spans="1:65" s="2" customFormat="1" ht="24.2" customHeight="1">
      <c r="A365" s="35"/>
      <c r="B365" s="36"/>
      <c r="C365" s="257" t="s">
        <v>590</v>
      </c>
      <c r="D365" s="257" t="s">
        <v>479</v>
      </c>
      <c r="E365" s="258" t="s">
        <v>591</v>
      </c>
      <c r="F365" s="259" t="s">
        <v>592</v>
      </c>
      <c r="G365" s="260" t="s">
        <v>172</v>
      </c>
      <c r="H365" s="261">
        <v>80.501999999999995</v>
      </c>
      <c r="I365" s="262"/>
      <c r="J365" s="263">
        <f>ROUND(I365*H365,2)</f>
        <v>0</v>
      </c>
      <c r="K365" s="264"/>
      <c r="L365" s="265"/>
      <c r="M365" s="266" t="s">
        <v>1</v>
      </c>
      <c r="N365" s="267" t="s">
        <v>38</v>
      </c>
      <c r="O365" s="72"/>
      <c r="P365" s="198">
        <f>O365*H365</f>
        <v>0</v>
      </c>
      <c r="Q365" s="198">
        <v>0</v>
      </c>
      <c r="R365" s="198">
        <f>Q365*H365</f>
        <v>0</v>
      </c>
      <c r="S365" s="198">
        <v>0</v>
      </c>
      <c r="T365" s="199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0" t="s">
        <v>324</v>
      </c>
      <c r="AT365" s="200" t="s">
        <v>479</v>
      </c>
      <c r="AU365" s="200" t="s">
        <v>83</v>
      </c>
      <c r="AY365" s="18" t="s">
        <v>131</v>
      </c>
      <c r="BE365" s="201">
        <f>IF(N365="základní",J365,0)</f>
        <v>0</v>
      </c>
      <c r="BF365" s="201">
        <f>IF(N365="snížená",J365,0)</f>
        <v>0</v>
      </c>
      <c r="BG365" s="201">
        <f>IF(N365="zákl. přenesená",J365,0)</f>
        <v>0</v>
      </c>
      <c r="BH365" s="201">
        <f>IF(N365="sníž. přenesená",J365,0)</f>
        <v>0</v>
      </c>
      <c r="BI365" s="201">
        <f>IF(N365="nulová",J365,0)</f>
        <v>0</v>
      </c>
      <c r="BJ365" s="18" t="s">
        <v>81</v>
      </c>
      <c r="BK365" s="201">
        <f>ROUND(I365*H365,2)</f>
        <v>0</v>
      </c>
      <c r="BL365" s="18" t="s">
        <v>229</v>
      </c>
      <c r="BM365" s="200" t="s">
        <v>593</v>
      </c>
    </row>
    <row r="366" spans="1:65" s="2" customFormat="1" ht="11.25">
      <c r="A366" s="35"/>
      <c r="B366" s="36"/>
      <c r="C366" s="37"/>
      <c r="D366" s="202" t="s">
        <v>139</v>
      </c>
      <c r="E366" s="37"/>
      <c r="F366" s="203" t="s">
        <v>594</v>
      </c>
      <c r="G366" s="37"/>
      <c r="H366" s="37"/>
      <c r="I366" s="204"/>
      <c r="J366" s="37"/>
      <c r="K366" s="37"/>
      <c r="L366" s="40"/>
      <c r="M366" s="205"/>
      <c r="N366" s="206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139</v>
      </c>
      <c r="AU366" s="18" t="s">
        <v>83</v>
      </c>
    </row>
    <row r="367" spans="1:65" s="13" customFormat="1" ht="11.25">
      <c r="B367" s="211"/>
      <c r="C367" s="212"/>
      <c r="D367" s="202" t="s">
        <v>174</v>
      </c>
      <c r="E367" s="213" t="s">
        <v>1</v>
      </c>
      <c r="F367" s="214" t="s">
        <v>580</v>
      </c>
      <c r="G367" s="212"/>
      <c r="H367" s="213" t="s">
        <v>1</v>
      </c>
      <c r="I367" s="215"/>
      <c r="J367" s="212"/>
      <c r="K367" s="212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174</v>
      </c>
      <c r="AU367" s="220" t="s">
        <v>83</v>
      </c>
      <c r="AV367" s="13" t="s">
        <v>81</v>
      </c>
      <c r="AW367" s="13" t="s">
        <v>31</v>
      </c>
      <c r="AX367" s="13" t="s">
        <v>73</v>
      </c>
      <c r="AY367" s="220" t="s">
        <v>131</v>
      </c>
    </row>
    <row r="368" spans="1:65" s="14" customFormat="1" ht="11.25">
      <c r="B368" s="221"/>
      <c r="C368" s="222"/>
      <c r="D368" s="202" t="s">
        <v>174</v>
      </c>
      <c r="E368" s="223" t="s">
        <v>1</v>
      </c>
      <c r="F368" s="224" t="s">
        <v>581</v>
      </c>
      <c r="G368" s="222"/>
      <c r="H368" s="225">
        <v>41.4056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174</v>
      </c>
      <c r="AU368" s="231" t="s">
        <v>83</v>
      </c>
      <c r="AV368" s="14" t="s">
        <v>83</v>
      </c>
      <c r="AW368" s="14" t="s">
        <v>31</v>
      </c>
      <c r="AX368" s="14" t="s">
        <v>73</v>
      </c>
      <c r="AY368" s="231" t="s">
        <v>131</v>
      </c>
    </row>
    <row r="369" spans="1:65" s="14" customFormat="1" ht="11.25">
      <c r="B369" s="221"/>
      <c r="C369" s="222"/>
      <c r="D369" s="202" t="s">
        <v>174</v>
      </c>
      <c r="E369" s="223" t="s">
        <v>1</v>
      </c>
      <c r="F369" s="224" t="s">
        <v>582</v>
      </c>
      <c r="G369" s="222"/>
      <c r="H369" s="225">
        <v>27.016400000000001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174</v>
      </c>
      <c r="AU369" s="231" t="s">
        <v>83</v>
      </c>
      <c r="AV369" s="14" t="s">
        <v>83</v>
      </c>
      <c r="AW369" s="14" t="s">
        <v>31</v>
      </c>
      <c r="AX369" s="14" t="s">
        <v>73</v>
      </c>
      <c r="AY369" s="231" t="s">
        <v>131</v>
      </c>
    </row>
    <row r="370" spans="1:65" s="14" customFormat="1" ht="11.25">
      <c r="B370" s="221"/>
      <c r="C370" s="222"/>
      <c r="D370" s="202" t="s">
        <v>174</v>
      </c>
      <c r="E370" s="223" t="s">
        <v>1</v>
      </c>
      <c r="F370" s="224" t="s">
        <v>583</v>
      </c>
      <c r="G370" s="222"/>
      <c r="H370" s="225">
        <v>10.5024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174</v>
      </c>
      <c r="AU370" s="231" t="s">
        <v>83</v>
      </c>
      <c r="AV370" s="14" t="s">
        <v>83</v>
      </c>
      <c r="AW370" s="14" t="s">
        <v>31</v>
      </c>
      <c r="AX370" s="14" t="s">
        <v>73</v>
      </c>
      <c r="AY370" s="231" t="s">
        <v>131</v>
      </c>
    </row>
    <row r="371" spans="1:65" s="15" customFormat="1" ht="11.25">
      <c r="B371" s="232"/>
      <c r="C371" s="233"/>
      <c r="D371" s="202" t="s">
        <v>174</v>
      </c>
      <c r="E371" s="234" t="s">
        <v>1</v>
      </c>
      <c r="F371" s="235" t="s">
        <v>178</v>
      </c>
      <c r="G371" s="233"/>
      <c r="H371" s="236">
        <v>78.924400000000006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AT371" s="242" t="s">
        <v>174</v>
      </c>
      <c r="AU371" s="242" t="s">
        <v>83</v>
      </c>
      <c r="AV371" s="15" t="s">
        <v>138</v>
      </c>
      <c r="AW371" s="15" t="s">
        <v>31</v>
      </c>
      <c r="AX371" s="15" t="s">
        <v>73</v>
      </c>
      <c r="AY371" s="242" t="s">
        <v>131</v>
      </c>
    </row>
    <row r="372" spans="1:65" s="14" customFormat="1" ht="11.25">
      <c r="B372" s="221"/>
      <c r="C372" s="222"/>
      <c r="D372" s="202" t="s">
        <v>174</v>
      </c>
      <c r="E372" s="223" t="s">
        <v>1</v>
      </c>
      <c r="F372" s="224" t="s">
        <v>595</v>
      </c>
      <c r="G372" s="222"/>
      <c r="H372" s="225">
        <v>80.502480000000006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174</v>
      </c>
      <c r="AU372" s="231" t="s">
        <v>83</v>
      </c>
      <c r="AV372" s="14" t="s">
        <v>83</v>
      </c>
      <c r="AW372" s="14" t="s">
        <v>31</v>
      </c>
      <c r="AX372" s="14" t="s">
        <v>73</v>
      </c>
      <c r="AY372" s="231" t="s">
        <v>131</v>
      </c>
    </row>
    <row r="373" spans="1:65" s="15" customFormat="1" ht="11.25">
      <c r="B373" s="232"/>
      <c r="C373" s="233"/>
      <c r="D373" s="202" t="s">
        <v>174</v>
      </c>
      <c r="E373" s="234" t="s">
        <v>1</v>
      </c>
      <c r="F373" s="235" t="s">
        <v>178</v>
      </c>
      <c r="G373" s="233"/>
      <c r="H373" s="236">
        <v>80.502480000000006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174</v>
      </c>
      <c r="AU373" s="242" t="s">
        <v>83</v>
      </c>
      <c r="AV373" s="15" t="s">
        <v>138</v>
      </c>
      <c r="AW373" s="15" t="s">
        <v>31</v>
      </c>
      <c r="AX373" s="15" t="s">
        <v>81</v>
      </c>
      <c r="AY373" s="242" t="s">
        <v>131</v>
      </c>
    </row>
    <row r="374" spans="1:65" s="2" customFormat="1" ht="24.2" customHeight="1">
      <c r="A374" s="35"/>
      <c r="B374" s="36"/>
      <c r="C374" s="188" t="s">
        <v>319</v>
      </c>
      <c r="D374" s="188" t="s">
        <v>134</v>
      </c>
      <c r="E374" s="189" t="s">
        <v>596</v>
      </c>
      <c r="F374" s="190" t="s">
        <v>597</v>
      </c>
      <c r="G374" s="191" t="s">
        <v>172</v>
      </c>
      <c r="H374" s="192">
        <v>147.839</v>
      </c>
      <c r="I374" s="193"/>
      <c r="J374" s="194">
        <f>ROUND(I374*H374,2)</f>
        <v>0</v>
      </c>
      <c r="K374" s="195"/>
      <c r="L374" s="40"/>
      <c r="M374" s="196" t="s">
        <v>1</v>
      </c>
      <c r="N374" s="197" t="s">
        <v>38</v>
      </c>
      <c r="O374" s="72"/>
      <c r="P374" s="198">
        <f>O374*H374</f>
        <v>0</v>
      </c>
      <c r="Q374" s="198">
        <v>0</v>
      </c>
      <c r="R374" s="198">
        <f>Q374*H374</f>
        <v>0</v>
      </c>
      <c r="S374" s="198">
        <v>0</v>
      </c>
      <c r="T374" s="199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0" t="s">
        <v>229</v>
      </c>
      <c r="AT374" s="200" t="s">
        <v>134</v>
      </c>
      <c r="AU374" s="200" t="s">
        <v>83</v>
      </c>
      <c r="AY374" s="18" t="s">
        <v>131</v>
      </c>
      <c r="BE374" s="201">
        <f>IF(N374="základní",J374,0)</f>
        <v>0</v>
      </c>
      <c r="BF374" s="201">
        <f>IF(N374="snížená",J374,0)</f>
        <v>0</v>
      </c>
      <c r="BG374" s="201">
        <f>IF(N374="zákl. přenesená",J374,0)</f>
        <v>0</v>
      </c>
      <c r="BH374" s="201">
        <f>IF(N374="sníž. přenesená",J374,0)</f>
        <v>0</v>
      </c>
      <c r="BI374" s="201">
        <f>IF(N374="nulová",J374,0)</f>
        <v>0</v>
      </c>
      <c r="BJ374" s="18" t="s">
        <v>81</v>
      </c>
      <c r="BK374" s="201">
        <f>ROUND(I374*H374,2)</f>
        <v>0</v>
      </c>
      <c r="BL374" s="18" t="s">
        <v>229</v>
      </c>
      <c r="BM374" s="200" t="s">
        <v>598</v>
      </c>
    </row>
    <row r="375" spans="1:65" s="2" customFormat="1" ht="19.5">
      <c r="A375" s="35"/>
      <c r="B375" s="36"/>
      <c r="C375" s="37"/>
      <c r="D375" s="202" t="s">
        <v>139</v>
      </c>
      <c r="E375" s="37"/>
      <c r="F375" s="203" t="s">
        <v>599</v>
      </c>
      <c r="G375" s="37"/>
      <c r="H375" s="37"/>
      <c r="I375" s="204"/>
      <c r="J375" s="37"/>
      <c r="K375" s="37"/>
      <c r="L375" s="40"/>
      <c r="M375" s="205"/>
      <c r="N375" s="206"/>
      <c r="O375" s="72"/>
      <c r="P375" s="72"/>
      <c r="Q375" s="72"/>
      <c r="R375" s="72"/>
      <c r="S375" s="72"/>
      <c r="T375" s="73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139</v>
      </c>
      <c r="AU375" s="18" t="s">
        <v>83</v>
      </c>
    </row>
    <row r="376" spans="1:65" s="13" customFormat="1" ht="11.25">
      <c r="B376" s="211"/>
      <c r="C376" s="212"/>
      <c r="D376" s="202" t="s">
        <v>174</v>
      </c>
      <c r="E376" s="213" t="s">
        <v>1</v>
      </c>
      <c r="F376" s="214" t="s">
        <v>588</v>
      </c>
      <c r="G376" s="212"/>
      <c r="H376" s="213" t="s">
        <v>1</v>
      </c>
      <c r="I376" s="215"/>
      <c r="J376" s="212"/>
      <c r="K376" s="212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174</v>
      </c>
      <c r="AU376" s="220" t="s">
        <v>83</v>
      </c>
      <c r="AV376" s="13" t="s">
        <v>81</v>
      </c>
      <c r="AW376" s="13" t="s">
        <v>31</v>
      </c>
      <c r="AX376" s="13" t="s">
        <v>73</v>
      </c>
      <c r="AY376" s="220" t="s">
        <v>131</v>
      </c>
    </row>
    <row r="377" spans="1:65" s="14" customFormat="1" ht="11.25">
      <c r="B377" s="221"/>
      <c r="C377" s="222"/>
      <c r="D377" s="202" t="s">
        <v>174</v>
      </c>
      <c r="E377" s="223" t="s">
        <v>1</v>
      </c>
      <c r="F377" s="224" t="s">
        <v>579</v>
      </c>
      <c r="G377" s="222"/>
      <c r="H377" s="225">
        <v>68.9148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174</v>
      </c>
      <c r="AU377" s="231" t="s">
        <v>83</v>
      </c>
      <c r="AV377" s="14" t="s">
        <v>83</v>
      </c>
      <c r="AW377" s="14" t="s">
        <v>31</v>
      </c>
      <c r="AX377" s="14" t="s">
        <v>73</v>
      </c>
      <c r="AY377" s="231" t="s">
        <v>131</v>
      </c>
    </row>
    <row r="378" spans="1:65" s="13" customFormat="1" ht="11.25">
      <c r="B378" s="211"/>
      <c r="C378" s="212"/>
      <c r="D378" s="202" t="s">
        <v>174</v>
      </c>
      <c r="E378" s="213" t="s">
        <v>1</v>
      </c>
      <c r="F378" s="214" t="s">
        <v>580</v>
      </c>
      <c r="G378" s="212"/>
      <c r="H378" s="213" t="s">
        <v>1</v>
      </c>
      <c r="I378" s="215"/>
      <c r="J378" s="212"/>
      <c r="K378" s="212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174</v>
      </c>
      <c r="AU378" s="220" t="s">
        <v>83</v>
      </c>
      <c r="AV378" s="13" t="s">
        <v>81</v>
      </c>
      <c r="AW378" s="13" t="s">
        <v>31</v>
      </c>
      <c r="AX378" s="13" t="s">
        <v>73</v>
      </c>
      <c r="AY378" s="220" t="s">
        <v>131</v>
      </c>
    </row>
    <row r="379" spans="1:65" s="14" customFormat="1" ht="11.25">
      <c r="B379" s="221"/>
      <c r="C379" s="222"/>
      <c r="D379" s="202" t="s">
        <v>174</v>
      </c>
      <c r="E379" s="223" t="s">
        <v>1</v>
      </c>
      <c r="F379" s="224" t="s">
        <v>581</v>
      </c>
      <c r="G379" s="222"/>
      <c r="H379" s="225">
        <v>41.4056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174</v>
      </c>
      <c r="AU379" s="231" t="s">
        <v>83</v>
      </c>
      <c r="AV379" s="14" t="s">
        <v>83</v>
      </c>
      <c r="AW379" s="14" t="s">
        <v>31</v>
      </c>
      <c r="AX379" s="14" t="s">
        <v>73</v>
      </c>
      <c r="AY379" s="231" t="s">
        <v>131</v>
      </c>
    </row>
    <row r="380" spans="1:65" s="14" customFormat="1" ht="11.25">
      <c r="B380" s="221"/>
      <c r="C380" s="222"/>
      <c r="D380" s="202" t="s">
        <v>174</v>
      </c>
      <c r="E380" s="223" t="s">
        <v>1</v>
      </c>
      <c r="F380" s="224" t="s">
        <v>582</v>
      </c>
      <c r="G380" s="222"/>
      <c r="H380" s="225">
        <v>27.016400000000001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174</v>
      </c>
      <c r="AU380" s="231" t="s">
        <v>83</v>
      </c>
      <c r="AV380" s="14" t="s">
        <v>83</v>
      </c>
      <c r="AW380" s="14" t="s">
        <v>31</v>
      </c>
      <c r="AX380" s="14" t="s">
        <v>73</v>
      </c>
      <c r="AY380" s="231" t="s">
        <v>131</v>
      </c>
    </row>
    <row r="381" spans="1:65" s="14" customFormat="1" ht="11.25">
      <c r="B381" s="221"/>
      <c r="C381" s="222"/>
      <c r="D381" s="202" t="s">
        <v>174</v>
      </c>
      <c r="E381" s="223" t="s">
        <v>1</v>
      </c>
      <c r="F381" s="224" t="s">
        <v>583</v>
      </c>
      <c r="G381" s="222"/>
      <c r="H381" s="225">
        <v>10.5024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174</v>
      </c>
      <c r="AU381" s="231" t="s">
        <v>83</v>
      </c>
      <c r="AV381" s="14" t="s">
        <v>83</v>
      </c>
      <c r="AW381" s="14" t="s">
        <v>31</v>
      </c>
      <c r="AX381" s="14" t="s">
        <v>73</v>
      </c>
      <c r="AY381" s="231" t="s">
        <v>131</v>
      </c>
    </row>
    <row r="382" spans="1:65" s="15" customFormat="1" ht="11.25">
      <c r="B382" s="232"/>
      <c r="C382" s="233"/>
      <c r="D382" s="202" t="s">
        <v>174</v>
      </c>
      <c r="E382" s="234" t="s">
        <v>1</v>
      </c>
      <c r="F382" s="235" t="s">
        <v>178</v>
      </c>
      <c r="G382" s="233"/>
      <c r="H382" s="236">
        <v>147.83920000000001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AT382" s="242" t="s">
        <v>174</v>
      </c>
      <c r="AU382" s="242" t="s">
        <v>83</v>
      </c>
      <c r="AV382" s="15" t="s">
        <v>138</v>
      </c>
      <c r="AW382" s="15" t="s">
        <v>31</v>
      </c>
      <c r="AX382" s="15" t="s">
        <v>81</v>
      </c>
      <c r="AY382" s="242" t="s">
        <v>131</v>
      </c>
    </row>
    <row r="383" spans="1:65" s="2" customFormat="1" ht="24.2" customHeight="1">
      <c r="A383" s="35"/>
      <c r="B383" s="36"/>
      <c r="C383" s="257" t="s">
        <v>371</v>
      </c>
      <c r="D383" s="257" t="s">
        <v>479</v>
      </c>
      <c r="E383" s="258" t="s">
        <v>600</v>
      </c>
      <c r="F383" s="259" t="s">
        <v>601</v>
      </c>
      <c r="G383" s="260" t="s">
        <v>172</v>
      </c>
      <c r="H383" s="261">
        <v>80.501999999999995</v>
      </c>
      <c r="I383" s="262"/>
      <c r="J383" s="263">
        <f>ROUND(I383*H383,2)</f>
        <v>0</v>
      </c>
      <c r="K383" s="264"/>
      <c r="L383" s="265"/>
      <c r="M383" s="266" t="s">
        <v>1</v>
      </c>
      <c r="N383" s="267" t="s">
        <v>38</v>
      </c>
      <c r="O383" s="72"/>
      <c r="P383" s="198">
        <f>O383*H383</f>
        <v>0</v>
      </c>
      <c r="Q383" s="198">
        <v>0</v>
      </c>
      <c r="R383" s="198">
        <f>Q383*H383</f>
        <v>0</v>
      </c>
      <c r="S383" s="198">
        <v>0</v>
      </c>
      <c r="T383" s="199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0" t="s">
        <v>324</v>
      </c>
      <c r="AT383" s="200" t="s">
        <v>479</v>
      </c>
      <c r="AU383" s="200" t="s">
        <v>83</v>
      </c>
      <c r="AY383" s="18" t="s">
        <v>131</v>
      </c>
      <c r="BE383" s="201">
        <f>IF(N383="základní",J383,0)</f>
        <v>0</v>
      </c>
      <c r="BF383" s="201">
        <f>IF(N383="snížená",J383,0)</f>
        <v>0</v>
      </c>
      <c r="BG383" s="201">
        <f>IF(N383="zákl. přenesená",J383,0)</f>
        <v>0</v>
      </c>
      <c r="BH383" s="201">
        <f>IF(N383="sníž. přenesená",J383,0)</f>
        <v>0</v>
      </c>
      <c r="BI383" s="201">
        <f>IF(N383="nulová",J383,0)</f>
        <v>0</v>
      </c>
      <c r="BJ383" s="18" t="s">
        <v>81</v>
      </c>
      <c r="BK383" s="201">
        <f>ROUND(I383*H383,2)</f>
        <v>0</v>
      </c>
      <c r="BL383" s="18" t="s">
        <v>229</v>
      </c>
      <c r="BM383" s="200" t="s">
        <v>467</v>
      </c>
    </row>
    <row r="384" spans="1:65" s="2" customFormat="1" ht="11.25">
      <c r="A384" s="35"/>
      <c r="B384" s="36"/>
      <c r="C384" s="37"/>
      <c r="D384" s="202" t="s">
        <v>139</v>
      </c>
      <c r="E384" s="37"/>
      <c r="F384" s="203" t="s">
        <v>602</v>
      </c>
      <c r="G384" s="37"/>
      <c r="H384" s="37"/>
      <c r="I384" s="204"/>
      <c r="J384" s="37"/>
      <c r="K384" s="37"/>
      <c r="L384" s="40"/>
      <c r="M384" s="205"/>
      <c r="N384" s="206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139</v>
      </c>
      <c r="AU384" s="18" t="s">
        <v>83</v>
      </c>
    </row>
    <row r="385" spans="1:65" s="13" customFormat="1" ht="11.25">
      <c r="B385" s="211"/>
      <c r="C385" s="212"/>
      <c r="D385" s="202" t="s">
        <v>174</v>
      </c>
      <c r="E385" s="213" t="s">
        <v>1</v>
      </c>
      <c r="F385" s="214" t="s">
        <v>580</v>
      </c>
      <c r="G385" s="212"/>
      <c r="H385" s="213" t="s">
        <v>1</v>
      </c>
      <c r="I385" s="215"/>
      <c r="J385" s="212"/>
      <c r="K385" s="212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174</v>
      </c>
      <c r="AU385" s="220" t="s">
        <v>83</v>
      </c>
      <c r="AV385" s="13" t="s">
        <v>81</v>
      </c>
      <c r="AW385" s="13" t="s">
        <v>31</v>
      </c>
      <c r="AX385" s="13" t="s">
        <v>73</v>
      </c>
      <c r="AY385" s="220" t="s">
        <v>131</v>
      </c>
    </row>
    <row r="386" spans="1:65" s="14" customFormat="1" ht="11.25">
      <c r="B386" s="221"/>
      <c r="C386" s="222"/>
      <c r="D386" s="202" t="s">
        <v>174</v>
      </c>
      <c r="E386" s="223" t="s">
        <v>1</v>
      </c>
      <c r="F386" s="224" t="s">
        <v>581</v>
      </c>
      <c r="G386" s="222"/>
      <c r="H386" s="225">
        <v>41.4056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174</v>
      </c>
      <c r="AU386" s="231" t="s">
        <v>83</v>
      </c>
      <c r="AV386" s="14" t="s">
        <v>83</v>
      </c>
      <c r="AW386" s="14" t="s">
        <v>31</v>
      </c>
      <c r="AX386" s="14" t="s">
        <v>73</v>
      </c>
      <c r="AY386" s="231" t="s">
        <v>131</v>
      </c>
    </row>
    <row r="387" spans="1:65" s="14" customFormat="1" ht="11.25">
      <c r="B387" s="221"/>
      <c r="C387" s="222"/>
      <c r="D387" s="202" t="s">
        <v>174</v>
      </c>
      <c r="E387" s="223" t="s">
        <v>1</v>
      </c>
      <c r="F387" s="224" t="s">
        <v>582</v>
      </c>
      <c r="G387" s="222"/>
      <c r="H387" s="225">
        <v>27.016400000000001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174</v>
      </c>
      <c r="AU387" s="231" t="s">
        <v>83</v>
      </c>
      <c r="AV387" s="14" t="s">
        <v>83</v>
      </c>
      <c r="AW387" s="14" t="s">
        <v>31</v>
      </c>
      <c r="AX387" s="14" t="s">
        <v>73</v>
      </c>
      <c r="AY387" s="231" t="s">
        <v>131</v>
      </c>
    </row>
    <row r="388" spans="1:65" s="14" customFormat="1" ht="11.25">
      <c r="B388" s="221"/>
      <c r="C388" s="222"/>
      <c r="D388" s="202" t="s">
        <v>174</v>
      </c>
      <c r="E388" s="223" t="s">
        <v>1</v>
      </c>
      <c r="F388" s="224" t="s">
        <v>583</v>
      </c>
      <c r="G388" s="222"/>
      <c r="H388" s="225">
        <v>10.5024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174</v>
      </c>
      <c r="AU388" s="231" t="s">
        <v>83</v>
      </c>
      <c r="AV388" s="14" t="s">
        <v>83</v>
      </c>
      <c r="AW388" s="14" t="s">
        <v>31</v>
      </c>
      <c r="AX388" s="14" t="s">
        <v>73</v>
      </c>
      <c r="AY388" s="231" t="s">
        <v>131</v>
      </c>
    </row>
    <row r="389" spans="1:65" s="15" customFormat="1" ht="11.25">
      <c r="B389" s="232"/>
      <c r="C389" s="233"/>
      <c r="D389" s="202" t="s">
        <v>174</v>
      </c>
      <c r="E389" s="234" t="s">
        <v>1</v>
      </c>
      <c r="F389" s="235" t="s">
        <v>178</v>
      </c>
      <c r="G389" s="233"/>
      <c r="H389" s="236">
        <v>78.924400000000006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AT389" s="242" t="s">
        <v>174</v>
      </c>
      <c r="AU389" s="242" t="s">
        <v>83</v>
      </c>
      <c r="AV389" s="15" t="s">
        <v>138</v>
      </c>
      <c r="AW389" s="15" t="s">
        <v>31</v>
      </c>
      <c r="AX389" s="15" t="s">
        <v>73</v>
      </c>
      <c r="AY389" s="242" t="s">
        <v>131</v>
      </c>
    </row>
    <row r="390" spans="1:65" s="14" customFormat="1" ht="11.25">
      <c r="B390" s="221"/>
      <c r="C390" s="222"/>
      <c r="D390" s="202" t="s">
        <v>174</v>
      </c>
      <c r="E390" s="223" t="s">
        <v>1</v>
      </c>
      <c r="F390" s="224" t="s">
        <v>595</v>
      </c>
      <c r="G390" s="222"/>
      <c r="H390" s="225">
        <v>80.502480000000006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174</v>
      </c>
      <c r="AU390" s="231" t="s">
        <v>83</v>
      </c>
      <c r="AV390" s="14" t="s">
        <v>83</v>
      </c>
      <c r="AW390" s="14" t="s">
        <v>31</v>
      </c>
      <c r="AX390" s="14" t="s">
        <v>73</v>
      </c>
      <c r="AY390" s="231" t="s">
        <v>131</v>
      </c>
    </row>
    <row r="391" spans="1:65" s="15" customFormat="1" ht="11.25">
      <c r="B391" s="232"/>
      <c r="C391" s="233"/>
      <c r="D391" s="202" t="s">
        <v>174</v>
      </c>
      <c r="E391" s="234" t="s">
        <v>1</v>
      </c>
      <c r="F391" s="235" t="s">
        <v>178</v>
      </c>
      <c r="G391" s="233"/>
      <c r="H391" s="236">
        <v>80.502480000000006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AT391" s="242" t="s">
        <v>174</v>
      </c>
      <c r="AU391" s="242" t="s">
        <v>83</v>
      </c>
      <c r="AV391" s="15" t="s">
        <v>138</v>
      </c>
      <c r="AW391" s="15" t="s">
        <v>31</v>
      </c>
      <c r="AX391" s="15" t="s">
        <v>81</v>
      </c>
      <c r="AY391" s="242" t="s">
        <v>131</v>
      </c>
    </row>
    <row r="392" spans="1:65" s="2" customFormat="1" ht="24.2" customHeight="1">
      <c r="A392" s="35"/>
      <c r="B392" s="36"/>
      <c r="C392" s="257" t="s">
        <v>324</v>
      </c>
      <c r="D392" s="257" t="s">
        <v>479</v>
      </c>
      <c r="E392" s="258" t="s">
        <v>591</v>
      </c>
      <c r="F392" s="259" t="s">
        <v>592</v>
      </c>
      <c r="G392" s="260" t="s">
        <v>172</v>
      </c>
      <c r="H392" s="261">
        <v>70.293000000000006</v>
      </c>
      <c r="I392" s="262"/>
      <c r="J392" s="263">
        <f>ROUND(I392*H392,2)</f>
        <v>0</v>
      </c>
      <c r="K392" s="264"/>
      <c r="L392" s="265"/>
      <c r="M392" s="266" t="s">
        <v>1</v>
      </c>
      <c r="N392" s="267" t="s">
        <v>38</v>
      </c>
      <c r="O392" s="72"/>
      <c r="P392" s="198">
        <f>O392*H392</f>
        <v>0</v>
      </c>
      <c r="Q392" s="198">
        <v>0</v>
      </c>
      <c r="R392" s="198">
        <f>Q392*H392</f>
        <v>0</v>
      </c>
      <c r="S392" s="198">
        <v>0</v>
      </c>
      <c r="T392" s="199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0" t="s">
        <v>324</v>
      </c>
      <c r="AT392" s="200" t="s">
        <v>479</v>
      </c>
      <c r="AU392" s="200" t="s">
        <v>83</v>
      </c>
      <c r="AY392" s="18" t="s">
        <v>131</v>
      </c>
      <c r="BE392" s="201">
        <f>IF(N392="základní",J392,0)</f>
        <v>0</v>
      </c>
      <c r="BF392" s="201">
        <f>IF(N392="snížená",J392,0)</f>
        <v>0</v>
      </c>
      <c r="BG392" s="201">
        <f>IF(N392="zákl. přenesená",J392,0)</f>
        <v>0</v>
      </c>
      <c r="BH392" s="201">
        <f>IF(N392="sníž. přenesená",J392,0)</f>
        <v>0</v>
      </c>
      <c r="BI392" s="201">
        <f>IF(N392="nulová",J392,0)</f>
        <v>0</v>
      </c>
      <c r="BJ392" s="18" t="s">
        <v>81</v>
      </c>
      <c r="BK392" s="201">
        <f>ROUND(I392*H392,2)</f>
        <v>0</v>
      </c>
      <c r="BL392" s="18" t="s">
        <v>229</v>
      </c>
      <c r="BM392" s="200" t="s">
        <v>497</v>
      </c>
    </row>
    <row r="393" spans="1:65" s="2" customFormat="1" ht="11.25">
      <c r="A393" s="35"/>
      <c r="B393" s="36"/>
      <c r="C393" s="37"/>
      <c r="D393" s="202" t="s">
        <v>139</v>
      </c>
      <c r="E393" s="37"/>
      <c r="F393" s="203" t="s">
        <v>594</v>
      </c>
      <c r="G393" s="37"/>
      <c r="H393" s="37"/>
      <c r="I393" s="204"/>
      <c r="J393" s="37"/>
      <c r="K393" s="37"/>
      <c r="L393" s="40"/>
      <c r="M393" s="205"/>
      <c r="N393" s="206"/>
      <c r="O393" s="72"/>
      <c r="P393" s="72"/>
      <c r="Q393" s="72"/>
      <c r="R393" s="72"/>
      <c r="S393" s="72"/>
      <c r="T393" s="73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139</v>
      </c>
      <c r="AU393" s="18" t="s">
        <v>83</v>
      </c>
    </row>
    <row r="394" spans="1:65" s="13" customFormat="1" ht="11.25">
      <c r="B394" s="211"/>
      <c r="C394" s="212"/>
      <c r="D394" s="202" t="s">
        <v>174</v>
      </c>
      <c r="E394" s="213" t="s">
        <v>1</v>
      </c>
      <c r="F394" s="214" t="s">
        <v>588</v>
      </c>
      <c r="G394" s="212"/>
      <c r="H394" s="213" t="s">
        <v>1</v>
      </c>
      <c r="I394" s="215"/>
      <c r="J394" s="212"/>
      <c r="K394" s="212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174</v>
      </c>
      <c r="AU394" s="220" t="s">
        <v>83</v>
      </c>
      <c r="AV394" s="13" t="s">
        <v>81</v>
      </c>
      <c r="AW394" s="13" t="s">
        <v>31</v>
      </c>
      <c r="AX394" s="13" t="s">
        <v>73</v>
      </c>
      <c r="AY394" s="220" t="s">
        <v>131</v>
      </c>
    </row>
    <row r="395" spans="1:65" s="14" customFormat="1" ht="11.25">
      <c r="B395" s="221"/>
      <c r="C395" s="222"/>
      <c r="D395" s="202" t="s">
        <v>174</v>
      </c>
      <c r="E395" s="223" t="s">
        <v>1</v>
      </c>
      <c r="F395" s="224" t="s">
        <v>589</v>
      </c>
      <c r="G395" s="222"/>
      <c r="H395" s="225">
        <v>70.293300000000002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174</v>
      </c>
      <c r="AU395" s="231" t="s">
        <v>83</v>
      </c>
      <c r="AV395" s="14" t="s">
        <v>83</v>
      </c>
      <c r="AW395" s="14" t="s">
        <v>31</v>
      </c>
      <c r="AX395" s="14" t="s">
        <v>73</v>
      </c>
      <c r="AY395" s="231" t="s">
        <v>131</v>
      </c>
    </row>
    <row r="396" spans="1:65" s="15" customFormat="1" ht="11.25">
      <c r="B396" s="232"/>
      <c r="C396" s="233"/>
      <c r="D396" s="202" t="s">
        <v>174</v>
      </c>
      <c r="E396" s="234" t="s">
        <v>1</v>
      </c>
      <c r="F396" s="235" t="s">
        <v>178</v>
      </c>
      <c r="G396" s="233"/>
      <c r="H396" s="236">
        <v>70.293300000000002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AT396" s="242" t="s">
        <v>174</v>
      </c>
      <c r="AU396" s="242" t="s">
        <v>83</v>
      </c>
      <c r="AV396" s="15" t="s">
        <v>138</v>
      </c>
      <c r="AW396" s="15" t="s">
        <v>31</v>
      </c>
      <c r="AX396" s="15" t="s">
        <v>81</v>
      </c>
      <c r="AY396" s="242" t="s">
        <v>131</v>
      </c>
    </row>
    <row r="397" spans="1:65" s="2" customFormat="1" ht="24.2" customHeight="1">
      <c r="A397" s="35"/>
      <c r="B397" s="36"/>
      <c r="C397" s="188" t="s">
        <v>603</v>
      </c>
      <c r="D397" s="188" t="s">
        <v>134</v>
      </c>
      <c r="E397" s="189" t="s">
        <v>604</v>
      </c>
      <c r="F397" s="190" t="s">
        <v>605</v>
      </c>
      <c r="G397" s="191" t="s">
        <v>172</v>
      </c>
      <c r="H397" s="192">
        <v>147.839</v>
      </c>
      <c r="I397" s="193"/>
      <c r="J397" s="194">
        <f>ROUND(I397*H397,2)</f>
        <v>0</v>
      </c>
      <c r="K397" s="195"/>
      <c r="L397" s="40"/>
      <c r="M397" s="196" t="s">
        <v>1</v>
      </c>
      <c r="N397" s="197" t="s">
        <v>38</v>
      </c>
      <c r="O397" s="72"/>
      <c r="P397" s="198">
        <f>O397*H397</f>
        <v>0</v>
      </c>
      <c r="Q397" s="198">
        <v>1.3996500000000001E-5</v>
      </c>
      <c r="R397" s="198">
        <f>Q397*H397</f>
        <v>2.0692285634999999E-3</v>
      </c>
      <c r="S397" s="198">
        <v>0</v>
      </c>
      <c r="T397" s="199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0" t="s">
        <v>229</v>
      </c>
      <c r="AT397" s="200" t="s">
        <v>134</v>
      </c>
      <c r="AU397" s="200" t="s">
        <v>83</v>
      </c>
      <c r="AY397" s="18" t="s">
        <v>131</v>
      </c>
      <c r="BE397" s="201">
        <f>IF(N397="základní",J397,0)</f>
        <v>0</v>
      </c>
      <c r="BF397" s="201">
        <f>IF(N397="snížená",J397,0)</f>
        <v>0</v>
      </c>
      <c r="BG397" s="201">
        <f>IF(N397="zákl. přenesená",J397,0)</f>
        <v>0</v>
      </c>
      <c r="BH397" s="201">
        <f>IF(N397="sníž. přenesená",J397,0)</f>
        <v>0</v>
      </c>
      <c r="BI397" s="201">
        <f>IF(N397="nulová",J397,0)</f>
        <v>0</v>
      </c>
      <c r="BJ397" s="18" t="s">
        <v>81</v>
      </c>
      <c r="BK397" s="201">
        <f>ROUND(I397*H397,2)</f>
        <v>0</v>
      </c>
      <c r="BL397" s="18" t="s">
        <v>229</v>
      </c>
      <c r="BM397" s="200" t="s">
        <v>606</v>
      </c>
    </row>
    <row r="398" spans="1:65" s="2" customFormat="1" ht="29.25">
      <c r="A398" s="35"/>
      <c r="B398" s="36"/>
      <c r="C398" s="37"/>
      <c r="D398" s="202" t="s">
        <v>139</v>
      </c>
      <c r="E398" s="37"/>
      <c r="F398" s="203" t="s">
        <v>607</v>
      </c>
      <c r="G398" s="37"/>
      <c r="H398" s="37"/>
      <c r="I398" s="204"/>
      <c r="J398" s="37"/>
      <c r="K398" s="37"/>
      <c r="L398" s="40"/>
      <c r="M398" s="205"/>
      <c r="N398" s="206"/>
      <c r="O398" s="72"/>
      <c r="P398" s="72"/>
      <c r="Q398" s="72"/>
      <c r="R398" s="72"/>
      <c r="S398" s="72"/>
      <c r="T398" s="73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139</v>
      </c>
      <c r="AU398" s="18" t="s">
        <v>83</v>
      </c>
    </row>
    <row r="399" spans="1:65" s="13" customFormat="1" ht="11.25">
      <c r="B399" s="211"/>
      <c r="C399" s="212"/>
      <c r="D399" s="202" t="s">
        <v>174</v>
      </c>
      <c r="E399" s="213" t="s">
        <v>1</v>
      </c>
      <c r="F399" s="214" t="s">
        <v>588</v>
      </c>
      <c r="G399" s="212"/>
      <c r="H399" s="213" t="s">
        <v>1</v>
      </c>
      <c r="I399" s="215"/>
      <c r="J399" s="212"/>
      <c r="K399" s="212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174</v>
      </c>
      <c r="AU399" s="220" t="s">
        <v>83</v>
      </c>
      <c r="AV399" s="13" t="s">
        <v>81</v>
      </c>
      <c r="AW399" s="13" t="s">
        <v>31</v>
      </c>
      <c r="AX399" s="13" t="s">
        <v>73</v>
      </c>
      <c r="AY399" s="220" t="s">
        <v>131</v>
      </c>
    </row>
    <row r="400" spans="1:65" s="14" customFormat="1" ht="11.25">
      <c r="B400" s="221"/>
      <c r="C400" s="222"/>
      <c r="D400" s="202" t="s">
        <v>174</v>
      </c>
      <c r="E400" s="223" t="s">
        <v>1</v>
      </c>
      <c r="F400" s="224" t="s">
        <v>579</v>
      </c>
      <c r="G400" s="222"/>
      <c r="H400" s="225">
        <v>68.9148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174</v>
      </c>
      <c r="AU400" s="231" t="s">
        <v>83</v>
      </c>
      <c r="AV400" s="14" t="s">
        <v>83</v>
      </c>
      <c r="AW400" s="14" t="s">
        <v>31</v>
      </c>
      <c r="AX400" s="14" t="s">
        <v>73</v>
      </c>
      <c r="AY400" s="231" t="s">
        <v>131</v>
      </c>
    </row>
    <row r="401" spans="1:65" s="13" customFormat="1" ht="11.25">
      <c r="B401" s="211"/>
      <c r="C401" s="212"/>
      <c r="D401" s="202" t="s">
        <v>174</v>
      </c>
      <c r="E401" s="213" t="s">
        <v>1</v>
      </c>
      <c r="F401" s="214" t="s">
        <v>580</v>
      </c>
      <c r="G401" s="212"/>
      <c r="H401" s="213" t="s">
        <v>1</v>
      </c>
      <c r="I401" s="215"/>
      <c r="J401" s="212"/>
      <c r="K401" s="212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174</v>
      </c>
      <c r="AU401" s="220" t="s">
        <v>83</v>
      </c>
      <c r="AV401" s="13" t="s">
        <v>81</v>
      </c>
      <c r="AW401" s="13" t="s">
        <v>31</v>
      </c>
      <c r="AX401" s="13" t="s">
        <v>73</v>
      </c>
      <c r="AY401" s="220" t="s">
        <v>131</v>
      </c>
    </row>
    <row r="402" spans="1:65" s="14" customFormat="1" ht="11.25">
      <c r="B402" s="221"/>
      <c r="C402" s="222"/>
      <c r="D402" s="202" t="s">
        <v>174</v>
      </c>
      <c r="E402" s="223" t="s">
        <v>1</v>
      </c>
      <c r="F402" s="224" t="s">
        <v>581</v>
      </c>
      <c r="G402" s="222"/>
      <c r="H402" s="225">
        <v>41.4056</v>
      </c>
      <c r="I402" s="226"/>
      <c r="J402" s="222"/>
      <c r="K402" s="222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174</v>
      </c>
      <c r="AU402" s="231" t="s">
        <v>83</v>
      </c>
      <c r="AV402" s="14" t="s">
        <v>83</v>
      </c>
      <c r="AW402" s="14" t="s">
        <v>31</v>
      </c>
      <c r="AX402" s="14" t="s">
        <v>73</v>
      </c>
      <c r="AY402" s="231" t="s">
        <v>131</v>
      </c>
    </row>
    <row r="403" spans="1:65" s="14" customFormat="1" ht="11.25">
      <c r="B403" s="221"/>
      <c r="C403" s="222"/>
      <c r="D403" s="202" t="s">
        <v>174</v>
      </c>
      <c r="E403" s="223" t="s">
        <v>1</v>
      </c>
      <c r="F403" s="224" t="s">
        <v>582</v>
      </c>
      <c r="G403" s="222"/>
      <c r="H403" s="225">
        <v>27.016400000000001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174</v>
      </c>
      <c r="AU403" s="231" t="s">
        <v>83</v>
      </c>
      <c r="AV403" s="14" t="s">
        <v>83</v>
      </c>
      <c r="AW403" s="14" t="s">
        <v>31</v>
      </c>
      <c r="AX403" s="14" t="s">
        <v>73</v>
      </c>
      <c r="AY403" s="231" t="s">
        <v>131</v>
      </c>
    </row>
    <row r="404" spans="1:65" s="14" customFormat="1" ht="11.25">
      <c r="B404" s="221"/>
      <c r="C404" s="222"/>
      <c r="D404" s="202" t="s">
        <v>174</v>
      </c>
      <c r="E404" s="223" t="s">
        <v>1</v>
      </c>
      <c r="F404" s="224" t="s">
        <v>583</v>
      </c>
      <c r="G404" s="222"/>
      <c r="H404" s="225">
        <v>10.5024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174</v>
      </c>
      <c r="AU404" s="231" t="s">
        <v>83</v>
      </c>
      <c r="AV404" s="14" t="s">
        <v>83</v>
      </c>
      <c r="AW404" s="14" t="s">
        <v>31</v>
      </c>
      <c r="AX404" s="14" t="s">
        <v>73</v>
      </c>
      <c r="AY404" s="231" t="s">
        <v>131</v>
      </c>
    </row>
    <row r="405" spans="1:65" s="15" customFormat="1" ht="11.25">
      <c r="B405" s="232"/>
      <c r="C405" s="233"/>
      <c r="D405" s="202" t="s">
        <v>174</v>
      </c>
      <c r="E405" s="234" t="s">
        <v>1</v>
      </c>
      <c r="F405" s="235" t="s">
        <v>178</v>
      </c>
      <c r="G405" s="233"/>
      <c r="H405" s="236">
        <v>147.83920000000001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AT405" s="242" t="s">
        <v>174</v>
      </c>
      <c r="AU405" s="242" t="s">
        <v>83</v>
      </c>
      <c r="AV405" s="15" t="s">
        <v>138</v>
      </c>
      <c r="AW405" s="15" t="s">
        <v>31</v>
      </c>
      <c r="AX405" s="15" t="s">
        <v>81</v>
      </c>
      <c r="AY405" s="242" t="s">
        <v>131</v>
      </c>
    </row>
    <row r="406" spans="1:65" s="2" customFormat="1" ht="24.2" customHeight="1">
      <c r="A406" s="35"/>
      <c r="B406" s="36"/>
      <c r="C406" s="257" t="s">
        <v>330</v>
      </c>
      <c r="D406" s="257" t="s">
        <v>479</v>
      </c>
      <c r="E406" s="258" t="s">
        <v>608</v>
      </c>
      <c r="F406" s="259" t="s">
        <v>609</v>
      </c>
      <c r="G406" s="260" t="s">
        <v>172</v>
      </c>
      <c r="H406" s="261">
        <v>155.23099999999999</v>
      </c>
      <c r="I406" s="262"/>
      <c r="J406" s="263">
        <f>ROUND(I406*H406,2)</f>
        <v>0</v>
      </c>
      <c r="K406" s="264"/>
      <c r="L406" s="265"/>
      <c r="M406" s="266" t="s">
        <v>1</v>
      </c>
      <c r="N406" s="267" t="s">
        <v>38</v>
      </c>
      <c r="O406" s="72"/>
      <c r="P406" s="198">
        <f>O406*H406</f>
        <v>0</v>
      </c>
      <c r="Q406" s="198">
        <v>0</v>
      </c>
      <c r="R406" s="198">
        <f>Q406*H406</f>
        <v>0</v>
      </c>
      <c r="S406" s="198">
        <v>0</v>
      </c>
      <c r="T406" s="19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0" t="s">
        <v>324</v>
      </c>
      <c r="AT406" s="200" t="s">
        <v>479</v>
      </c>
      <c r="AU406" s="200" t="s">
        <v>83</v>
      </c>
      <c r="AY406" s="18" t="s">
        <v>131</v>
      </c>
      <c r="BE406" s="201">
        <f>IF(N406="základní",J406,0)</f>
        <v>0</v>
      </c>
      <c r="BF406" s="201">
        <f>IF(N406="snížená",J406,0)</f>
        <v>0</v>
      </c>
      <c r="BG406" s="201">
        <f>IF(N406="zákl. přenesená",J406,0)</f>
        <v>0</v>
      </c>
      <c r="BH406" s="201">
        <f>IF(N406="sníž. přenesená",J406,0)</f>
        <v>0</v>
      </c>
      <c r="BI406" s="201">
        <f>IF(N406="nulová",J406,0)</f>
        <v>0</v>
      </c>
      <c r="BJ406" s="18" t="s">
        <v>81</v>
      </c>
      <c r="BK406" s="201">
        <f>ROUND(I406*H406,2)</f>
        <v>0</v>
      </c>
      <c r="BL406" s="18" t="s">
        <v>229</v>
      </c>
      <c r="BM406" s="200" t="s">
        <v>610</v>
      </c>
    </row>
    <row r="407" spans="1:65" s="2" customFormat="1" ht="19.5">
      <c r="A407" s="35"/>
      <c r="B407" s="36"/>
      <c r="C407" s="37"/>
      <c r="D407" s="202" t="s">
        <v>139</v>
      </c>
      <c r="E407" s="37"/>
      <c r="F407" s="203" t="s">
        <v>609</v>
      </c>
      <c r="G407" s="37"/>
      <c r="H407" s="37"/>
      <c r="I407" s="204"/>
      <c r="J407" s="37"/>
      <c r="K407" s="37"/>
      <c r="L407" s="40"/>
      <c r="M407" s="205"/>
      <c r="N407" s="206"/>
      <c r="O407" s="72"/>
      <c r="P407" s="72"/>
      <c r="Q407" s="72"/>
      <c r="R407" s="72"/>
      <c r="S407" s="72"/>
      <c r="T407" s="73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139</v>
      </c>
      <c r="AU407" s="18" t="s">
        <v>83</v>
      </c>
    </row>
    <row r="408" spans="1:65" s="14" customFormat="1" ht="11.25">
      <c r="B408" s="221"/>
      <c r="C408" s="222"/>
      <c r="D408" s="202" t="s">
        <v>174</v>
      </c>
      <c r="E408" s="223" t="s">
        <v>1</v>
      </c>
      <c r="F408" s="224" t="s">
        <v>611</v>
      </c>
      <c r="G408" s="222"/>
      <c r="H408" s="225">
        <v>155.23095000000001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174</v>
      </c>
      <c r="AU408" s="231" t="s">
        <v>83</v>
      </c>
      <c r="AV408" s="14" t="s">
        <v>83</v>
      </c>
      <c r="AW408" s="14" t="s">
        <v>31</v>
      </c>
      <c r="AX408" s="14" t="s">
        <v>73</v>
      </c>
      <c r="AY408" s="231" t="s">
        <v>131</v>
      </c>
    </row>
    <row r="409" spans="1:65" s="15" customFormat="1" ht="11.25">
      <c r="B409" s="232"/>
      <c r="C409" s="233"/>
      <c r="D409" s="202" t="s">
        <v>174</v>
      </c>
      <c r="E409" s="234" t="s">
        <v>1</v>
      </c>
      <c r="F409" s="235" t="s">
        <v>178</v>
      </c>
      <c r="G409" s="233"/>
      <c r="H409" s="236">
        <v>155.23095000000001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AT409" s="242" t="s">
        <v>174</v>
      </c>
      <c r="AU409" s="242" t="s">
        <v>83</v>
      </c>
      <c r="AV409" s="15" t="s">
        <v>138</v>
      </c>
      <c r="AW409" s="15" t="s">
        <v>31</v>
      </c>
      <c r="AX409" s="15" t="s">
        <v>81</v>
      </c>
      <c r="AY409" s="242" t="s">
        <v>131</v>
      </c>
    </row>
    <row r="410" spans="1:65" s="2" customFormat="1" ht="24.2" customHeight="1">
      <c r="A410" s="35"/>
      <c r="B410" s="36"/>
      <c r="C410" s="188" t="s">
        <v>612</v>
      </c>
      <c r="D410" s="188" t="s">
        <v>134</v>
      </c>
      <c r="E410" s="189" t="s">
        <v>613</v>
      </c>
      <c r="F410" s="190" t="s">
        <v>614</v>
      </c>
      <c r="G410" s="191" t="s">
        <v>294</v>
      </c>
      <c r="H410" s="192">
        <v>0.76800000000000002</v>
      </c>
      <c r="I410" s="193"/>
      <c r="J410" s="194">
        <f>ROUND(I410*H410,2)</f>
        <v>0</v>
      </c>
      <c r="K410" s="195"/>
      <c r="L410" s="40"/>
      <c r="M410" s="196" t="s">
        <v>1</v>
      </c>
      <c r="N410" s="197" t="s">
        <v>38</v>
      </c>
      <c r="O410" s="72"/>
      <c r="P410" s="198">
        <f>O410*H410</f>
        <v>0</v>
      </c>
      <c r="Q410" s="198">
        <v>0</v>
      </c>
      <c r="R410" s="198">
        <f>Q410*H410</f>
        <v>0</v>
      </c>
      <c r="S410" s="198">
        <v>0</v>
      </c>
      <c r="T410" s="199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0" t="s">
        <v>229</v>
      </c>
      <c r="AT410" s="200" t="s">
        <v>134</v>
      </c>
      <c r="AU410" s="200" t="s">
        <v>83</v>
      </c>
      <c r="AY410" s="18" t="s">
        <v>131</v>
      </c>
      <c r="BE410" s="201">
        <f>IF(N410="základní",J410,0)</f>
        <v>0</v>
      </c>
      <c r="BF410" s="201">
        <f>IF(N410="snížená",J410,0)</f>
        <v>0</v>
      </c>
      <c r="BG410" s="201">
        <f>IF(N410="zákl. přenesená",J410,0)</f>
        <v>0</v>
      </c>
      <c r="BH410" s="201">
        <f>IF(N410="sníž. přenesená",J410,0)</f>
        <v>0</v>
      </c>
      <c r="BI410" s="201">
        <f>IF(N410="nulová",J410,0)</f>
        <v>0</v>
      </c>
      <c r="BJ410" s="18" t="s">
        <v>81</v>
      </c>
      <c r="BK410" s="201">
        <f>ROUND(I410*H410,2)</f>
        <v>0</v>
      </c>
      <c r="BL410" s="18" t="s">
        <v>229</v>
      </c>
      <c r="BM410" s="200" t="s">
        <v>615</v>
      </c>
    </row>
    <row r="411" spans="1:65" s="2" customFormat="1" ht="29.25">
      <c r="A411" s="35"/>
      <c r="B411" s="36"/>
      <c r="C411" s="37"/>
      <c r="D411" s="202" t="s">
        <v>139</v>
      </c>
      <c r="E411" s="37"/>
      <c r="F411" s="203" t="s">
        <v>616</v>
      </c>
      <c r="G411" s="37"/>
      <c r="H411" s="37"/>
      <c r="I411" s="204"/>
      <c r="J411" s="37"/>
      <c r="K411" s="37"/>
      <c r="L411" s="40"/>
      <c r="M411" s="205"/>
      <c r="N411" s="206"/>
      <c r="O411" s="72"/>
      <c r="P411" s="72"/>
      <c r="Q411" s="72"/>
      <c r="R411" s="72"/>
      <c r="S411" s="72"/>
      <c r="T411" s="73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139</v>
      </c>
      <c r="AU411" s="18" t="s">
        <v>83</v>
      </c>
    </row>
    <row r="412" spans="1:65" s="2" customFormat="1" ht="24.2" customHeight="1">
      <c r="A412" s="35"/>
      <c r="B412" s="36"/>
      <c r="C412" s="188" t="s">
        <v>335</v>
      </c>
      <c r="D412" s="188" t="s">
        <v>134</v>
      </c>
      <c r="E412" s="189" t="s">
        <v>617</v>
      </c>
      <c r="F412" s="190" t="s">
        <v>618</v>
      </c>
      <c r="G412" s="191" t="s">
        <v>294</v>
      </c>
      <c r="H412" s="192">
        <v>0.76800000000000002</v>
      </c>
      <c r="I412" s="193"/>
      <c r="J412" s="194">
        <f>ROUND(I412*H412,2)</f>
        <v>0</v>
      </c>
      <c r="K412" s="195"/>
      <c r="L412" s="40"/>
      <c r="M412" s="196" t="s">
        <v>1</v>
      </c>
      <c r="N412" s="197" t="s">
        <v>38</v>
      </c>
      <c r="O412" s="72"/>
      <c r="P412" s="198">
        <f>O412*H412</f>
        <v>0</v>
      </c>
      <c r="Q412" s="198">
        <v>0</v>
      </c>
      <c r="R412" s="198">
        <f>Q412*H412</f>
        <v>0</v>
      </c>
      <c r="S412" s="198">
        <v>0</v>
      </c>
      <c r="T412" s="199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0" t="s">
        <v>229</v>
      </c>
      <c r="AT412" s="200" t="s">
        <v>134</v>
      </c>
      <c r="AU412" s="200" t="s">
        <v>83</v>
      </c>
      <c r="AY412" s="18" t="s">
        <v>131</v>
      </c>
      <c r="BE412" s="201">
        <f>IF(N412="základní",J412,0)</f>
        <v>0</v>
      </c>
      <c r="BF412" s="201">
        <f>IF(N412="snížená",J412,0)</f>
        <v>0</v>
      </c>
      <c r="BG412" s="201">
        <f>IF(N412="zákl. přenesená",J412,0)</f>
        <v>0</v>
      </c>
      <c r="BH412" s="201">
        <f>IF(N412="sníž. přenesená",J412,0)</f>
        <v>0</v>
      </c>
      <c r="BI412" s="201">
        <f>IF(N412="nulová",J412,0)</f>
        <v>0</v>
      </c>
      <c r="BJ412" s="18" t="s">
        <v>81</v>
      </c>
      <c r="BK412" s="201">
        <f>ROUND(I412*H412,2)</f>
        <v>0</v>
      </c>
      <c r="BL412" s="18" t="s">
        <v>229</v>
      </c>
      <c r="BM412" s="200" t="s">
        <v>619</v>
      </c>
    </row>
    <row r="413" spans="1:65" s="2" customFormat="1" ht="29.25">
      <c r="A413" s="35"/>
      <c r="B413" s="36"/>
      <c r="C413" s="37"/>
      <c r="D413" s="202" t="s">
        <v>139</v>
      </c>
      <c r="E413" s="37"/>
      <c r="F413" s="203" t="s">
        <v>620</v>
      </c>
      <c r="G413" s="37"/>
      <c r="H413" s="37"/>
      <c r="I413" s="204"/>
      <c r="J413" s="37"/>
      <c r="K413" s="37"/>
      <c r="L413" s="40"/>
      <c r="M413" s="205"/>
      <c r="N413" s="206"/>
      <c r="O413" s="72"/>
      <c r="P413" s="72"/>
      <c r="Q413" s="72"/>
      <c r="R413" s="72"/>
      <c r="S413" s="72"/>
      <c r="T413" s="73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139</v>
      </c>
      <c r="AU413" s="18" t="s">
        <v>83</v>
      </c>
    </row>
    <row r="414" spans="1:65" s="12" customFormat="1" ht="22.9" customHeight="1">
      <c r="B414" s="172"/>
      <c r="C414" s="173"/>
      <c r="D414" s="174" t="s">
        <v>72</v>
      </c>
      <c r="E414" s="186" t="s">
        <v>621</v>
      </c>
      <c r="F414" s="186" t="s">
        <v>622</v>
      </c>
      <c r="G414" s="173"/>
      <c r="H414" s="173"/>
      <c r="I414" s="176"/>
      <c r="J414" s="187">
        <f>BK414</f>
        <v>0</v>
      </c>
      <c r="K414" s="173"/>
      <c r="L414" s="178"/>
      <c r="M414" s="179"/>
      <c r="N414" s="180"/>
      <c r="O414" s="180"/>
      <c r="P414" s="181">
        <f>SUM(P415:P491)</f>
        <v>0</v>
      </c>
      <c r="Q414" s="180"/>
      <c r="R414" s="181">
        <f>SUM(R415:R491)</f>
        <v>5.1138373990199995</v>
      </c>
      <c r="S414" s="180"/>
      <c r="T414" s="182">
        <f>SUM(T415:T491)</f>
        <v>0</v>
      </c>
      <c r="AR414" s="183" t="s">
        <v>83</v>
      </c>
      <c r="AT414" s="184" t="s">
        <v>72</v>
      </c>
      <c r="AU414" s="184" t="s">
        <v>81</v>
      </c>
      <c r="AY414" s="183" t="s">
        <v>131</v>
      </c>
      <c r="BK414" s="185">
        <f>SUM(BK415:BK491)</f>
        <v>0</v>
      </c>
    </row>
    <row r="415" spans="1:65" s="2" customFormat="1" ht="24.2" customHeight="1">
      <c r="A415" s="35"/>
      <c r="B415" s="36"/>
      <c r="C415" s="188" t="s">
        <v>623</v>
      </c>
      <c r="D415" s="188" t="s">
        <v>134</v>
      </c>
      <c r="E415" s="189" t="s">
        <v>624</v>
      </c>
      <c r="F415" s="190" t="s">
        <v>625</v>
      </c>
      <c r="G415" s="191" t="s">
        <v>172</v>
      </c>
      <c r="H415" s="192">
        <v>14.903</v>
      </c>
      <c r="I415" s="193"/>
      <c r="J415" s="194">
        <f>ROUND(I415*H415,2)</f>
        <v>0</v>
      </c>
      <c r="K415" s="195"/>
      <c r="L415" s="40"/>
      <c r="M415" s="196" t="s">
        <v>1</v>
      </c>
      <c r="N415" s="197" t="s">
        <v>38</v>
      </c>
      <c r="O415" s="72"/>
      <c r="P415" s="198">
        <f>O415*H415</f>
        <v>0</v>
      </c>
      <c r="Q415" s="198">
        <v>2.5506899999999999E-2</v>
      </c>
      <c r="R415" s="198">
        <f>Q415*H415</f>
        <v>0.38012933069999999</v>
      </c>
      <c r="S415" s="198">
        <v>0</v>
      </c>
      <c r="T415" s="199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0" t="s">
        <v>229</v>
      </c>
      <c r="AT415" s="200" t="s">
        <v>134</v>
      </c>
      <c r="AU415" s="200" t="s">
        <v>83</v>
      </c>
      <c r="AY415" s="18" t="s">
        <v>131</v>
      </c>
      <c r="BE415" s="201">
        <f>IF(N415="základní",J415,0)</f>
        <v>0</v>
      </c>
      <c r="BF415" s="201">
        <f>IF(N415="snížená",J415,0)</f>
        <v>0</v>
      </c>
      <c r="BG415" s="201">
        <f>IF(N415="zákl. přenesená",J415,0)</f>
        <v>0</v>
      </c>
      <c r="BH415" s="201">
        <f>IF(N415="sníž. přenesená",J415,0)</f>
        <v>0</v>
      </c>
      <c r="BI415" s="201">
        <f>IF(N415="nulová",J415,0)</f>
        <v>0</v>
      </c>
      <c r="BJ415" s="18" t="s">
        <v>81</v>
      </c>
      <c r="BK415" s="201">
        <f>ROUND(I415*H415,2)</f>
        <v>0</v>
      </c>
      <c r="BL415" s="18" t="s">
        <v>229</v>
      </c>
      <c r="BM415" s="200" t="s">
        <v>626</v>
      </c>
    </row>
    <row r="416" spans="1:65" s="2" customFormat="1" ht="39">
      <c r="A416" s="35"/>
      <c r="B416" s="36"/>
      <c r="C416" s="37"/>
      <c r="D416" s="202" t="s">
        <v>139</v>
      </c>
      <c r="E416" s="37"/>
      <c r="F416" s="203" t="s">
        <v>627</v>
      </c>
      <c r="G416" s="37"/>
      <c r="H416" s="37"/>
      <c r="I416" s="204"/>
      <c r="J416" s="37"/>
      <c r="K416" s="37"/>
      <c r="L416" s="40"/>
      <c r="M416" s="205"/>
      <c r="N416" s="206"/>
      <c r="O416" s="72"/>
      <c r="P416" s="72"/>
      <c r="Q416" s="72"/>
      <c r="R416" s="72"/>
      <c r="S416" s="72"/>
      <c r="T416" s="7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139</v>
      </c>
      <c r="AU416" s="18" t="s">
        <v>83</v>
      </c>
    </row>
    <row r="417" spans="1:65" s="14" customFormat="1" ht="11.25">
      <c r="B417" s="221"/>
      <c r="C417" s="222"/>
      <c r="D417" s="202" t="s">
        <v>174</v>
      </c>
      <c r="E417" s="223" t="s">
        <v>1</v>
      </c>
      <c r="F417" s="224" t="s">
        <v>628</v>
      </c>
      <c r="G417" s="222"/>
      <c r="H417" s="225">
        <v>6.0605000000000002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174</v>
      </c>
      <c r="AU417" s="231" t="s">
        <v>83</v>
      </c>
      <c r="AV417" s="14" t="s">
        <v>83</v>
      </c>
      <c r="AW417" s="14" t="s">
        <v>31</v>
      </c>
      <c r="AX417" s="14" t="s">
        <v>73</v>
      </c>
      <c r="AY417" s="231" t="s">
        <v>131</v>
      </c>
    </row>
    <row r="418" spans="1:65" s="14" customFormat="1" ht="11.25">
      <c r="B418" s="221"/>
      <c r="C418" s="222"/>
      <c r="D418" s="202" t="s">
        <v>174</v>
      </c>
      <c r="E418" s="223" t="s">
        <v>1</v>
      </c>
      <c r="F418" s="224" t="s">
        <v>629</v>
      </c>
      <c r="G418" s="222"/>
      <c r="H418" s="225">
        <v>-2.758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174</v>
      </c>
      <c r="AU418" s="231" t="s">
        <v>83</v>
      </c>
      <c r="AV418" s="14" t="s">
        <v>83</v>
      </c>
      <c r="AW418" s="14" t="s">
        <v>31</v>
      </c>
      <c r="AX418" s="14" t="s">
        <v>73</v>
      </c>
      <c r="AY418" s="231" t="s">
        <v>131</v>
      </c>
    </row>
    <row r="419" spans="1:65" s="14" customFormat="1" ht="11.25">
      <c r="B419" s="221"/>
      <c r="C419" s="222"/>
      <c r="D419" s="202" t="s">
        <v>174</v>
      </c>
      <c r="E419" s="223" t="s">
        <v>1</v>
      </c>
      <c r="F419" s="224" t="s">
        <v>630</v>
      </c>
      <c r="G419" s="222"/>
      <c r="H419" s="225">
        <v>11.6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174</v>
      </c>
      <c r="AU419" s="231" t="s">
        <v>83</v>
      </c>
      <c r="AV419" s="14" t="s">
        <v>83</v>
      </c>
      <c r="AW419" s="14" t="s">
        <v>31</v>
      </c>
      <c r="AX419" s="14" t="s">
        <v>73</v>
      </c>
      <c r="AY419" s="231" t="s">
        <v>131</v>
      </c>
    </row>
    <row r="420" spans="1:65" s="15" customFormat="1" ht="11.25">
      <c r="B420" s="232"/>
      <c r="C420" s="233"/>
      <c r="D420" s="202" t="s">
        <v>174</v>
      </c>
      <c r="E420" s="234" t="s">
        <v>1</v>
      </c>
      <c r="F420" s="235" t="s">
        <v>178</v>
      </c>
      <c r="G420" s="233"/>
      <c r="H420" s="236">
        <v>14.9025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AT420" s="242" t="s">
        <v>174</v>
      </c>
      <c r="AU420" s="242" t="s">
        <v>83</v>
      </c>
      <c r="AV420" s="15" t="s">
        <v>138</v>
      </c>
      <c r="AW420" s="15" t="s">
        <v>31</v>
      </c>
      <c r="AX420" s="15" t="s">
        <v>81</v>
      </c>
      <c r="AY420" s="242" t="s">
        <v>131</v>
      </c>
    </row>
    <row r="421" spans="1:65" s="2" customFormat="1" ht="24.2" customHeight="1">
      <c r="A421" s="35"/>
      <c r="B421" s="36"/>
      <c r="C421" s="188" t="s">
        <v>342</v>
      </c>
      <c r="D421" s="188" t="s">
        <v>134</v>
      </c>
      <c r="E421" s="189" t="s">
        <v>631</v>
      </c>
      <c r="F421" s="190" t="s">
        <v>632</v>
      </c>
      <c r="G421" s="191" t="s">
        <v>172</v>
      </c>
      <c r="H421" s="192">
        <v>79.037999999999997</v>
      </c>
      <c r="I421" s="193"/>
      <c r="J421" s="194">
        <f>ROUND(I421*H421,2)</f>
        <v>0</v>
      </c>
      <c r="K421" s="195"/>
      <c r="L421" s="40"/>
      <c r="M421" s="196" t="s">
        <v>1</v>
      </c>
      <c r="N421" s="197" t="s">
        <v>38</v>
      </c>
      <c r="O421" s="72"/>
      <c r="P421" s="198">
        <f>O421*H421</f>
        <v>0</v>
      </c>
      <c r="Q421" s="198">
        <v>2.61809E-2</v>
      </c>
      <c r="R421" s="198">
        <f>Q421*H421</f>
        <v>2.0692859742</v>
      </c>
      <c r="S421" s="198">
        <v>0</v>
      </c>
      <c r="T421" s="199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0" t="s">
        <v>229</v>
      </c>
      <c r="AT421" s="200" t="s">
        <v>134</v>
      </c>
      <c r="AU421" s="200" t="s">
        <v>83</v>
      </c>
      <c r="AY421" s="18" t="s">
        <v>131</v>
      </c>
      <c r="BE421" s="201">
        <f>IF(N421="základní",J421,0)</f>
        <v>0</v>
      </c>
      <c r="BF421" s="201">
        <f>IF(N421="snížená",J421,0)</f>
        <v>0</v>
      </c>
      <c r="BG421" s="201">
        <f>IF(N421="zákl. přenesená",J421,0)</f>
        <v>0</v>
      </c>
      <c r="BH421" s="201">
        <f>IF(N421="sníž. přenesená",J421,0)</f>
        <v>0</v>
      </c>
      <c r="BI421" s="201">
        <f>IF(N421="nulová",J421,0)</f>
        <v>0</v>
      </c>
      <c r="BJ421" s="18" t="s">
        <v>81</v>
      </c>
      <c r="BK421" s="201">
        <f>ROUND(I421*H421,2)</f>
        <v>0</v>
      </c>
      <c r="BL421" s="18" t="s">
        <v>229</v>
      </c>
      <c r="BM421" s="200" t="s">
        <v>633</v>
      </c>
    </row>
    <row r="422" spans="1:65" s="2" customFormat="1" ht="39">
      <c r="A422" s="35"/>
      <c r="B422" s="36"/>
      <c r="C422" s="37"/>
      <c r="D422" s="202" t="s">
        <v>139</v>
      </c>
      <c r="E422" s="37"/>
      <c r="F422" s="203" t="s">
        <v>634</v>
      </c>
      <c r="G422" s="37"/>
      <c r="H422" s="37"/>
      <c r="I422" s="204"/>
      <c r="J422" s="37"/>
      <c r="K422" s="37"/>
      <c r="L422" s="40"/>
      <c r="M422" s="205"/>
      <c r="N422" s="206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139</v>
      </c>
      <c r="AU422" s="18" t="s">
        <v>83</v>
      </c>
    </row>
    <row r="423" spans="1:65" s="13" customFormat="1" ht="11.25">
      <c r="B423" s="211"/>
      <c r="C423" s="212"/>
      <c r="D423" s="202" t="s">
        <v>174</v>
      </c>
      <c r="E423" s="213" t="s">
        <v>1</v>
      </c>
      <c r="F423" s="214" t="s">
        <v>268</v>
      </c>
      <c r="G423" s="212"/>
      <c r="H423" s="213" t="s">
        <v>1</v>
      </c>
      <c r="I423" s="215"/>
      <c r="J423" s="212"/>
      <c r="K423" s="212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174</v>
      </c>
      <c r="AU423" s="220" t="s">
        <v>83</v>
      </c>
      <c r="AV423" s="13" t="s">
        <v>81</v>
      </c>
      <c r="AW423" s="13" t="s">
        <v>31</v>
      </c>
      <c r="AX423" s="13" t="s">
        <v>73</v>
      </c>
      <c r="AY423" s="220" t="s">
        <v>131</v>
      </c>
    </row>
    <row r="424" spans="1:65" s="14" customFormat="1" ht="11.25">
      <c r="B424" s="221"/>
      <c r="C424" s="222"/>
      <c r="D424" s="202" t="s">
        <v>174</v>
      </c>
      <c r="E424" s="223" t="s">
        <v>1</v>
      </c>
      <c r="F424" s="224" t="s">
        <v>635</v>
      </c>
      <c r="G424" s="222"/>
      <c r="H424" s="225">
        <v>10.155000000000001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174</v>
      </c>
      <c r="AU424" s="231" t="s">
        <v>83</v>
      </c>
      <c r="AV424" s="14" t="s">
        <v>83</v>
      </c>
      <c r="AW424" s="14" t="s">
        <v>31</v>
      </c>
      <c r="AX424" s="14" t="s">
        <v>73</v>
      </c>
      <c r="AY424" s="231" t="s">
        <v>131</v>
      </c>
    </row>
    <row r="425" spans="1:65" s="14" customFormat="1" ht="11.25">
      <c r="B425" s="221"/>
      <c r="C425" s="222"/>
      <c r="D425" s="202" t="s">
        <v>174</v>
      </c>
      <c r="E425" s="223" t="s">
        <v>1</v>
      </c>
      <c r="F425" s="224" t="s">
        <v>636</v>
      </c>
      <c r="G425" s="222"/>
      <c r="H425" s="225">
        <v>10.11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174</v>
      </c>
      <c r="AU425" s="231" t="s">
        <v>83</v>
      </c>
      <c r="AV425" s="14" t="s">
        <v>83</v>
      </c>
      <c r="AW425" s="14" t="s">
        <v>31</v>
      </c>
      <c r="AX425" s="14" t="s">
        <v>73</v>
      </c>
      <c r="AY425" s="231" t="s">
        <v>131</v>
      </c>
    </row>
    <row r="426" spans="1:65" s="14" customFormat="1" ht="11.25">
      <c r="B426" s="221"/>
      <c r="C426" s="222"/>
      <c r="D426" s="202" t="s">
        <v>174</v>
      </c>
      <c r="E426" s="223" t="s">
        <v>1</v>
      </c>
      <c r="F426" s="224" t="s">
        <v>637</v>
      </c>
      <c r="G426" s="222"/>
      <c r="H426" s="225">
        <v>13.779900000000001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174</v>
      </c>
      <c r="AU426" s="231" t="s">
        <v>83</v>
      </c>
      <c r="AV426" s="14" t="s">
        <v>83</v>
      </c>
      <c r="AW426" s="14" t="s">
        <v>31</v>
      </c>
      <c r="AX426" s="14" t="s">
        <v>73</v>
      </c>
      <c r="AY426" s="231" t="s">
        <v>131</v>
      </c>
    </row>
    <row r="427" spans="1:65" s="14" customFormat="1" ht="11.25">
      <c r="B427" s="221"/>
      <c r="C427" s="222"/>
      <c r="D427" s="202" t="s">
        <v>174</v>
      </c>
      <c r="E427" s="223" t="s">
        <v>1</v>
      </c>
      <c r="F427" s="224" t="s">
        <v>638</v>
      </c>
      <c r="G427" s="222"/>
      <c r="H427" s="225">
        <v>11.895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174</v>
      </c>
      <c r="AU427" s="231" t="s">
        <v>83</v>
      </c>
      <c r="AV427" s="14" t="s">
        <v>83</v>
      </c>
      <c r="AW427" s="14" t="s">
        <v>31</v>
      </c>
      <c r="AX427" s="14" t="s">
        <v>73</v>
      </c>
      <c r="AY427" s="231" t="s">
        <v>131</v>
      </c>
    </row>
    <row r="428" spans="1:65" s="14" customFormat="1" ht="11.25">
      <c r="B428" s="221"/>
      <c r="C428" s="222"/>
      <c r="D428" s="202" t="s">
        <v>174</v>
      </c>
      <c r="E428" s="223" t="s">
        <v>1</v>
      </c>
      <c r="F428" s="224" t="s">
        <v>639</v>
      </c>
      <c r="G428" s="222"/>
      <c r="H428" s="225">
        <v>24.817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174</v>
      </c>
      <c r="AU428" s="231" t="s">
        <v>83</v>
      </c>
      <c r="AV428" s="14" t="s">
        <v>83</v>
      </c>
      <c r="AW428" s="14" t="s">
        <v>31</v>
      </c>
      <c r="AX428" s="14" t="s">
        <v>73</v>
      </c>
      <c r="AY428" s="231" t="s">
        <v>131</v>
      </c>
    </row>
    <row r="429" spans="1:65" s="14" customFormat="1" ht="11.25">
      <c r="B429" s="221"/>
      <c r="C429" s="222"/>
      <c r="D429" s="202" t="s">
        <v>174</v>
      </c>
      <c r="E429" s="223" t="s">
        <v>1</v>
      </c>
      <c r="F429" s="224" t="s">
        <v>629</v>
      </c>
      <c r="G429" s="222"/>
      <c r="H429" s="225">
        <v>-2.758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174</v>
      </c>
      <c r="AU429" s="231" t="s">
        <v>83</v>
      </c>
      <c r="AV429" s="14" t="s">
        <v>83</v>
      </c>
      <c r="AW429" s="14" t="s">
        <v>31</v>
      </c>
      <c r="AX429" s="14" t="s">
        <v>73</v>
      </c>
      <c r="AY429" s="231" t="s">
        <v>131</v>
      </c>
    </row>
    <row r="430" spans="1:65" s="14" customFormat="1" ht="11.25">
      <c r="B430" s="221"/>
      <c r="C430" s="222"/>
      <c r="D430" s="202" t="s">
        <v>174</v>
      </c>
      <c r="E430" s="223" t="s">
        <v>1</v>
      </c>
      <c r="F430" s="224" t="s">
        <v>263</v>
      </c>
      <c r="G430" s="222"/>
      <c r="H430" s="225">
        <v>-3.1520000000000001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174</v>
      </c>
      <c r="AU430" s="231" t="s">
        <v>83</v>
      </c>
      <c r="AV430" s="14" t="s">
        <v>83</v>
      </c>
      <c r="AW430" s="14" t="s">
        <v>31</v>
      </c>
      <c r="AX430" s="14" t="s">
        <v>73</v>
      </c>
      <c r="AY430" s="231" t="s">
        <v>131</v>
      </c>
    </row>
    <row r="431" spans="1:65" s="14" customFormat="1" ht="11.25">
      <c r="B431" s="221"/>
      <c r="C431" s="222"/>
      <c r="D431" s="202" t="s">
        <v>174</v>
      </c>
      <c r="E431" s="223" t="s">
        <v>1</v>
      </c>
      <c r="F431" s="224" t="s">
        <v>640</v>
      </c>
      <c r="G431" s="222"/>
      <c r="H431" s="225">
        <v>6.8424999999999994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174</v>
      </c>
      <c r="AU431" s="231" t="s">
        <v>83</v>
      </c>
      <c r="AV431" s="14" t="s">
        <v>83</v>
      </c>
      <c r="AW431" s="14" t="s">
        <v>31</v>
      </c>
      <c r="AX431" s="14" t="s">
        <v>73</v>
      </c>
      <c r="AY431" s="231" t="s">
        <v>131</v>
      </c>
    </row>
    <row r="432" spans="1:65" s="14" customFormat="1" ht="11.25">
      <c r="B432" s="221"/>
      <c r="C432" s="222"/>
      <c r="D432" s="202" t="s">
        <v>174</v>
      </c>
      <c r="E432" s="223" t="s">
        <v>1</v>
      </c>
      <c r="F432" s="224" t="s">
        <v>641</v>
      </c>
      <c r="G432" s="222"/>
      <c r="H432" s="225">
        <v>-1.379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174</v>
      </c>
      <c r="AU432" s="231" t="s">
        <v>83</v>
      </c>
      <c r="AV432" s="14" t="s">
        <v>83</v>
      </c>
      <c r="AW432" s="14" t="s">
        <v>31</v>
      </c>
      <c r="AX432" s="14" t="s">
        <v>73</v>
      </c>
      <c r="AY432" s="231" t="s">
        <v>131</v>
      </c>
    </row>
    <row r="433" spans="1:65" s="14" customFormat="1" ht="11.25">
      <c r="B433" s="221"/>
      <c r="C433" s="222"/>
      <c r="D433" s="202" t="s">
        <v>174</v>
      </c>
      <c r="E433" s="223" t="s">
        <v>1</v>
      </c>
      <c r="F433" s="224" t="s">
        <v>642</v>
      </c>
      <c r="G433" s="222"/>
      <c r="H433" s="225">
        <v>10.304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174</v>
      </c>
      <c r="AU433" s="231" t="s">
        <v>83</v>
      </c>
      <c r="AV433" s="14" t="s">
        <v>83</v>
      </c>
      <c r="AW433" s="14" t="s">
        <v>31</v>
      </c>
      <c r="AX433" s="14" t="s">
        <v>73</v>
      </c>
      <c r="AY433" s="231" t="s">
        <v>131</v>
      </c>
    </row>
    <row r="434" spans="1:65" s="14" customFormat="1" ht="11.25">
      <c r="B434" s="221"/>
      <c r="C434" s="222"/>
      <c r="D434" s="202" t="s">
        <v>174</v>
      </c>
      <c r="E434" s="223" t="s">
        <v>1</v>
      </c>
      <c r="F434" s="224" t="s">
        <v>246</v>
      </c>
      <c r="G434" s="222"/>
      <c r="H434" s="225">
        <v>-1.5760000000000001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174</v>
      </c>
      <c r="AU434" s="231" t="s">
        <v>83</v>
      </c>
      <c r="AV434" s="14" t="s">
        <v>83</v>
      </c>
      <c r="AW434" s="14" t="s">
        <v>31</v>
      </c>
      <c r="AX434" s="14" t="s">
        <v>73</v>
      </c>
      <c r="AY434" s="231" t="s">
        <v>131</v>
      </c>
    </row>
    <row r="435" spans="1:65" s="15" customFormat="1" ht="11.25">
      <c r="B435" s="232"/>
      <c r="C435" s="233"/>
      <c r="D435" s="202" t="s">
        <v>174</v>
      </c>
      <c r="E435" s="234" t="s">
        <v>1</v>
      </c>
      <c r="F435" s="235" t="s">
        <v>178</v>
      </c>
      <c r="G435" s="233"/>
      <c r="H435" s="236">
        <v>79.03840000000001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AT435" s="242" t="s">
        <v>174</v>
      </c>
      <c r="AU435" s="242" t="s">
        <v>83</v>
      </c>
      <c r="AV435" s="15" t="s">
        <v>138</v>
      </c>
      <c r="AW435" s="15" t="s">
        <v>31</v>
      </c>
      <c r="AX435" s="15" t="s">
        <v>81</v>
      </c>
      <c r="AY435" s="242" t="s">
        <v>131</v>
      </c>
    </row>
    <row r="436" spans="1:65" s="2" customFormat="1" ht="24.2" customHeight="1">
      <c r="A436" s="35"/>
      <c r="B436" s="36"/>
      <c r="C436" s="188" t="s">
        <v>643</v>
      </c>
      <c r="D436" s="188" t="s">
        <v>134</v>
      </c>
      <c r="E436" s="189" t="s">
        <v>644</v>
      </c>
      <c r="F436" s="190" t="s">
        <v>645</v>
      </c>
      <c r="G436" s="191" t="s">
        <v>172</v>
      </c>
      <c r="H436" s="192">
        <v>3.3029999999999999</v>
      </c>
      <c r="I436" s="193"/>
      <c r="J436" s="194">
        <f>ROUND(I436*H436,2)</f>
        <v>0</v>
      </c>
      <c r="K436" s="195"/>
      <c r="L436" s="40"/>
      <c r="M436" s="196" t="s">
        <v>1</v>
      </c>
      <c r="N436" s="197" t="s">
        <v>38</v>
      </c>
      <c r="O436" s="72"/>
      <c r="P436" s="198">
        <f>O436*H436</f>
        <v>0</v>
      </c>
      <c r="Q436" s="198">
        <v>4.6963999999999999E-2</v>
      </c>
      <c r="R436" s="198">
        <f>Q436*H436</f>
        <v>0.15512209199999999</v>
      </c>
      <c r="S436" s="198">
        <v>0</v>
      </c>
      <c r="T436" s="199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0" t="s">
        <v>229</v>
      </c>
      <c r="AT436" s="200" t="s">
        <v>134</v>
      </c>
      <c r="AU436" s="200" t="s">
        <v>83</v>
      </c>
      <c r="AY436" s="18" t="s">
        <v>131</v>
      </c>
      <c r="BE436" s="201">
        <f>IF(N436="základní",J436,0)</f>
        <v>0</v>
      </c>
      <c r="BF436" s="201">
        <f>IF(N436="snížená",J436,0)</f>
        <v>0</v>
      </c>
      <c r="BG436" s="201">
        <f>IF(N436="zákl. přenesená",J436,0)</f>
        <v>0</v>
      </c>
      <c r="BH436" s="201">
        <f>IF(N436="sníž. přenesená",J436,0)</f>
        <v>0</v>
      </c>
      <c r="BI436" s="201">
        <f>IF(N436="nulová",J436,0)</f>
        <v>0</v>
      </c>
      <c r="BJ436" s="18" t="s">
        <v>81</v>
      </c>
      <c r="BK436" s="201">
        <f>ROUND(I436*H436,2)</f>
        <v>0</v>
      </c>
      <c r="BL436" s="18" t="s">
        <v>229</v>
      </c>
      <c r="BM436" s="200" t="s">
        <v>646</v>
      </c>
    </row>
    <row r="437" spans="1:65" s="2" customFormat="1" ht="39">
      <c r="A437" s="35"/>
      <c r="B437" s="36"/>
      <c r="C437" s="37"/>
      <c r="D437" s="202" t="s">
        <v>139</v>
      </c>
      <c r="E437" s="37"/>
      <c r="F437" s="203" t="s">
        <v>647</v>
      </c>
      <c r="G437" s="37"/>
      <c r="H437" s="37"/>
      <c r="I437" s="204"/>
      <c r="J437" s="37"/>
      <c r="K437" s="37"/>
      <c r="L437" s="40"/>
      <c r="M437" s="205"/>
      <c r="N437" s="206"/>
      <c r="O437" s="72"/>
      <c r="P437" s="72"/>
      <c r="Q437" s="72"/>
      <c r="R437" s="72"/>
      <c r="S437" s="72"/>
      <c r="T437" s="73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139</v>
      </c>
      <c r="AU437" s="18" t="s">
        <v>83</v>
      </c>
    </row>
    <row r="438" spans="1:65" s="14" customFormat="1" ht="11.25">
      <c r="B438" s="221"/>
      <c r="C438" s="222"/>
      <c r="D438" s="202" t="s">
        <v>174</v>
      </c>
      <c r="E438" s="223" t="s">
        <v>1</v>
      </c>
      <c r="F438" s="224" t="s">
        <v>628</v>
      </c>
      <c r="G438" s="222"/>
      <c r="H438" s="225">
        <v>6.0605000000000002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174</v>
      </c>
      <c r="AU438" s="231" t="s">
        <v>83</v>
      </c>
      <c r="AV438" s="14" t="s">
        <v>83</v>
      </c>
      <c r="AW438" s="14" t="s">
        <v>31</v>
      </c>
      <c r="AX438" s="14" t="s">
        <v>73</v>
      </c>
      <c r="AY438" s="231" t="s">
        <v>131</v>
      </c>
    </row>
    <row r="439" spans="1:65" s="14" customFormat="1" ht="11.25">
      <c r="B439" s="221"/>
      <c r="C439" s="222"/>
      <c r="D439" s="202" t="s">
        <v>174</v>
      </c>
      <c r="E439" s="223" t="s">
        <v>1</v>
      </c>
      <c r="F439" s="224" t="s">
        <v>629</v>
      </c>
      <c r="G439" s="222"/>
      <c r="H439" s="225">
        <v>-2.758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174</v>
      </c>
      <c r="AU439" s="231" t="s">
        <v>83</v>
      </c>
      <c r="AV439" s="14" t="s">
        <v>83</v>
      </c>
      <c r="AW439" s="14" t="s">
        <v>31</v>
      </c>
      <c r="AX439" s="14" t="s">
        <v>73</v>
      </c>
      <c r="AY439" s="231" t="s">
        <v>131</v>
      </c>
    </row>
    <row r="440" spans="1:65" s="15" customFormat="1" ht="11.25">
      <c r="B440" s="232"/>
      <c r="C440" s="233"/>
      <c r="D440" s="202" t="s">
        <v>174</v>
      </c>
      <c r="E440" s="234" t="s">
        <v>1</v>
      </c>
      <c r="F440" s="235" t="s">
        <v>178</v>
      </c>
      <c r="G440" s="233"/>
      <c r="H440" s="236">
        <v>3.3025000000000002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AT440" s="242" t="s">
        <v>174</v>
      </c>
      <c r="AU440" s="242" t="s">
        <v>83</v>
      </c>
      <c r="AV440" s="15" t="s">
        <v>138</v>
      </c>
      <c r="AW440" s="15" t="s">
        <v>31</v>
      </c>
      <c r="AX440" s="15" t="s">
        <v>81</v>
      </c>
      <c r="AY440" s="242" t="s">
        <v>131</v>
      </c>
    </row>
    <row r="441" spans="1:65" s="2" customFormat="1" ht="24.2" customHeight="1">
      <c r="A441" s="35"/>
      <c r="B441" s="36"/>
      <c r="C441" s="188" t="s">
        <v>348</v>
      </c>
      <c r="D441" s="188" t="s">
        <v>134</v>
      </c>
      <c r="E441" s="189" t="s">
        <v>648</v>
      </c>
      <c r="F441" s="190" t="s">
        <v>649</v>
      </c>
      <c r="G441" s="191" t="s">
        <v>172</v>
      </c>
      <c r="H441" s="192">
        <v>12.38</v>
      </c>
      <c r="I441" s="193"/>
      <c r="J441" s="194">
        <f>ROUND(I441*H441,2)</f>
        <v>0</v>
      </c>
      <c r="K441" s="195"/>
      <c r="L441" s="40"/>
      <c r="M441" s="196" t="s">
        <v>1</v>
      </c>
      <c r="N441" s="197" t="s">
        <v>38</v>
      </c>
      <c r="O441" s="72"/>
      <c r="P441" s="198">
        <f>O441*H441</f>
        <v>0</v>
      </c>
      <c r="Q441" s="198">
        <v>1.2588719999999999E-2</v>
      </c>
      <c r="R441" s="198">
        <f>Q441*H441</f>
        <v>0.15584835359999999</v>
      </c>
      <c r="S441" s="198">
        <v>0</v>
      </c>
      <c r="T441" s="199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0" t="s">
        <v>229</v>
      </c>
      <c r="AT441" s="200" t="s">
        <v>134</v>
      </c>
      <c r="AU441" s="200" t="s">
        <v>83</v>
      </c>
      <c r="AY441" s="18" t="s">
        <v>131</v>
      </c>
      <c r="BE441" s="201">
        <f>IF(N441="základní",J441,0)</f>
        <v>0</v>
      </c>
      <c r="BF441" s="201">
        <f>IF(N441="snížená",J441,0)</f>
        <v>0</v>
      </c>
      <c r="BG441" s="201">
        <f>IF(N441="zákl. přenesená",J441,0)</f>
        <v>0</v>
      </c>
      <c r="BH441" s="201">
        <f>IF(N441="sníž. přenesená",J441,0)</f>
        <v>0</v>
      </c>
      <c r="BI441" s="201">
        <f>IF(N441="nulová",J441,0)</f>
        <v>0</v>
      </c>
      <c r="BJ441" s="18" t="s">
        <v>81</v>
      </c>
      <c r="BK441" s="201">
        <f>ROUND(I441*H441,2)</f>
        <v>0</v>
      </c>
      <c r="BL441" s="18" t="s">
        <v>229</v>
      </c>
      <c r="BM441" s="200" t="s">
        <v>650</v>
      </c>
    </row>
    <row r="442" spans="1:65" s="2" customFormat="1" ht="29.25">
      <c r="A442" s="35"/>
      <c r="B442" s="36"/>
      <c r="C442" s="37"/>
      <c r="D442" s="202" t="s">
        <v>139</v>
      </c>
      <c r="E442" s="37"/>
      <c r="F442" s="203" t="s">
        <v>651</v>
      </c>
      <c r="G442" s="37"/>
      <c r="H442" s="37"/>
      <c r="I442" s="204"/>
      <c r="J442" s="37"/>
      <c r="K442" s="37"/>
      <c r="L442" s="40"/>
      <c r="M442" s="205"/>
      <c r="N442" s="206"/>
      <c r="O442" s="72"/>
      <c r="P442" s="72"/>
      <c r="Q442" s="72"/>
      <c r="R442" s="72"/>
      <c r="S442" s="72"/>
      <c r="T442" s="73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139</v>
      </c>
      <c r="AU442" s="18" t="s">
        <v>83</v>
      </c>
    </row>
    <row r="443" spans="1:65" s="13" customFormat="1" ht="11.25">
      <c r="B443" s="211"/>
      <c r="C443" s="212"/>
      <c r="D443" s="202" t="s">
        <v>174</v>
      </c>
      <c r="E443" s="213" t="s">
        <v>1</v>
      </c>
      <c r="F443" s="214" t="s">
        <v>184</v>
      </c>
      <c r="G443" s="212"/>
      <c r="H443" s="213" t="s">
        <v>1</v>
      </c>
      <c r="I443" s="215"/>
      <c r="J443" s="212"/>
      <c r="K443" s="212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174</v>
      </c>
      <c r="AU443" s="220" t="s">
        <v>83</v>
      </c>
      <c r="AV443" s="13" t="s">
        <v>81</v>
      </c>
      <c r="AW443" s="13" t="s">
        <v>31</v>
      </c>
      <c r="AX443" s="13" t="s">
        <v>73</v>
      </c>
      <c r="AY443" s="220" t="s">
        <v>131</v>
      </c>
    </row>
    <row r="444" spans="1:65" s="14" customFormat="1" ht="11.25">
      <c r="B444" s="221"/>
      <c r="C444" s="222"/>
      <c r="D444" s="202" t="s">
        <v>174</v>
      </c>
      <c r="E444" s="223" t="s">
        <v>1</v>
      </c>
      <c r="F444" s="224" t="s">
        <v>541</v>
      </c>
      <c r="G444" s="222"/>
      <c r="H444" s="225">
        <v>2.81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174</v>
      </c>
      <c r="AU444" s="231" t="s">
        <v>83</v>
      </c>
      <c r="AV444" s="14" t="s">
        <v>83</v>
      </c>
      <c r="AW444" s="14" t="s">
        <v>31</v>
      </c>
      <c r="AX444" s="14" t="s">
        <v>73</v>
      </c>
      <c r="AY444" s="231" t="s">
        <v>131</v>
      </c>
    </row>
    <row r="445" spans="1:65" s="14" customFormat="1" ht="11.25">
      <c r="B445" s="221"/>
      <c r="C445" s="222"/>
      <c r="D445" s="202" t="s">
        <v>174</v>
      </c>
      <c r="E445" s="223" t="s">
        <v>1</v>
      </c>
      <c r="F445" s="224" t="s">
        <v>542</v>
      </c>
      <c r="G445" s="222"/>
      <c r="H445" s="225">
        <v>1.36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174</v>
      </c>
      <c r="AU445" s="231" t="s">
        <v>83</v>
      </c>
      <c r="AV445" s="14" t="s">
        <v>83</v>
      </c>
      <c r="AW445" s="14" t="s">
        <v>31</v>
      </c>
      <c r="AX445" s="14" t="s">
        <v>73</v>
      </c>
      <c r="AY445" s="231" t="s">
        <v>131</v>
      </c>
    </row>
    <row r="446" spans="1:65" s="14" customFormat="1" ht="11.25">
      <c r="B446" s="221"/>
      <c r="C446" s="222"/>
      <c r="D446" s="202" t="s">
        <v>174</v>
      </c>
      <c r="E446" s="223" t="s">
        <v>1</v>
      </c>
      <c r="F446" s="224" t="s">
        <v>543</v>
      </c>
      <c r="G446" s="222"/>
      <c r="H446" s="225">
        <v>1.38</v>
      </c>
      <c r="I446" s="226"/>
      <c r="J446" s="222"/>
      <c r="K446" s="222"/>
      <c r="L446" s="227"/>
      <c r="M446" s="228"/>
      <c r="N446" s="229"/>
      <c r="O446" s="229"/>
      <c r="P446" s="229"/>
      <c r="Q446" s="229"/>
      <c r="R446" s="229"/>
      <c r="S446" s="229"/>
      <c r="T446" s="230"/>
      <c r="AT446" s="231" t="s">
        <v>174</v>
      </c>
      <c r="AU446" s="231" t="s">
        <v>83</v>
      </c>
      <c r="AV446" s="14" t="s">
        <v>83</v>
      </c>
      <c r="AW446" s="14" t="s">
        <v>31</v>
      </c>
      <c r="AX446" s="14" t="s">
        <v>73</v>
      </c>
      <c r="AY446" s="231" t="s">
        <v>131</v>
      </c>
    </row>
    <row r="447" spans="1:65" s="14" customFormat="1" ht="11.25">
      <c r="B447" s="221"/>
      <c r="C447" s="222"/>
      <c r="D447" s="202" t="s">
        <v>174</v>
      </c>
      <c r="E447" s="223" t="s">
        <v>1</v>
      </c>
      <c r="F447" s="224" t="s">
        <v>544</v>
      </c>
      <c r="G447" s="222"/>
      <c r="H447" s="225">
        <v>1.37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174</v>
      </c>
      <c r="AU447" s="231" t="s">
        <v>83</v>
      </c>
      <c r="AV447" s="14" t="s">
        <v>83</v>
      </c>
      <c r="AW447" s="14" t="s">
        <v>31</v>
      </c>
      <c r="AX447" s="14" t="s">
        <v>73</v>
      </c>
      <c r="AY447" s="231" t="s">
        <v>131</v>
      </c>
    </row>
    <row r="448" spans="1:65" s="14" customFormat="1" ht="11.25">
      <c r="B448" s="221"/>
      <c r="C448" s="222"/>
      <c r="D448" s="202" t="s">
        <v>174</v>
      </c>
      <c r="E448" s="223" t="s">
        <v>1</v>
      </c>
      <c r="F448" s="224" t="s">
        <v>545</v>
      </c>
      <c r="G448" s="222"/>
      <c r="H448" s="225">
        <v>1.37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174</v>
      </c>
      <c r="AU448" s="231" t="s">
        <v>83</v>
      </c>
      <c r="AV448" s="14" t="s">
        <v>83</v>
      </c>
      <c r="AW448" s="14" t="s">
        <v>31</v>
      </c>
      <c r="AX448" s="14" t="s">
        <v>73</v>
      </c>
      <c r="AY448" s="231" t="s">
        <v>131</v>
      </c>
    </row>
    <row r="449" spans="1:65" s="14" customFormat="1" ht="11.25">
      <c r="B449" s="221"/>
      <c r="C449" s="222"/>
      <c r="D449" s="202" t="s">
        <v>174</v>
      </c>
      <c r="E449" s="223" t="s">
        <v>1</v>
      </c>
      <c r="F449" s="224" t="s">
        <v>546</v>
      </c>
      <c r="G449" s="222"/>
      <c r="H449" s="225">
        <v>1.36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AT449" s="231" t="s">
        <v>174</v>
      </c>
      <c r="AU449" s="231" t="s">
        <v>83</v>
      </c>
      <c r="AV449" s="14" t="s">
        <v>83</v>
      </c>
      <c r="AW449" s="14" t="s">
        <v>31</v>
      </c>
      <c r="AX449" s="14" t="s">
        <v>73</v>
      </c>
      <c r="AY449" s="231" t="s">
        <v>131</v>
      </c>
    </row>
    <row r="450" spans="1:65" s="14" customFormat="1" ht="11.25">
      <c r="B450" s="221"/>
      <c r="C450" s="222"/>
      <c r="D450" s="202" t="s">
        <v>174</v>
      </c>
      <c r="E450" s="223" t="s">
        <v>1</v>
      </c>
      <c r="F450" s="224" t="s">
        <v>547</v>
      </c>
      <c r="G450" s="222"/>
      <c r="H450" s="225">
        <v>1.36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174</v>
      </c>
      <c r="AU450" s="231" t="s">
        <v>83</v>
      </c>
      <c r="AV450" s="14" t="s">
        <v>83</v>
      </c>
      <c r="AW450" s="14" t="s">
        <v>31</v>
      </c>
      <c r="AX450" s="14" t="s">
        <v>73</v>
      </c>
      <c r="AY450" s="231" t="s">
        <v>131</v>
      </c>
    </row>
    <row r="451" spans="1:65" s="14" customFormat="1" ht="11.25">
      <c r="B451" s="221"/>
      <c r="C451" s="222"/>
      <c r="D451" s="202" t="s">
        <v>174</v>
      </c>
      <c r="E451" s="223" t="s">
        <v>1</v>
      </c>
      <c r="F451" s="224" t="s">
        <v>548</v>
      </c>
      <c r="G451" s="222"/>
      <c r="H451" s="225">
        <v>1.37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174</v>
      </c>
      <c r="AU451" s="231" t="s">
        <v>83</v>
      </c>
      <c r="AV451" s="14" t="s">
        <v>83</v>
      </c>
      <c r="AW451" s="14" t="s">
        <v>31</v>
      </c>
      <c r="AX451" s="14" t="s">
        <v>73</v>
      </c>
      <c r="AY451" s="231" t="s">
        <v>131</v>
      </c>
    </row>
    <row r="452" spans="1:65" s="15" customFormat="1" ht="11.25">
      <c r="B452" s="232"/>
      <c r="C452" s="233"/>
      <c r="D452" s="202" t="s">
        <v>174</v>
      </c>
      <c r="E452" s="234" t="s">
        <v>1</v>
      </c>
      <c r="F452" s="235" t="s">
        <v>178</v>
      </c>
      <c r="G452" s="233"/>
      <c r="H452" s="236">
        <v>12.38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AT452" s="242" t="s">
        <v>174</v>
      </c>
      <c r="AU452" s="242" t="s">
        <v>83</v>
      </c>
      <c r="AV452" s="15" t="s">
        <v>138</v>
      </c>
      <c r="AW452" s="15" t="s">
        <v>31</v>
      </c>
      <c r="AX452" s="15" t="s">
        <v>81</v>
      </c>
      <c r="AY452" s="242" t="s">
        <v>131</v>
      </c>
    </row>
    <row r="453" spans="1:65" s="2" customFormat="1" ht="16.5" customHeight="1">
      <c r="A453" s="35"/>
      <c r="B453" s="36"/>
      <c r="C453" s="188" t="s">
        <v>652</v>
      </c>
      <c r="D453" s="188" t="s">
        <v>134</v>
      </c>
      <c r="E453" s="189" t="s">
        <v>653</v>
      </c>
      <c r="F453" s="190" t="s">
        <v>654</v>
      </c>
      <c r="G453" s="191" t="s">
        <v>172</v>
      </c>
      <c r="H453" s="192">
        <v>100.401</v>
      </c>
      <c r="I453" s="193"/>
      <c r="J453" s="194">
        <f>ROUND(I453*H453,2)</f>
        <v>0</v>
      </c>
      <c r="K453" s="195"/>
      <c r="L453" s="40"/>
      <c r="M453" s="196" t="s">
        <v>1</v>
      </c>
      <c r="N453" s="197" t="s">
        <v>38</v>
      </c>
      <c r="O453" s="72"/>
      <c r="P453" s="198">
        <f>O453*H453</f>
        <v>0</v>
      </c>
      <c r="Q453" s="198">
        <v>0</v>
      </c>
      <c r="R453" s="198">
        <f>Q453*H453</f>
        <v>0</v>
      </c>
      <c r="S453" s="198">
        <v>0</v>
      </c>
      <c r="T453" s="199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0" t="s">
        <v>229</v>
      </c>
      <c r="AT453" s="200" t="s">
        <v>134</v>
      </c>
      <c r="AU453" s="200" t="s">
        <v>83</v>
      </c>
      <c r="AY453" s="18" t="s">
        <v>131</v>
      </c>
      <c r="BE453" s="201">
        <f>IF(N453="základní",J453,0)</f>
        <v>0</v>
      </c>
      <c r="BF453" s="201">
        <f>IF(N453="snížená",J453,0)</f>
        <v>0</v>
      </c>
      <c r="BG453" s="201">
        <f>IF(N453="zákl. přenesená",J453,0)</f>
        <v>0</v>
      </c>
      <c r="BH453" s="201">
        <f>IF(N453="sníž. přenesená",J453,0)</f>
        <v>0</v>
      </c>
      <c r="BI453" s="201">
        <f>IF(N453="nulová",J453,0)</f>
        <v>0</v>
      </c>
      <c r="BJ453" s="18" t="s">
        <v>81</v>
      </c>
      <c r="BK453" s="201">
        <f>ROUND(I453*H453,2)</f>
        <v>0</v>
      </c>
      <c r="BL453" s="18" t="s">
        <v>229</v>
      </c>
      <c r="BM453" s="200" t="s">
        <v>655</v>
      </c>
    </row>
    <row r="454" spans="1:65" s="2" customFormat="1" ht="19.5">
      <c r="A454" s="35"/>
      <c r="B454" s="36"/>
      <c r="C454" s="37"/>
      <c r="D454" s="202" t="s">
        <v>139</v>
      </c>
      <c r="E454" s="37"/>
      <c r="F454" s="203" t="s">
        <v>656</v>
      </c>
      <c r="G454" s="37"/>
      <c r="H454" s="37"/>
      <c r="I454" s="204"/>
      <c r="J454" s="37"/>
      <c r="K454" s="37"/>
      <c r="L454" s="40"/>
      <c r="M454" s="205"/>
      <c r="N454" s="206"/>
      <c r="O454" s="72"/>
      <c r="P454" s="72"/>
      <c r="Q454" s="72"/>
      <c r="R454" s="72"/>
      <c r="S454" s="72"/>
      <c r="T454" s="73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139</v>
      </c>
      <c r="AU454" s="18" t="s">
        <v>83</v>
      </c>
    </row>
    <row r="455" spans="1:65" s="13" customFormat="1" ht="11.25">
      <c r="B455" s="211"/>
      <c r="C455" s="212"/>
      <c r="D455" s="202" t="s">
        <v>174</v>
      </c>
      <c r="E455" s="213" t="s">
        <v>1</v>
      </c>
      <c r="F455" s="214" t="s">
        <v>268</v>
      </c>
      <c r="G455" s="212"/>
      <c r="H455" s="213" t="s">
        <v>1</v>
      </c>
      <c r="I455" s="215"/>
      <c r="J455" s="212"/>
      <c r="K455" s="212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174</v>
      </c>
      <c r="AU455" s="220" t="s">
        <v>83</v>
      </c>
      <c r="AV455" s="13" t="s">
        <v>81</v>
      </c>
      <c r="AW455" s="13" t="s">
        <v>31</v>
      </c>
      <c r="AX455" s="13" t="s">
        <v>73</v>
      </c>
      <c r="AY455" s="220" t="s">
        <v>131</v>
      </c>
    </row>
    <row r="456" spans="1:65" s="13" customFormat="1" ht="11.25">
      <c r="B456" s="211"/>
      <c r="C456" s="212"/>
      <c r="D456" s="202" t="s">
        <v>174</v>
      </c>
      <c r="E456" s="213" t="s">
        <v>1</v>
      </c>
      <c r="F456" s="214" t="s">
        <v>657</v>
      </c>
      <c r="G456" s="212"/>
      <c r="H456" s="213" t="s">
        <v>1</v>
      </c>
      <c r="I456" s="215"/>
      <c r="J456" s="212"/>
      <c r="K456" s="212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174</v>
      </c>
      <c r="AU456" s="220" t="s">
        <v>83</v>
      </c>
      <c r="AV456" s="13" t="s">
        <v>81</v>
      </c>
      <c r="AW456" s="13" t="s">
        <v>31</v>
      </c>
      <c r="AX456" s="13" t="s">
        <v>73</v>
      </c>
      <c r="AY456" s="220" t="s">
        <v>131</v>
      </c>
    </row>
    <row r="457" spans="1:65" s="14" customFormat="1" ht="11.25">
      <c r="B457" s="221"/>
      <c r="C457" s="222"/>
      <c r="D457" s="202" t="s">
        <v>174</v>
      </c>
      <c r="E457" s="223" t="s">
        <v>1</v>
      </c>
      <c r="F457" s="224" t="s">
        <v>658</v>
      </c>
      <c r="G457" s="222"/>
      <c r="H457" s="225">
        <v>46.834000000000003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AT457" s="231" t="s">
        <v>174</v>
      </c>
      <c r="AU457" s="231" t="s">
        <v>83</v>
      </c>
      <c r="AV457" s="14" t="s">
        <v>83</v>
      </c>
      <c r="AW457" s="14" t="s">
        <v>31</v>
      </c>
      <c r="AX457" s="14" t="s">
        <v>73</v>
      </c>
      <c r="AY457" s="231" t="s">
        <v>131</v>
      </c>
    </row>
    <row r="458" spans="1:65" s="13" customFormat="1" ht="11.25">
      <c r="B458" s="211"/>
      <c r="C458" s="212"/>
      <c r="D458" s="202" t="s">
        <v>174</v>
      </c>
      <c r="E458" s="213" t="s">
        <v>1</v>
      </c>
      <c r="F458" s="214" t="s">
        <v>659</v>
      </c>
      <c r="G458" s="212"/>
      <c r="H458" s="213" t="s">
        <v>1</v>
      </c>
      <c r="I458" s="215"/>
      <c r="J458" s="212"/>
      <c r="K458" s="212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174</v>
      </c>
      <c r="AU458" s="220" t="s">
        <v>83</v>
      </c>
      <c r="AV458" s="13" t="s">
        <v>81</v>
      </c>
      <c r="AW458" s="13" t="s">
        <v>31</v>
      </c>
      <c r="AX458" s="13" t="s">
        <v>73</v>
      </c>
      <c r="AY458" s="220" t="s">
        <v>131</v>
      </c>
    </row>
    <row r="459" spans="1:65" s="14" customFormat="1" ht="11.25">
      <c r="B459" s="221"/>
      <c r="C459" s="222"/>
      <c r="D459" s="202" t="s">
        <v>174</v>
      </c>
      <c r="E459" s="223" t="s">
        <v>1</v>
      </c>
      <c r="F459" s="224" t="s">
        <v>660</v>
      </c>
      <c r="G459" s="222"/>
      <c r="H459" s="225">
        <v>20.724900000000002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174</v>
      </c>
      <c r="AU459" s="231" t="s">
        <v>83</v>
      </c>
      <c r="AV459" s="14" t="s">
        <v>83</v>
      </c>
      <c r="AW459" s="14" t="s">
        <v>31</v>
      </c>
      <c r="AX459" s="14" t="s">
        <v>73</v>
      </c>
      <c r="AY459" s="231" t="s">
        <v>131</v>
      </c>
    </row>
    <row r="460" spans="1:65" s="13" customFormat="1" ht="11.25">
      <c r="B460" s="211"/>
      <c r="C460" s="212"/>
      <c r="D460" s="202" t="s">
        <v>174</v>
      </c>
      <c r="E460" s="213" t="s">
        <v>1</v>
      </c>
      <c r="F460" s="214" t="s">
        <v>661</v>
      </c>
      <c r="G460" s="212"/>
      <c r="H460" s="213" t="s">
        <v>1</v>
      </c>
      <c r="I460" s="215"/>
      <c r="J460" s="212"/>
      <c r="K460" s="212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174</v>
      </c>
      <c r="AU460" s="220" t="s">
        <v>83</v>
      </c>
      <c r="AV460" s="13" t="s">
        <v>81</v>
      </c>
      <c r="AW460" s="13" t="s">
        <v>31</v>
      </c>
      <c r="AX460" s="13" t="s">
        <v>73</v>
      </c>
      <c r="AY460" s="220" t="s">
        <v>131</v>
      </c>
    </row>
    <row r="461" spans="1:65" s="14" customFormat="1" ht="11.25">
      <c r="B461" s="221"/>
      <c r="C461" s="222"/>
      <c r="D461" s="202" t="s">
        <v>174</v>
      </c>
      <c r="E461" s="223" t="s">
        <v>1</v>
      </c>
      <c r="F461" s="224" t="s">
        <v>662</v>
      </c>
      <c r="G461" s="222"/>
      <c r="H461" s="225">
        <v>7.3391999999999999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174</v>
      </c>
      <c r="AU461" s="231" t="s">
        <v>83</v>
      </c>
      <c r="AV461" s="14" t="s">
        <v>83</v>
      </c>
      <c r="AW461" s="14" t="s">
        <v>31</v>
      </c>
      <c r="AX461" s="14" t="s">
        <v>73</v>
      </c>
      <c r="AY461" s="231" t="s">
        <v>131</v>
      </c>
    </row>
    <row r="462" spans="1:65" s="14" customFormat="1" ht="11.25">
      <c r="B462" s="221"/>
      <c r="C462" s="222"/>
      <c r="D462" s="202" t="s">
        <v>174</v>
      </c>
      <c r="E462" s="223" t="s">
        <v>1</v>
      </c>
      <c r="F462" s="224" t="s">
        <v>663</v>
      </c>
      <c r="G462" s="222"/>
      <c r="H462" s="225">
        <v>6.8112000000000004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174</v>
      </c>
      <c r="AU462" s="231" t="s">
        <v>83</v>
      </c>
      <c r="AV462" s="14" t="s">
        <v>83</v>
      </c>
      <c r="AW462" s="14" t="s">
        <v>31</v>
      </c>
      <c r="AX462" s="14" t="s">
        <v>73</v>
      </c>
      <c r="AY462" s="231" t="s">
        <v>131</v>
      </c>
    </row>
    <row r="463" spans="1:65" s="14" customFormat="1" ht="11.25">
      <c r="B463" s="221"/>
      <c r="C463" s="222"/>
      <c r="D463" s="202" t="s">
        <v>174</v>
      </c>
      <c r="E463" s="223" t="s">
        <v>1</v>
      </c>
      <c r="F463" s="224" t="s">
        <v>664</v>
      </c>
      <c r="G463" s="222"/>
      <c r="H463" s="225">
        <v>9.3455999999999992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174</v>
      </c>
      <c r="AU463" s="231" t="s">
        <v>83</v>
      </c>
      <c r="AV463" s="14" t="s">
        <v>83</v>
      </c>
      <c r="AW463" s="14" t="s">
        <v>31</v>
      </c>
      <c r="AX463" s="14" t="s">
        <v>73</v>
      </c>
      <c r="AY463" s="231" t="s">
        <v>131</v>
      </c>
    </row>
    <row r="464" spans="1:65" s="14" customFormat="1" ht="11.25">
      <c r="B464" s="221"/>
      <c r="C464" s="222"/>
      <c r="D464" s="202" t="s">
        <v>174</v>
      </c>
      <c r="E464" s="223" t="s">
        <v>1</v>
      </c>
      <c r="F464" s="224" t="s">
        <v>665</v>
      </c>
      <c r="G464" s="222"/>
      <c r="H464" s="225">
        <v>4.7699999999999996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AT464" s="231" t="s">
        <v>174</v>
      </c>
      <c r="AU464" s="231" t="s">
        <v>83</v>
      </c>
      <c r="AV464" s="14" t="s">
        <v>83</v>
      </c>
      <c r="AW464" s="14" t="s">
        <v>31</v>
      </c>
      <c r="AX464" s="14" t="s">
        <v>73</v>
      </c>
      <c r="AY464" s="231" t="s">
        <v>131</v>
      </c>
    </row>
    <row r="465" spans="1:65" s="14" customFormat="1" ht="11.25">
      <c r="B465" s="221"/>
      <c r="C465" s="222"/>
      <c r="D465" s="202" t="s">
        <v>174</v>
      </c>
      <c r="E465" s="223" t="s">
        <v>1</v>
      </c>
      <c r="F465" s="224" t="s">
        <v>666</v>
      </c>
      <c r="G465" s="222"/>
      <c r="H465" s="225">
        <v>4.5759999999999996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174</v>
      </c>
      <c r="AU465" s="231" t="s">
        <v>83</v>
      </c>
      <c r="AV465" s="14" t="s">
        <v>83</v>
      </c>
      <c r="AW465" s="14" t="s">
        <v>31</v>
      </c>
      <c r="AX465" s="14" t="s">
        <v>73</v>
      </c>
      <c r="AY465" s="231" t="s">
        <v>131</v>
      </c>
    </row>
    <row r="466" spans="1:65" s="15" customFormat="1" ht="11.25">
      <c r="B466" s="232"/>
      <c r="C466" s="233"/>
      <c r="D466" s="202" t="s">
        <v>174</v>
      </c>
      <c r="E466" s="234" t="s">
        <v>1</v>
      </c>
      <c r="F466" s="235" t="s">
        <v>178</v>
      </c>
      <c r="G466" s="233"/>
      <c r="H466" s="236">
        <v>100.40089999999999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AT466" s="242" t="s">
        <v>174</v>
      </c>
      <c r="AU466" s="242" t="s">
        <v>83</v>
      </c>
      <c r="AV466" s="15" t="s">
        <v>138</v>
      </c>
      <c r="AW466" s="15" t="s">
        <v>31</v>
      </c>
      <c r="AX466" s="15" t="s">
        <v>81</v>
      </c>
      <c r="AY466" s="242" t="s">
        <v>131</v>
      </c>
    </row>
    <row r="467" spans="1:65" s="2" customFormat="1" ht="44.25" customHeight="1">
      <c r="A467" s="35"/>
      <c r="B467" s="36"/>
      <c r="C467" s="257" t="s">
        <v>511</v>
      </c>
      <c r="D467" s="257" t="s">
        <v>479</v>
      </c>
      <c r="E467" s="258" t="s">
        <v>667</v>
      </c>
      <c r="F467" s="259" t="s">
        <v>668</v>
      </c>
      <c r="G467" s="260" t="s">
        <v>172</v>
      </c>
      <c r="H467" s="261">
        <v>110.441</v>
      </c>
      <c r="I467" s="262"/>
      <c r="J467" s="263">
        <f>ROUND(I467*H467,2)</f>
        <v>0</v>
      </c>
      <c r="K467" s="264"/>
      <c r="L467" s="265"/>
      <c r="M467" s="266" t="s">
        <v>1</v>
      </c>
      <c r="N467" s="267" t="s">
        <v>38</v>
      </c>
      <c r="O467" s="72"/>
      <c r="P467" s="198">
        <f>O467*H467</f>
        <v>0</v>
      </c>
      <c r="Q467" s="198">
        <v>0</v>
      </c>
      <c r="R467" s="198">
        <f>Q467*H467</f>
        <v>0</v>
      </c>
      <c r="S467" s="198">
        <v>0</v>
      </c>
      <c r="T467" s="199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0" t="s">
        <v>324</v>
      </c>
      <c r="AT467" s="200" t="s">
        <v>479</v>
      </c>
      <c r="AU467" s="200" t="s">
        <v>83</v>
      </c>
      <c r="AY467" s="18" t="s">
        <v>131</v>
      </c>
      <c r="BE467" s="201">
        <f>IF(N467="základní",J467,0)</f>
        <v>0</v>
      </c>
      <c r="BF467" s="201">
        <f>IF(N467="snížená",J467,0)</f>
        <v>0</v>
      </c>
      <c r="BG467" s="201">
        <f>IF(N467="zákl. přenesená",J467,0)</f>
        <v>0</v>
      </c>
      <c r="BH467" s="201">
        <f>IF(N467="sníž. přenesená",J467,0)</f>
        <v>0</v>
      </c>
      <c r="BI467" s="201">
        <f>IF(N467="nulová",J467,0)</f>
        <v>0</v>
      </c>
      <c r="BJ467" s="18" t="s">
        <v>81</v>
      </c>
      <c r="BK467" s="201">
        <f>ROUND(I467*H467,2)</f>
        <v>0</v>
      </c>
      <c r="BL467" s="18" t="s">
        <v>229</v>
      </c>
      <c r="BM467" s="200" t="s">
        <v>669</v>
      </c>
    </row>
    <row r="468" spans="1:65" s="2" customFormat="1" ht="29.25">
      <c r="A468" s="35"/>
      <c r="B468" s="36"/>
      <c r="C468" s="37"/>
      <c r="D468" s="202" t="s">
        <v>139</v>
      </c>
      <c r="E468" s="37"/>
      <c r="F468" s="203" t="s">
        <v>668</v>
      </c>
      <c r="G468" s="37"/>
      <c r="H468" s="37"/>
      <c r="I468" s="204"/>
      <c r="J468" s="37"/>
      <c r="K468" s="37"/>
      <c r="L468" s="40"/>
      <c r="M468" s="205"/>
      <c r="N468" s="206"/>
      <c r="O468" s="72"/>
      <c r="P468" s="72"/>
      <c r="Q468" s="72"/>
      <c r="R468" s="72"/>
      <c r="S468" s="72"/>
      <c r="T468" s="73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139</v>
      </c>
      <c r="AU468" s="18" t="s">
        <v>83</v>
      </c>
    </row>
    <row r="469" spans="1:65" s="14" customFormat="1" ht="11.25">
      <c r="B469" s="221"/>
      <c r="C469" s="222"/>
      <c r="D469" s="202" t="s">
        <v>174</v>
      </c>
      <c r="E469" s="223" t="s">
        <v>1</v>
      </c>
      <c r="F469" s="224" t="s">
        <v>670</v>
      </c>
      <c r="G469" s="222"/>
      <c r="H469" s="225">
        <v>110.44110000000001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174</v>
      </c>
      <c r="AU469" s="231" t="s">
        <v>83</v>
      </c>
      <c r="AV469" s="14" t="s">
        <v>83</v>
      </c>
      <c r="AW469" s="14" t="s">
        <v>31</v>
      </c>
      <c r="AX469" s="14" t="s">
        <v>73</v>
      </c>
      <c r="AY469" s="231" t="s">
        <v>131</v>
      </c>
    </row>
    <row r="470" spans="1:65" s="15" customFormat="1" ht="11.25">
      <c r="B470" s="232"/>
      <c r="C470" s="233"/>
      <c r="D470" s="202" t="s">
        <v>174</v>
      </c>
      <c r="E470" s="234" t="s">
        <v>1</v>
      </c>
      <c r="F470" s="235" t="s">
        <v>178</v>
      </c>
      <c r="G470" s="233"/>
      <c r="H470" s="236">
        <v>110.44110000000001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AT470" s="242" t="s">
        <v>174</v>
      </c>
      <c r="AU470" s="242" t="s">
        <v>83</v>
      </c>
      <c r="AV470" s="15" t="s">
        <v>138</v>
      </c>
      <c r="AW470" s="15" t="s">
        <v>31</v>
      </c>
      <c r="AX470" s="15" t="s">
        <v>81</v>
      </c>
      <c r="AY470" s="242" t="s">
        <v>131</v>
      </c>
    </row>
    <row r="471" spans="1:65" s="2" customFormat="1" ht="37.9" customHeight="1">
      <c r="A471" s="35"/>
      <c r="B471" s="36"/>
      <c r="C471" s="188" t="s">
        <v>671</v>
      </c>
      <c r="D471" s="188" t="s">
        <v>134</v>
      </c>
      <c r="E471" s="189" t="s">
        <v>672</v>
      </c>
      <c r="F471" s="190" t="s">
        <v>673</v>
      </c>
      <c r="G471" s="191" t="s">
        <v>172</v>
      </c>
      <c r="H471" s="192">
        <v>100.401</v>
      </c>
      <c r="I471" s="193"/>
      <c r="J471" s="194">
        <f>ROUND(I471*H471,2)</f>
        <v>0</v>
      </c>
      <c r="K471" s="195"/>
      <c r="L471" s="40"/>
      <c r="M471" s="196" t="s">
        <v>1</v>
      </c>
      <c r="N471" s="197" t="s">
        <v>38</v>
      </c>
      <c r="O471" s="72"/>
      <c r="P471" s="198">
        <f>O471*H471</f>
        <v>0</v>
      </c>
      <c r="Q471" s="198">
        <v>2.3440519999999999E-2</v>
      </c>
      <c r="R471" s="198">
        <f>Q471*H471</f>
        <v>2.3534516485199997</v>
      </c>
      <c r="S471" s="198">
        <v>0</v>
      </c>
      <c r="T471" s="199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0" t="s">
        <v>229</v>
      </c>
      <c r="AT471" s="200" t="s">
        <v>134</v>
      </c>
      <c r="AU471" s="200" t="s">
        <v>83</v>
      </c>
      <c r="AY471" s="18" t="s">
        <v>131</v>
      </c>
      <c r="BE471" s="201">
        <f>IF(N471="základní",J471,0)</f>
        <v>0</v>
      </c>
      <c r="BF471" s="201">
        <f>IF(N471="snížená",J471,0)</f>
        <v>0</v>
      </c>
      <c r="BG471" s="201">
        <f>IF(N471="zákl. přenesená",J471,0)</f>
        <v>0</v>
      </c>
      <c r="BH471" s="201">
        <f>IF(N471="sníž. přenesená",J471,0)</f>
        <v>0</v>
      </c>
      <c r="BI471" s="201">
        <f>IF(N471="nulová",J471,0)</f>
        <v>0</v>
      </c>
      <c r="BJ471" s="18" t="s">
        <v>81</v>
      </c>
      <c r="BK471" s="201">
        <f>ROUND(I471*H471,2)</f>
        <v>0</v>
      </c>
      <c r="BL471" s="18" t="s">
        <v>229</v>
      </c>
      <c r="BM471" s="200" t="s">
        <v>674</v>
      </c>
    </row>
    <row r="472" spans="1:65" s="2" customFormat="1" ht="39">
      <c r="A472" s="35"/>
      <c r="B472" s="36"/>
      <c r="C472" s="37"/>
      <c r="D472" s="202" t="s">
        <v>139</v>
      </c>
      <c r="E472" s="37"/>
      <c r="F472" s="203" t="s">
        <v>675</v>
      </c>
      <c r="G472" s="37"/>
      <c r="H472" s="37"/>
      <c r="I472" s="204"/>
      <c r="J472" s="37"/>
      <c r="K472" s="37"/>
      <c r="L472" s="40"/>
      <c r="M472" s="205"/>
      <c r="N472" s="206"/>
      <c r="O472" s="72"/>
      <c r="P472" s="72"/>
      <c r="Q472" s="72"/>
      <c r="R472" s="72"/>
      <c r="S472" s="72"/>
      <c r="T472" s="73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139</v>
      </c>
      <c r="AU472" s="18" t="s">
        <v>83</v>
      </c>
    </row>
    <row r="473" spans="1:65" s="13" customFormat="1" ht="11.25">
      <c r="B473" s="211"/>
      <c r="C473" s="212"/>
      <c r="D473" s="202" t="s">
        <v>174</v>
      </c>
      <c r="E473" s="213" t="s">
        <v>1</v>
      </c>
      <c r="F473" s="214" t="s">
        <v>268</v>
      </c>
      <c r="G473" s="212"/>
      <c r="H473" s="213" t="s">
        <v>1</v>
      </c>
      <c r="I473" s="215"/>
      <c r="J473" s="212"/>
      <c r="K473" s="212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174</v>
      </c>
      <c r="AU473" s="220" t="s">
        <v>83</v>
      </c>
      <c r="AV473" s="13" t="s">
        <v>81</v>
      </c>
      <c r="AW473" s="13" t="s">
        <v>31</v>
      </c>
      <c r="AX473" s="13" t="s">
        <v>73</v>
      </c>
      <c r="AY473" s="220" t="s">
        <v>131</v>
      </c>
    </row>
    <row r="474" spans="1:65" s="13" customFormat="1" ht="11.25">
      <c r="B474" s="211"/>
      <c r="C474" s="212"/>
      <c r="D474" s="202" t="s">
        <v>174</v>
      </c>
      <c r="E474" s="213" t="s">
        <v>1</v>
      </c>
      <c r="F474" s="214" t="s">
        <v>657</v>
      </c>
      <c r="G474" s="212"/>
      <c r="H474" s="213" t="s">
        <v>1</v>
      </c>
      <c r="I474" s="215"/>
      <c r="J474" s="212"/>
      <c r="K474" s="212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174</v>
      </c>
      <c r="AU474" s="220" t="s">
        <v>83</v>
      </c>
      <c r="AV474" s="13" t="s">
        <v>81</v>
      </c>
      <c r="AW474" s="13" t="s">
        <v>31</v>
      </c>
      <c r="AX474" s="13" t="s">
        <v>73</v>
      </c>
      <c r="AY474" s="220" t="s">
        <v>131</v>
      </c>
    </row>
    <row r="475" spans="1:65" s="14" customFormat="1" ht="11.25">
      <c r="B475" s="221"/>
      <c r="C475" s="222"/>
      <c r="D475" s="202" t="s">
        <v>174</v>
      </c>
      <c r="E475" s="223" t="s">
        <v>1</v>
      </c>
      <c r="F475" s="224" t="s">
        <v>658</v>
      </c>
      <c r="G475" s="222"/>
      <c r="H475" s="225">
        <v>46.834000000000003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174</v>
      </c>
      <c r="AU475" s="231" t="s">
        <v>83</v>
      </c>
      <c r="AV475" s="14" t="s">
        <v>83</v>
      </c>
      <c r="AW475" s="14" t="s">
        <v>31</v>
      </c>
      <c r="AX475" s="14" t="s">
        <v>73</v>
      </c>
      <c r="AY475" s="231" t="s">
        <v>131</v>
      </c>
    </row>
    <row r="476" spans="1:65" s="13" customFormat="1" ht="11.25">
      <c r="B476" s="211"/>
      <c r="C476" s="212"/>
      <c r="D476" s="202" t="s">
        <v>174</v>
      </c>
      <c r="E476" s="213" t="s">
        <v>1</v>
      </c>
      <c r="F476" s="214" t="s">
        <v>659</v>
      </c>
      <c r="G476" s="212"/>
      <c r="H476" s="213" t="s">
        <v>1</v>
      </c>
      <c r="I476" s="215"/>
      <c r="J476" s="212"/>
      <c r="K476" s="212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174</v>
      </c>
      <c r="AU476" s="220" t="s">
        <v>83</v>
      </c>
      <c r="AV476" s="13" t="s">
        <v>81</v>
      </c>
      <c r="AW476" s="13" t="s">
        <v>31</v>
      </c>
      <c r="AX476" s="13" t="s">
        <v>73</v>
      </c>
      <c r="AY476" s="220" t="s">
        <v>131</v>
      </c>
    </row>
    <row r="477" spans="1:65" s="14" customFormat="1" ht="11.25">
      <c r="B477" s="221"/>
      <c r="C477" s="222"/>
      <c r="D477" s="202" t="s">
        <v>174</v>
      </c>
      <c r="E477" s="223" t="s">
        <v>1</v>
      </c>
      <c r="F477" s="224" t="s">
        <v>660</v>
      </c>
      <c r="G477" s="222"/>
      <c r="H477" s="225">
        <v>20.724900000000002</v>
      </c>
      <c r="I477" s="226"/>
      <c r="J477" s="222"/>
      <c r="K477" s="222"/>
      <c r="L477" s="227"/>
      <c r="M477" s="228"/>
      <c r="N477" s="229"/>
      <c r="O477" s="229"/>
      <c r="P477" s="229"/>
      <c r="Q477" s="229"/>
      <c r="R477" s="229"/>
      <c r="S477" s="229"/>
      <c r="T477" s="230"/>
      <c r="AT477" s="231" t="s">
        <v>174</v>
      </c>
      <c r="AU477" s="231" t="s">
        <v>83</v>
      </c>
      <c r="AV477" s="14" t="s">
        <v>83</v>
      </c>
      <c r="AW477" s="14" t="s">
        <v>31</v>
      </c>
      <c r="AX477" s="14" t="s">
        <v>73</v>
      </c>
      <c r="AY477" s="231" t="s">
        <v>131</v>
      </c>
    </row>
    <row r="478" spans="1:65" s="13" customFormat="1" ht="11.25">
      <c r="B478" s="211"/>
      <c r="C478" s="212"/>
      <c r="D478" s="202" t="s">
        <v>174</v>
      </c>
      <c r="E478" s="213" t="s">
        <v>1</v>
      </c>
      <c r="F478" s="214" t="s">
        <v>661</v>
      </c>
      <c r="G478" s="212"/>
      <c r="H478" s="213" t="s">
        <v>1</v>
      </c>
      <c r="I478" s="215"/>
      <c r="J478" s="212"/>
      <c r="K478" s="212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174</v>
      </c>
      <c r="AU478" s="220" t="s">
        <v>83</v>
      </c>
      <c r="AV478" s="13" t="s">
        <v>81</v>
      </c>
      <c r="AW478" s="13" t="s">
        <v>31</v>
      </c>
      <c r="AX478" s="13" t="s">
        <v>73</v>
      </c>
      <c r="AY478" s="220" t="s">
        <v>131</v>
      </c>
    </row>
    <row r="479" spans="1:65" s="14" customFormat="1" ht="11.25">
      <c r="B479" s="221"/>
      <c r="C479" s="222"/>
      <c r="D479" s="202" t="s">
        <v>174</v>
      </c>
      <c r="E479" s="223" t="s">
        <v>1</v>
      </c>
      <c r="F479" s="224" t="s">
        <v>662</v>
      </c>
      <c r="G479" s="222"/>
      <c r="H479" s="225">
        <v>7.3391999999999999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174</v>
      </c>
      <c r="AU479" s="231" t="s">
        <v>83</v>
      </c>
      <c r="AV479" s="14" t="s">
        <v>83</v>
      </c>
      <c r="AW479" s="14" t="s">
        <v>31</v>
      </c>
      <c r="AX479" s="14" t="s">
        <v>73</v>
      </c>
      <c r="AY479" s="231" t="s">
        <v>131</v>
      </c>
    </row>
    <row r="480" spans="1:65" s="14" customFormat="1" ht="11.25">
      <c r="B480" s="221"/>
      <c r="C480" s="222"/>
      <c r="D480" s="202" t="s">
        <v>174</v>
      </c>
      <c r="E480" s="223" t="s">
        <v>1</v>
      </c>
      <c r="F480" s="224" t="s">
        <v>663</v>
      </c>
      <c r="G480" s="222"/>
      <c r="H480" s="225">
        <v>6.8112000000000004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174</v>
      </c>
      <c r="AU480" s="231" t="s">
        <v>83</v>
      </c>
      <c r="AV480" s="14" t="s">
        <v>83</v>
      </c>
      <c r="AW480" s="14" t="s">
        <v>31</v>
      </c>
      <c r="AX480" s="14" t="s">
        <v>73</v>
      </c>
      <c r="AY480" s="231" t="s">
        <v>131</v>
      </c>
    </row>
    <row r="481" spans="1:65" s="14" customFormat="1" ht="11.25">
      <c r="B481" s="221"/>
      <c r="C481" s="222"/>
      <c r="D481" s="202" t="s">
        <v>174</v>
      </c>
      <c r="E481" s="223" t="s">
        <v>1</v>
      </c>
      <c r="F481" s="224" t="s">
        <v>664</v>
      </c>
      <c r="G481" s="222"/>
      <c r="H481" s="225">
        <v>9.3455999999999992</v>
      </c>
      <c r="I481" s="226"/>
      <c r="J481" s="222"/>
      <c r="K481" s="222"/>
      <c r="L481" s="227"/>
      <c r="M481" s="228"/>
      <c r="N481" s="229"/>
      <c r="O481" s="229"/>
      <c r="P481" s="229"/>
      <c r="Q481" s="229"/>
      <c r="R481" s="229"/>
      <c r="S481" s="229"/>
      <c r="T481" s="230"/>
      <c r="AT481" s="231" t="s">
        <v>174</v>
      </c>
      <c r="AU481" s="231" t="s">
        <v>83</v>
      </c>
      <c r="AV481" s="14" t="s">
        <v>83</v>
      </c>
      <c r="AW481" s="14" t="s">
        <v>31</v>
      </c>
      <c r="AX481" s="14" t="s">
        <v>73</v>
      </c>
      <c r="AY481" s="231" t="s">
        <v>131</v>
      </c>
    </row>
    <row r="482" spans="1:65" s="14" customFormat="1" ht="11.25">
      <c r="B482" s="221"/>
      <c r="C482" s="222"/>
      <c r="D482" s="202" t="s">
        <v>174</v>
      </c>
      <c r="E482" s="223" t="s">
        <v>1</v>
      </c>
      <c r="F482" s="224" t="s">
        <v>665</v>
      </c>
      <c r="G482" s="222"/>
      <c r="H482" s="225">
        <v>4.7699999999999996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174</v>
      </c>
      <c r="AU482" s="231" t="s">
        <v>83</v>
      </c>
      <c r="AV482" s="14" t="s">
        <v>83</v>
      </c>
      <c r="AW482" s="14" t="s">
        <v>31</v>
      </c>
      <c r="AX482" s="14" t="s">
        <v>73</v>
      </c>
      <c r="AY482" s="231" t="s">
        <v>131</v>
      </c>
    </row>
    <row r="483" spans="1:65" s="14" customFormat="1" ht="11.25">
      <c r="B483" s="221"/>
      <c r="C483" s="222"/>
      <c r="D483" s="202" t="s">
        <v>174</v>
      </c>
      <c r="E483" s="223" t="s">
        <v>1</v>
      </c>
      <c r="F483" s="224" t="s">
        <v>666</v>
      </c>
      <c r="G483" s="222"/>
      <c r="H483" s="225">
        <v>4.5759999999999996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174</v>
      </c>
      <c r="AU483" s="231" t="s">
        <v>83</v>
      </c>
      <c r="AV483" s="14" t="s">
        <v>83</v>
      </c>
      <c r="AW483" s="14" t="s">
        <v>31</v>
      </c>
      <c r="AX483" s="14" t="s">
        <v>73</v>
      </c>
      <c r="AY483" s="231" t="s">
        <v>131</v>
      </c>
    </row>
    <row r="484" spans="1:65" s="15" customFormat="1" ht="11.25">
      <c r="B484" s="232"/>
      <c r="C484" s="233"/>
      <c r="D484" s="202" t="s">
        <v>174</v>
      </c>
      <c r="E484" s="234" t="s">
        <v>1</v>
      </c>
      <c r="F484" s="235" t="s">
        <v>178</v>
      </c>
      <c r="G484" s="233"/>
      <c r="H484" s="236">
        <v>100.40089999999999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AT484" s="242" t="s">
        <v>174</v>
      </c>
      <c r="AU484" s="242" t="s">
        <v>83</v>
      </c>
      <c r="AV484" s="15" t="s">
        <v>138</v>
      </c>
      <c r="AW484" s="15" t="s">
        <v>31</v>
      </c>
      <c r="AX484" s="15" t="s">
        <v>81</v>
      </c>
      <c r="AY484" s="242" t="s">
        <v>131</v>
      </c>
    </row>
    <row r="485" spans="1:65" s="2" customFormat="1" ht="33" customHeight="1">
      <c r="A485" s="35"/>
      <c r="B485" s="36"/>
      <c r="C485" s="188" t="s">
        <v>514</v>
      </c>
      <c r="D485" s="188" t="s">
        <v>134</v>
      </c>
      <c r="E485" s="189" t="s">
        <v>676</v>
      </c>
      <c r="F485" s="190" t="s">
        <v>677</v>
      </c>
      <c r="G485" s="191" t="s">
        <v>375</v>
      </c>
      <c r="H485" s="192">
        <v>2</v>
      </c>
      <c r="I485" s="193"/>
      <c r="J485" s="194">
        <f>ROUND(I485*H485,2)</f>
        <v>0</v>
      </c>
      <c r="K485" s="195"/>
      <c r="L485" s="40"/>
      <c r="M485" s="196" t="s">
        <v>1</v>
      </c>
      <c r="N485" s="197" t="s">
        <v>38</v>
      </c>
      <c r="O485" s="72"/>
      <c r="P485" s="198">
        <f>O485*H485</f>
        <v>0</v>
      </c>
      <c r="Q485" s="198">
        <v>0</v>
      </c>
      <c r="R485" s="198">
        <f>Q485*H485</f>
        <v>0</v>
      </c>
      <c r="S485" s="198">
        <v>0</v>
      </c>
      <c r="T485" s="199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00" t="s">
        <v>229</v>
      </c>
      <c r="AT485" s="200" t="s">
        <v>134</v>
      </c>
      <c r="AU485" s="200" t="s">
        <v>83</v>
      </c>
      <c r="AY485" s="18" t="s">
        <v>131</v>
      </c>
      <c r="BE485" s="201">
        <f>IF(N485="základní",J485,0)</f>
        <v>0</v>
      </c>
      <c r="BF485" s="201">
        <f>IF(N485="snížená",J485,0)</f>
        <v>0</v>
      </c>
      <c r="BG485" s="201">
        <f>IF(N485="zákl. přenesená",J485,0)</f>
        <v>0</v>
      </c>
      <c r="BH485" s="201">
        <f>IF(N485="sníž. přenesená",J485,0)</f>
        <v>0</v>
      </c>
      <c r="BI485" s="201">
        <f>IF(N485="nulová",J485,0)</f>
        <v>0</v>
      </c>
      <c r="BJ485" s="18" t="s">
        <v>81</v>
      </c>
      <c r="BK485" s="201">
        <f>ROUND(I485*H485,2)</f>
        <v>0</v>
      </c>
      <c r="BL485" s="18" t="s">
        <v>229</v>
      </c>
      <c r="BM485" s="200" t="s">
        <v>678</v>
      </c>
    </row>
    <row r="486" spans="1:65" s="2" customFormat="1" ht="29.25">
      <c r="A486" s="35"/>
      <c r="B486" s="36"/>
      <c r="C486" s="37"/>
      <c r="D486" s="202" t="s">
        <v>139</v>
      </c>
      <c r="E486" s="37"/>
      <c r="F486" s="203" t="s">
        <v>679</v>
      </c>
      <c r="G486" s="37"/>
      <c r="H486" s="37"/>
      <c r="I486" s="204"/>
      <c r="J486" s="37"/>
      <c r="K486" s="37"/>
      <c r="L486" s="40"/>
      <c r="M486" s="205"/>
      <c r="N486" s="206"/>
      <c r="O486" s="72"/>
      <c r="P486" s="72"/>
      <c r="Q486" s="72"/>
      <c r="R486" s="72"/>
      <c r="S486" s="72"/>
      <c r="T486" s="73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139</v>
      </c>
      <c r="AU486" s="18" t="s">
        <v>83</v>
      </c>
    </row>
    <row r="487" spans="1:65" s="13" customFormat="1" ht="11.25">
      <c r="B487" s="211"/>
      <c r="C487" s="212"/>
      <c r="D487" s="202" t="s">
        <v>174</v>
      </c>
      <c r="E487" s="213" t="s">
        <v>1</v>
      </c>
      <c r="F487" s="214" t="s">
        <v>680</v>
      </c>
      <c r="G487" s="212"/>
      <c r="H487" s="213" t="s">
        <v>1</v>
      </c>
      <c r="I487" s="215"/>
      <c r="J487" s="212"/>
      <c r="K487" s="212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174</v>
      </c>
      <c r="AU487" s="220" t="s">
        <v>83</v>
      </c>
      <c r="AV487" s="13" t="s">
        <v>81</v>
      </c>
      <c r="AW487" s="13" t="s">
        <v>31</v>
      </c>
      <c r="AX487" s="13" t="s">
        <v>73</v>
      </c>
      <c r="AY487" s="220" t="s">
        <v>131</v>
      </c>
    </row>
    <row r="488" spans="1:65" s="14" customFormat="1" ht="11.25">
      <c r="B488" s="221"/>
      <c r="C488" s="222"/>
      <c r="D488" s="202" t="s">
        <v>174</v>
      </c>
      <c r="E488" s="223" t="s">
        <v>1</v>
      </c>
      <c r="F488" s="224" t="s">
        <v>681</v>
      </c>
      <c r="G488" s="222"/>
      <c r="H488" s="225">
        <v>2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174</v>
      </c>
      <c r="AU488" s="231" t="s">
        <v>83</v>
      </c>
      <c r="AV488" s="14" t="s">
        <v>83</v>
      </c>
      <c r="AW488" s="14" t="s">
        <v>31</v>
      </c>
      <c r="AX488" s="14" t="s">
        <v>73</v>
      </c>
      <c r="AY488" s="231" t="s">
        <v>131</v>
      </c>
    </row>
    <row r="489" spans="1:65" s="15" customFormat="1" ht="11.25">
      <c r="B489" s="232"/>
      <c r="C489" s="233"/>
      <c r="D489" s="202" t="s">
        <v>174</v>
      </c>
      <c r="E489" s="234" t="s">
        <v>1</v>
      </c>
      <c r="F489" s="235" t="s">
        <v>178</v>
      </c>
      <c r="G489" s="233"/>
      <c r="H489" s="236">
        <v>2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AT489" s="242" t="s">
        <v>174</v>
      </c>
      <c r="AU489" s="242" t="s">
        <v>83</v>
      </c>
      <c r="AV489" s="15" t="s">
        <v>138</v>
      </c>
      <c r="AW489" s="15" t="s">
        <v>31</v>
      </c>
      <c r="AX489" s="15" t="s">
        <v>81</v>
      </c>
      <c r="AY489" s="242" t="s">
        <v>131</v>
      </c>
    </row>
    <row r="490" spans="1:65" s="2" customFormat="1" ht="24.2" customHeight="1">
      <c r="A490" s="35"/>
      <c r="B490" s="36"/>
      <c r="C490" s="257" t="s">
        <v>682</v>
      </c>
      <c r="D490" s="257" t="s">
        <v>479</v>
      </c>
      <c r="E490" s="258" t="s">
        <v>683</v>
      </c>
      <c r="F490" s="259" t="s">
        <v>684</v>
      </c>
      <c r="G490" s="260" t="s">
        <v>375</v>
      </c>
      <c r="H490" s="261">
        <v>2</v>
      </c>
      <c r="I490" s="262"/>
      <c r="J490" s="263">
        <f>ROUND(I490*H490,2)</f>
        <v>0</v>
      </c>
      <c r="K490" s="264"/>
      <c r="L490" s="265"/>
      <c r="M490" s="266" t="s">
        <v>1</v>
      </c>
      <c r="N490" s="267" t="s">
        <v>38</v>
      </c>
      <c r="O490" s="72"/>
      <c r="P490" s="198">
        <f>O490*H490</f>
        <v>0</v>
      </c>
      <c r="Q490" s="198">
        <v>0</v>
      </c>
      <c r="R490" s="198">
        <f>Q490*H490</f>
        <v>0</v>
      </c>
      <c r="S490" s="198">
        <v>0</v>
      </c>
      <c r="T490" s="199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0" t="s">
        <v>324</v>
      </c>
      <c r="AT490" s="200" t="s">
        <v>479</v>
      </c>
      <c r="AU490" s="200" t="s">
        <v>83</v>
      </c>
      <c r="AY490" s="18" t="s">
        <v>131</v>
      </c>
      <c r="BE490" s="201">
        <f>IF(N490="základní",J490,0)</f>
        <v>0</v>
      </c>
      <c r="BF490" s="201">
        <f>IF(N490="snížená",J490,0)</f>
        <v>0</v>
      </c>
      <c r="BG490" s="201">
        <f>IF(N490="zákl. přenesená",J490,0)</f>
        <v>0</v>
      </c>
      <c r="BH490" s="201">
        <f>IF(N490="sníž. přenesená",J490,0)</f>
        <v>0</v>
      </c>
      <c r="BI490" s="201">
        <f>IF(N490="nulová",J490,0)</f>
        <v>0</v>
      </c>
      <c r="BJ490" s="18" t="s">
        <v>81</v>
      </c>
      <c r="BK490" s="201">
        <f>ROUND(I490*H490,2)</f>
        <v>0</v>
      </c>
      <c r="BL490" s="18" t="s">
        <v>229</v>
      </c>
      <c r="BM490" s="200" t="s">
        <v>685</v>
      </c>
    </row>
    <row r="491" spans="1:65" s="2" customFormat="1" ht="19.5">
      <c r="A491" s="35"/>
      <c r="B491" s="36"/>
      <c r="C491" s="37"/>
      <c r="D491" s="202" t="s">
        <v>139</v>
      </c>
      <c r="E491" s="37"/>
      <c r="F491" s="203" t="s">
        <v>684</v>
      </c>
      <c r="G491" s="37"/>
      <c r="H491" s="37"/>
      <c r="I491" s="204"/>
      <c r="J491" s="37"/>
      <c r="K491" s="37"/>
      <c r="L491" s="40"/>
      <c r="M491" s="205"/>
      <c r="N491" s="206"/>
      <c r="O491" s="72"/>
      <c r="P491" s="72"/>
      <c r="Q491" s="72"/>
      <c r="R491" s="72"/>
      <c r="S491" s="72"/>
      <c r="T491" s="73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139</v>
      </c>
      <c r="AU491" s="18" t="s">
        <v>83</v>
      </c>
    </row>
    <row r="492" spans="1:65" s="12" customFormat="1" ht="22.9" customHeight="1">
      <c r="B492" s="172"/>
      <c r="C492" s="173"/>
      <c r="D492" s="174" t="s">
        <v>72</v>
      </c>
      <c r="E492" s="186" t="s">
        <v>686</v>
      </c>
      <c r="F492" s="186" t="s">
        <v>687</v>
      </c>
      <c r="G492" s="173"/>
      <c r="H492" s="173"/>
      <c r="I492" s="176"/>
      <c r="J492" s="187">
        <f>BK492</f>
        <v>0</v>
      </c>
      <c r="K492" s="173"/>
      <c r="L492" s="178"/>
      <c r="M492" s="179"/>
      <c r="N492" s="180"/>
      <c r="O492" s="180"/>
      <c r="P492" s="181">
        <f>SUM(P493:P500)</f>
        <v>0</v>
      </c>
      <c r="Q492" s="180"/>
      <c r="R492" s="181">
        <f>SUM(R493:R500)</f>
        <v>9.4704383999999996E-3</v>
      </c>
      <c r="S492" s="180"/>
      <c r="T492" s="182">
        <f>SUM(T493:T500)</f>
        <v>0</v>
      </c>
      <c r="AR492" s="183" t="s">
        <v>83</v>
      </c>
      <c r="AT492" s="184" t="s">
        <v>72</v>
      </c>
      <c r="AU492" s="184" t="s">
        <v>81</v>
      </c>
      <c r="AY492" s="183" t="s">
        <v>131</v>
      </c>
      <c r="BK492" s="185">
        <f>SUM(BK493:BK500)</f>
        <v>0</v>
      </c>
    </row>
    <row r="493" spans="1:65" s="2" customFormat="1" ht="24.2" customHeight="1">
      <c r="A493" s="35"/>
      <c r="B493" s="36"/>
      <c r="C493" s="188" t="s">
        <v>521</v>
      </c>
      <c r="D493" s="188" t="s">
        <v>134</v>
      </c>
      <c r="E493" s="189" t="s">
        <v>688</v>
      </c>
      <c r="F493" s="190" t="s">
        <v>689</v>
      </c>
      <c r="G493" s="191" t="s">
        <v>228</v>
      </c>
      <c r="H493" s="192">
        <v>2.4</v>
      </c>
      <c r="I493" s="193"/>
      <c r="J493" s="194">
        <f>ROUND(I493*H493,2)</f>
        <v>0</v>
      </c>
      <c r="K493" s="195"/>
      <c r="L493" s="40"/>
      <c r="M493" s="196" t="s">
        <v>1</v>
      </c>
      <c r="N493" s="197" t="s">
        <v>38</v>
      </c>
      <c r="O493" s="72"/>
      <c r="P493" s="198">
        <f>O493*H493</f>
        <v>0</v>
      </c>
      <c r="Q493" s="198">
        <v>3.9460160000000001E-3</v>
      </c>
      <c r="R493" s="198">
        <f>Q493*H493</f>
        <v>9.4704383999999996E-3</v>
      </c>
      <c r="S493" s="198">
        <v>0</v>
      </c>
      <c r="T493" s="199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0" t="s">
        <v>229</v>
      </c>
      <c r="AT493" s="200" t="s">
        <v>134</v>
      </c>
      <c r="AU493" s="200" t="s">
        <v>83</v>
      </c>
      <c r="AY493" s="18" t="s">
        <v>131</v>
      </c>
      <c r="BE493" s="201">
        <f>IF(N493="základní",J493,0)</f>
        <v>0</v>
      </c>
      <c r="BF493" s="201">
        <f>IF(N493="snížená",J493,0)</f>
        <v>0</v>
      </c>
      <c r="BG493" s="201">
        <f>IF(N493="zákl. přenesená",J493,0)</f>
        <v>0</v>
      </c>
      <c r="BH493" s="201">
        <f>IF(N493="sníž. přenesená",J493,0)</f>
        <v>0</v>
      </c>
      <c r="BI493" s="201">
        <f>IF(N493="nulová",J493,0)</f>
        <v>0</v>
      </c>
      <c r="BJ493" s="18" t="s">
        <v>81</v>
      </c>
      <c r="BK493" s="201">
        <f>ROUND(I493*H493,2)</f>
        <v>0</v>
      </c>
      <c r="BL493" s="18" t="s">
        <v>229</v>
      </c>
      <c r="BM493" s="200" t="s">
        <v>690</v>
      </c>
    </row>
    <row r="494" spans="1:65" s="2" customFormat="1" ht="19.5">
      <c r="A494" s="35"/>
      <c r="B494" s="36"/>
      <c r="C494" s="37"/>
      <c r="D494" s="202" t="s">
        <v>139</v>
      </c>
      <c r="E494" s="37"/>
      <c r="F494" s="203" t="s">
        <v>691</v>
      </c>
      <c r="G494" s="37"/>
      <c r="H494" s="37"/>
      <c r="I494" s="204"/>
      <c r="J494" s="37"/>
      <c r="K494" s="37"/>
      <c r="L494" s="40"/>
      <c r="M494" s="205"/>
      <c r="N494" s="206"/>
      <c r="O494" s="72"/>
      <c r="P494" s="72"/>
      <c r="Q494" s="72"/>
      <c r="R494" s="72"/>
      <c r="S494" s="72"/>
      <c r="T494" s="73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139</v>
      </c>
      <c r="AU494" s="18" t="s">
        <v>83</v>
      </c>
    </row>
    <row r="495" spans="1:65" s="14" customFormat="1" ht="11.25">
      <c r="B495" s="221"/>
      <c r="C495" s="222"/>
      <c r="D495" s="202" t="s">
        <v>174</v>
      </c>
      <c r="E495" s="223" t="s">
        <v>1</v>
      </c>
      <c r="F495" s="224" t="s">
        <v>692</v>
      </c>
      <c r="G495" s="222"/>
      <c r="H495" s="225">
        <v>2.4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174</v>
      </c>
      <c r="AU495" s="231" t="s">
        <v>83</v>
      </c>
      <c r="AV495" s="14" t="s">
        <v>83</v>
      </c>
      <c r="AW495" s="14" t="s">
        <v>31</v>
      </c>
      <c r="AX495" s="14" t="s">
        <v>73</v>
      </c>
      <c r="AY495" s="231" t="s">
        <v>131</v>
      </c>
    </row>
    <row r="496" spans="1:65" s="15" customFormat="1" ht="11.25">
      <c r="B496" s="232"/>
      <c r="C496" s="233"/>
      <c r="D496" s="202" t="s">
        <v>174</v>
      </c>
      <c r="E496" s="234" t="s">
        <v>1</v>
      </c>
      <c r="F496" s="235" t="s">
        <v>178</v>
      </c>
      <c r="G496" s="233"/>
      <c r="H496" s="236">
        <v>2.4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AT496" s="242" t="s">
        <v>174</v>
      </c>
      <c r="AU496" s="242" t="s">
        <v>83</v>
      </c>
      <c r="AV496" s="15" t="s">
        <v>138</v>
      </c>
      <c r="AW496" s="15" t="s">
        <v>31</v>
      </c>
      <c r="AX496" s="15" t="s">
        <v>81</v>
      </c>
      <c r="AY496" s="242" t="s">
        <v>131</v>
      </c>
    </row>
    <row r="497" spans="1:65" s="2" customFormat="1" ht="24.2" customHeight="1">
      <c r="A497" s="35"/>
      <c r="B497" s="36"/>
      <c r="C497" s="188" t="s">
        <v>693</v>
      </c>
      <c r="D497" s="188" t="s">
        <v>134</v>
      </c>
      <c r="E497" s="189" t="s">
        <v>694</v>
      </c>
      <c r="F497" s="190" t="s">
        <v>695</v>
      </c>
      <c r="G497" s="191" t="s">
        <v>294</v>
      </c>
      <c r="H497" s="192">
        <v>8.9999999999999993E-3</v>
      </c>
      <c r="I497" s="193"/>
      <c r="J497" s="194">
        <f>ROUND(I497*H497,2)</f>
        <v>0</v>
      </c>
      <c r="K497" s="195"/>
      <c r="L497" s="40"/>
      <c r="M497" s="196" t="s">
        <v>1</v>
      </c>
      <c r="N497" s="197" t="s">
        <v>38</v>
      </c>
      <c r="O497" s="72"/>
      <c r="P497" s="198">
        <f>O497*H497</f>
        <v>0</v>
      </c>
      <c r="Q497" s="198">
        <v>0</v>
      </c>
      <c r="R497" s="198">
        <f>Q497*H497</f>
        <v>0</v>
      </c>
      <c r="S497" s="198">
        <v>0</v>
      </c>
      <c r="T497" s="199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0" t="s">
        <v>229</v>
      </c>
      <c r="AT497" s="200" t="s">
        <v>134</v>
      </c>
      <c r="AU497" s="200" t="s">
        <v>83</v>
      </c>
      <c r="AY497" s="18" t="s">
        <v>131</v>
      </c>
      <c r="BE497" s="201">
        <f>IF(N497="základní",J497,0)</f>
        <v>0</v>
      </c>
      <c r="BF497" s="201">
        <f>IF(N497="snížená",J497,0)</f>
        <v>0</v>
      </c>
      <c r="BG497" s="201">
        <f>IF(N497="zákl. přenesená",J497,0)</f>
        <v>0</v>
      </c>
      <c r="BH497" s="201">
        <f>IF(N497="sníž. přenesená",J497,0)</f>
        <v>0</v>
      </c>
      <c r="BI497" s="201">
        <f>IF(N497="nulová",J497,0)</f>
        <v>0</v>
      </c>
      <c r="BJ497" s="18" t="s">
        <v>81</v>
      </c>
      <c r="BK497" s="201">
        <f>ROUND(I497*H497,2)</f>
        <v>0</v>
      </c>
      <c r="BL497" s="18" t="s">
        <v>229</v>
      </c>
      <c r="BM497" s="200" t="s">
        <v>696</v>
      </c>
    </row>
    <row r="498" spans="1:65" s="2" customFormat="1" ht="29.25">
      <c r="A498" s="35"/>
      <c r="B498" s="36"/>
      <c r="C498" s="37"/>
      <c r="D498" s="202" t="s">
        <v>139</v>
      </c>
      <c r="E498" s="37"/>
      <c r="F498" s="203" t="s">
        <v>697</v>
      </c>
      <c r="G498" s="37"/>
      <c r="H498" s="37"/>
      <c r="I498" s="204"/>
      <c r="J498" s="37"/>
      <c r="K498" s="37"/>
      <c r="L498" s="40"/>
      <c r="M498" s="205"/>
      <c r="N498" s="206"/>
      <c r="O498" s="72"/>
      <c r="P498" s="72"/>
      <c r="Q498" s="72"/>
      <c r="R498" s="72"/>
      <c r="S498" s="72"/>
      <c r="T498" s="73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8" t="s">
        <v>139</v>
      </c>
      <c r="AU498" s="18" t="s">
        <v>83</v>
      </c>
    </row>
    <row r="499" spans="1:65" s="2" customFormat="1" ht="24.2" customHeight="1">
      <c r="A499" s="35"/>
      <c r="B499" s="36"/>
      <c r="C499" s="188" t="s">
        <v>524</v>
      </c>
      <c r="D499" s="188" t="s">
        <v>134</v>
      </c>
      <c r="E499" s="189" t="s">
        <v>698</v>
      </c>
      <c r="F499" s="190" t="s">
        <v>699</v>
      </c>
      <c r="G499" s="191" t="s">
        <v>294</v>
      </c>
      <c r="H499" s="192">
        <v>8.9999999999999993E-3</v>
      </c>
      <c r="I499" s="193"/>
      <c r="J499" s="194">
        <f>ROUND(I499*H499,2)</f>
        <v>0</v>
      </c>
      <c r="K499" s="195"/>
      <c r="L499" s="40"/>
      <c r="M499" s="196" t="s">
        <v>1</v>
      </c>
      <c r="N499" s="197" t="s">
        <v>38</v>
      </c>
      <c r="O499" s="72"/>
      <c r="P499" s="198">
        <f>O499*H499</f>
        <v>0</v>
      </c>
      <c r="Q499" s="198">
        <v>0</v>
      </c>
      <c r="R499" s="198">
        <f>Q499*H499</f>
        <v>0</v>
      </c>
      <c r="S499" s="198">
        <v>0</v>
      </c>
      <c r="T499" s="199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0" t="s">
        <v>229</v>
      </c>
      <c r="AT499" s="200" t="s">
        <v>134</v>
      </c>
      <c r="AU499" s="200" t="s">
        <v>83</v>
      </c>
      <c r="AY499" s="18" t="s">
        <v>131</v>
      </c>
      <c r="BE499" s="201">
        <f>IF(N499="základní",J499,0)</f>
        <v>0</v>
      </c>
      <c r="BF499" s="201">
        <f>IF(N499="snížená",J499,0)</f>
        <v>0</v>
      </c>
      <c r="BG499" s="201">
        <f>IF(N499="zákl. přenesená",J499,0)</f>
        <v>0</v>
      </c>
      <c r="BH499" s="201">
        <f>IF(N499="sníž. přenesená",J499,0)</f>
        <v>0</v>
      </c>
      <c r="BI499" s="201">
        <f>IF(N499="nulová",J499,0)</f>
        <v>0</v>
      </c>
      <c r="BJ499" s="18" t="s">
        <v>81</v>
      </c>
      <c r="BK499" s="201">
        <f>ROUND(I499*H499,2)</f>
        <v>0</v>
      </c>
      <c r="BL499" s="18" t="s">
        <v>229</v>
      </c>
      <c r="BM499" s="200" t="s">
        <v>179</v>
      </c>
    </row>
    <row r="500" spans="1:65" s="2" customFormat="1" ht="29.25">
      <c r="A500" s="35"/>
      <c r="B500" s="36"/>
      <c r="C500" s="37"/>
      <c r="D500" s="202" t="s">
        <v>139</v>
      </c>
      <c r="E500" s="37"/>
      <c r="F500" s="203" t="s">
        <v>700</v>
      </c>
      <c r="G500" s="37"/>
      <c r="H500" s="37"/>
      <c r="I500" s="204"/>
      <c r="J500" s="37"/>
      <c r="K500" s="37"/>
      <c r="L500" s="40"/>
      <c r="M500" s="205"/>
      <c r="N500" s="206"/>
      <c r="O500" s="72"/>
      <c r="P500" s="72"/>
      <c r="Q500" s="72"/>
      <c r="R500" s="72"/>
      <c r="S500" s="72"/>
      <c r="T500" s="73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8" t="s">
        <v>139</v>
      </c>
      <c r="AU500" s="18" t="s">
        <v>83</v>
      </c>
    </row>
    <row r="501" spans="1:65" s="12" customFormat="1" ht="22.9" customHeight="1">
      <c r="B501" s="172"/>
      <c r="C501" s="173"/>
      <c r="D501" s="174" t="s">
        <v>72</v>
      </c>
      <c r="E501" s="186" t="s">
        <v>701</v>
      </c>
      <c r="F501" s="186" t="s">
        <v>702</v>
      </c>
      <c r="G501" s="173"/>
      <c r="H501" s="173"/>
      <c r="I501" s="176"/>
      <c r="J501" s="187">
        <f>BK501</f>
        <v>0</v>
      </c>
      <c r="K501" s="173"/>
      <c r="L501" s="178"/>
      <c r="M501" s="179"/>
      <c r="N501" s="180"/>
      <c r="O501" s="180"/>
      <c r="P501" s="181">
        <f>SUM(P502:P541)</f>
        <v>0</v>
      </c>
      <c r="Q501" s="180"/>
      <c r="R501" s="181">
        <f>SUM(R502:R541)</f>
        <v>1.0739499999999999E-3</v>
      </c>
      <c r="S501" s="180"/>
      <c r="T501" s="182">
        <f>SUM(T502:T541)</f>
        <v>0</v>
      </c>
      <c r="AR501" s="183" t="s">
        <v>83</v>
      </c>
      <c r="AT501" s="184" t="s">
        <v>72</v>
      </c>
      <c r="AU501" s="184" t="s">
        <v>81</v>
      </c>
      <c r="AY501" s="183" t="s">
        <v>131</v>
      </c>
      <c r="BK501" s="185">
        <f>SUM(BK502:BK541)</f>
        <v>0</v>
      </c>
    </row>
    <row r="502" spans="1:65" s="2" customFormat="1" ht="24.2" customHeight="1">
      <c r="A502" s="35"/>
      <c r="B502" s="36"/>
      <c r="C502" s="188" t="s">
        <v>703</v>
      </c>
      <c r="D502" s="188" t="s">
        <v>134</v>
      </c>
      <c r="E502" s="189" t="s">
        <v>704</v>
      </c>
      <c r="F502" s="190" t="s">
        <v>705</v>
      </c>
      <c r="G502" s="191" t="s">
        <v>375</v>
      </c>
      <c r="H502" s="192">
        <v>4</v>
      </c>
      <c r="I502" s="193"/>
      <c r="J502" s="194">
        <f>ROUND(I502*H502,2)</f>
        <v>0</v>
      </c>
      <c r="K502" s="195"/>
      <c r="L502" s="40"/>
      <c r="M502" s="196" t="s">
        <v>1</v>
      </c>
      <c r="N502" s="197" t="s">
        <v>38</v>
      </c>
      <c r="O502" s="72"/>
      <c r="P502" s="198">
        <f>O502*H502</f>
        <v>0</v>
      </c>
      <c r="Q502" s="198">
        <v>2.6848749999999999E-4</v>
      </c>
      <c r="R502" s="198">
        <f>Q502*H502</f>
        <v>1.0739499999999999E-3</v>
      </c>
      <c r="S502" s="198">
        <v>0</v>
      </c>
      <c r="T502" s="199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0" t="s">
        <v>229</v>
      </c>
      <c r="AT502" s="200" t="s">
        <v>134</v>
      </c>
      <c r="AU502" s="200" t="s">
        <v>83</v>
      </c>
      <c r="AY502" s="18" t="s">
        <v>131</v>
      </c>
      <c r="BE502" s="201">
        <f>IF(N502="základní",J502,0)</f>
        <v>0</v>
      </c>
      <c r="BF502" s="201">
        <f>IF(N502="snížená",J502,0)</f>
        <v>0</v>
      </c>
      <c r="BG502" s="201">
        <f>IF(N502="zákl. přenesená",J502,0)</f>
        <v>0</v>
      </c>
      <c r="BH502" s="201">
        <f>IF(N502="sníž. přenesená",J502,0)</f>
        <v>0</v>
      </c>
      <c r="BI502" s="201">
        <f>IF(N502="nulová",J502,0)</f>
        <v>0</v>
      </c>
      <c r="BJ502" s="18" t="s">
        <v>81</v>
      </c>
      <c r="BK502" s="201">
        <f>ROUND(I502*H502,2)</f>
        <v>0</v>
      </c>
      <c r="BL502" s="18" t="s">
        <v>229</v>
      </c>
      <c r="BM502" s="200" t="s">
        <v>236</v>
      </c>
    </row>
    <row r="503" spans="1:65" s="2" customFormat="1" ht="19.5">
      <c r="A503" s="35"/>
      <c r="B503" s="36"/>
      <c r="C503" s="37"/>
      <c r="D503" s="202" t="s">
        <v>139</v>
      </c>
      <c r="E503" s="37"/>
      <c r="F503" s="203" t="s">
        <v>706</v>
      </c>
      <c r="G503" s="37"/>
      <c r="H503" s="37"/>
      <c r="I503" s="204"/>
      <c r="J503" s="37"/>
      <c r="K503" s="37"/>
      <c r="L503" s="40"/>
      <c r="M503" s="205"/>
      <c r="N503" s="206"/>
      <c r="O503" s="72"/>
      <c r="P503" s="72"/>
      <c r="Q503" s="72"/>
      <c r="R503" s="72"/>
      <c r="S503" s="72"/>
      <c r="T503" s="73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139</v>
      </c>
      <c r="AU503" s="18" t="s">
        <v>83</v>
      </c>
    </row>
    <row r="504" spans="1:65" s="14" customFormat="1" ht="11.25">
      <c r="B504" s="221"/>
      <c r="C504" s="222"/>
      <c r="D504" s="202" t="s">
        <v>174</v>
      </c>
      <c r="E504" s="223" t="s">
        <v>1</v>
      </c>
      <c r="F504" s="224" t="s">
        <v>707</v>
      </c>
      <c r="G504" s="222"/>
      <c r="H504" s="225">
        <v>2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174</v>
      </c>
      <c r="AU504" s="231" t="s">
        <v>83</v>
      </c>
      <c r="AV504" s="14" t="s">
        <v>83</v>
      </c>
      <c r="AW504" s="14" t="s">
        <v>31</v>
      </c>
      <c r="AX504" s="14" t="s">
        <v>73</v>
      </c>
      <c r="AY504" s="231" t="s">
        <v>131</v>
      </c>
    </row>
    <row r="505" spans="1:65" s="14" customFormat="1" ht="11.25">
      <c r="B505" s="221"/>
      <c r="C505" s="222"/>
      <c r="D505" s="202" t="s">
        <v>174</v>
      </c>
      <c r="E505" s="223" t="s">
        <v>1</v>
      </c>
      <c r="F505" s="224" t="s">
        <v>707</v>
      </c>
      <c r="G505" s="222"/>
      <c r="H505" s="225">
        <v>2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174</v>
      </c>
      <c r="AU505" s="231" t="s">
        <v>83</v>
      </c>
      <c r="AV505" s="14" t="s">
        <v>83</v>
      </c>
      <c r="AW505" s="14" t="s">
        <v>31</v>
      </c>
      <c r="AX505" s="14" t="s">
        <v>73</v>
      </c>
      <c r="AY505" s="231" t="s">
        <v>131</v>
      </c>
    </row>
    <row r="506" spans="1:65" s="15" customFormat="1" ht="11.25">
      <c r="B506" s="232"/>
      <c r="C506" s="233"/>
      <c r="D506" s="202" t="s">
        <v>174</v>
      </c>
      <c r="E506" s="234" t="s">
        <v>1</v>
      </c>
      <c r="F506" s="235" t="s">
        <v>178</v>
      </c>
      <c r="G506" s="233"/>
      <c r="H506" s="236">
        <v>4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AT506" s="242" t="s">
        <v>174</v>
      </c>
      <c r="AU506" s="242" t="s">
        <v>83</v>
      </c>
      <c r="AV506" s="15" t="s">
        <v>138</v>
      </c>
      <c r="AW506" s="15" t="s">
        <v>31</v>
      </c>
      <c r="AX506" s="15" t="s">
        <v>81</v>
      </c>
      <c r="AY506" s="242" t="s">
        <v>131</v>
      </c>
    </row>
    <row r="507" spans="1:65" s="2" customFormat="1" ht="24.2" customHeight="1">
      <c r="A507" s="35"/>
      <c r="B507" s="36"/>
      <c r="C507" s="257" t="s">
        <v>528</v>
      </c>
      <c r="D507" s="257" t="s">
        <v>479</v>
      </c>
      <c r="E507" s="258" t="s">
        <v>708</v>
      </c>
      <c r="F507" s="259" t="s">
        <v>709</v>
      </c>
      <c r="G507" s="260" t="s">
        <v>172</v>
      </c>
      <c r="H507" s="261">
        <v>1.89</v>
      </c>
      <c r="I507" s="262"/>
      <c r="J507" s="263">
        <f>ROUND(I507*H507,2)</f>
        <v>0</v>
      </c>
      <c r="K507" s="264"/>
      <c r="L507" s="265"/>
      <c r="M507" s="266" t="s">
        <v>1</v>
      </c>
      <c r="N507" s="267" t="s">
        <v>38</v>
      </c>
      <c r="O507" s="72"/>
      <c r="P507" s="198">
        <f>O507*H507</f>
        <v>0</v>
      </c>
      <c r="Q507" s="198">
        <v>0</v>
      </c>
      <c r="R507" s="198">
        <f>Q507*H507</f>
        <v>0</v>
      </c>
      <c r="S507" s="198">
        <v>0</v>
      </c>
      <c r="T507" s="199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0" t="s">
        <v>324</v>
      </c>
      <c r="AT507" s="200" t="s">
        <v>479</v>
      </c>
      <c r="AU507" s="200" t="s">
        <v>83</v>
      </c>
      <c r="AY507" s="18" t="s">
        <v>131</v>
      </c>
      <c r="BE507" s="201">
        <f>IF(N507="základní",J507,0)</f>
        <v>0</v>
      </c>
      <c r="BF507" s="201">
        <f>IF(N507="snížená",J507,0)</f>
        <v>0</v>
      </c>
      <c r="BG507" s="201">
        <f>IF(N507="zákl. přenesená",J507,0)</f>
        <v>0</v>
      </c>
      <c r="BH507" s="201">
        <f>IF(N507="sníž. přenesená",J507,0)</f>
        <v>0</v>
      </c>
      <c r="BI507" s="201">
        <f>IF(N507="nulová",J507,0)</f>
        <v>0</v>
      </c>
      <c r="BJ507" s="18" t="s">
        <v>81</v>
      </c>
      <c r="BK507" s="201">
        <f>ROUND(I507*H507,2)</f>
        <v>0</v>
      </c>
      <c r="BL507" s="18" t="s">
        <v>229</v>
      </c>
      <c r="BM507" s="200" t="s">
        <v>710</v>
      </c>
    </row>
    <row r="508" spans="1:65" s="2" customFormat="1" ht="11.25">
      <c r="A508" s="35"/>
      <c r="B508" s="36"/>
      <c r="C508" s="37"/>
      <c r="D508" s="202" t="s">
        <v>139</v>
      </c>
      <c r="E508" s="37"/>
      <c r="F508" s="203" t="s">
        <v>709</v>
      </c>
      <c r="G508" s="37"/>
      <c r="H508" s="37"/>
      <c r="I508" s="204"/>
      <c r="J508" s="37"/>
      <c r="K508" s="37"/>
      <c r="L508" s="40"/>
      <c r="M508" s="205"/>
      <c r="N508" s="206"/>
      <c r="O508" s="72"/>
      <c r="P508" s="72"/>
      <c r="Q508" s="72"/>
      <c r="R508" s="72"/>
      <c r="S508" s="72"/>
      <c r="T508" s="73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8" t="s">
        <v>139</v>
      </c>
      <c r="AU508" s="18" t="s">
        <v>83</v>
      </c>
    </row>
    <row r="509" spans="1:65" s="14" customFormat="1" ht="11.25">
      <c r="B509" s="221"/>
      <c r="C509" s="222"/>
      <c r="D509" s="202" t="s">
        <v>174</v>
      </c>
      <c r="E509" s="223" t="s">
        <v>1</v>
      </c>
      <c r="F509" s="224" t="s">
        <v>711</v>
      </c>
      <c r="G509" s="222"/>
      <c r="H509" s="225">
        <v>0.9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174</v>
      </c>
      <c r="AU509" s="231" t="s">
        <v>83</v>
      </c>
      <c r="AV509" s="14" t="s">
        <v>83</v>
      </c>
      <c r="AW509" s="14" t="s">
        <v>31</v>
      </c>
      <c r="AX509" s="14" t="s">
        <v>73</v>
      </c>
      <c r="AY509" s="231" t="s">
        <v>131</v>
      </c>
    </row>
    <row r="510" spans="1:65" s="14" customFormat="1" ht="11.25">
      <c r="B510" s="221"/>
      <c r="C510" s="222"/>
      <c r="D510" s="202" t="s">
        <v>174</v>
      </c>
      <c r="E510" s="223" t="s">
        <v>1</v>
      </c>
      <c r="F510" s="224" t="s">
        <v>712</v>
      </c>
      <c r="G510" s="222"/>
      <c r="H510" s="225">
        <v>0.99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174</v>
      </c>
      <c r="AU510" s="231" t="s">
        <v>83</v>
      </c>
      <c r="AV510" s="14" t="s">
        <v>83</v>
      </c>
      <c r="AW510" s="14" t="s">
        <v>31</v>
      </c>
      <c r="AX510" s="14" t="s">
        <v>73</v>
      </c>
      <c r="AY510" s="231" t="s">
        <v>131</v>
      </c>
    </row>
    <row r="511" spans="1:65" s="15" customFormat="1" ht="11.25">
      <c r="B511" s="232"/>
      <c r="C511" s="233"/>
      <c r="D511" s="202" t="s">
        <v>174</v>
      </c>
      <c r="E511" s="234" t="s">
        <v>1</v>
      </c>
      <c r="F511" s="235" t="s">
        <v>178</v>
      </c>
      <c r="G511" s="233"/>
      <c r="H511" s="236">
        <v>1.89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AT511" s="242" t="s">
        <v>174</v>
      </c>
      <c r="AU511" s="242" t="s">
        <v>83</v>
      </c>
      <c r="AV511" s="15" t="s">
        <v>138</v>
      </c>
      <c r="AW511" s="15" t="s">
        <v>31</v>
      </c>
      <c r="AX511" s="15" t="s">
        <v>81</v>
      </c>
      <c r="AY511" s="242" t="s">
        <v>131</v>
      </c>
    </row>
    <row r="512" spans="1:65" s="2" customFormat="1" ht="24.2" customHeight="1">
      <c r="A512" s="35"/>
      <c r="B512" s="36"/>
      <c r="C512" s="188" t="s">
        <v>713</v>
      </c>
      <c r="D512" s="188" t="s">
        <v>134</v>
      </c>
      <c r="E512" s="189" t="s">
        <v>714</v>
      </c>
      <c r="F512" s="190" t="s">
        <v>715</v>
      </c>
      <c r="G512" s="191" t="s">
        <v>375</v>
      </c>
      <c r="H512" s="192">
        <v>30</v>
      </c>
      <c r="I512" s="193"/>
      <c r="J512" s="194">
        <f>ROUND(I512*H512,2)</f>
        <v>0</v>
      </c>
      <c r="K512" s="195"/>
      <c r="L512" s="40"/>
      <c r="M512" s="196" t="s">
        <v>1</v>
      </c>
      <c r="N512" s="197" t="s">
        <v>38</v>
      </c>
      <c r="O512" s="72"/>
      <c r="P512" s="198">
        <f>O512*H512</f>
        <v>0</v>
      </c>
      <c r="Q512" s="198">
        <v>0</v>
      </c>
      <c r="R512" s="198">
        <f>Q512*H512</f>
        <v>0</v>
      </c>
      <c r="S512" s="198">
        <v>0</v>
      </c>
      <c r="T512" s="199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00" t="s">
        <v>229</v>
      </c>
      <c r="AT512" s="200" t="s">
        <v>134</v>
      </c>
      <c r="AU512" s="200" t="s">
        <v>83</v>
      </c>
      <c r="AY512" s="18" t="s">
        <v>131</v>
      </c>
      <c r="BE512" s="201">
        <f>IF(N512="základní",J512,0)</f>
        <v>0</v>
      </c>
      <c r="BF512" s="201">
        <f>IF(N512="snížená",J512,0)</f>
        <v>0</v>
      </c>
      <c r="BG512" s="201">
        <f>IF(N512="zákl. přenesená",J512,0)</f>
        <v>0</v>
      </c>
      <c r="BH512" s="201">
        <f>IF(N512="sníž. přenesená",J512,0)</f>
        <v>0</v>
      </c>
      <c r="BI512" s="201">
        <f>IF(N512="nulová",J512,0)</f>
        <v>0</v>
      </c>
      <c r="BJ512" s="18" t="s">
        <v>81</v>
      </c>
      <c r="BK512" s="201">
        <f>ROUND(I512*H512,2)</f>
        <v>0</v>
      </c>
      <c r="BL512" s="18" t="s">
        <v>229</v>
      </c>
      <c r="BM512" s="200" t="s">
        <v>716</v>
      </c>
    </row>
    <row r="513" spans="1:65" s="2" customFormat="1" ht="29.25">
      <c r="A513" s="35"/>
      <c r="B513" s="36"/>
      <c r="C513" s="37"/>
      <c r="D513" s="202" t="s">
        <v>139</v>
      </c>
      <c r="E513" s="37"/>
      <c r="F513" s="203" t="s">
        <v>717</v>
      </c>
      <c r="G513" s="37"/>
      <c r="H513" s="37"/>
      <c r="I513" s="204"/>
      <c r="J513" s="37"/>
      <c r="K513" s="37"/>
      <c r="L513" s="40"/>
      <c r="M513" s="205"/>
      <c r="N513" s="206"/>
      <c r="O513" s="72"/>
      <c r="P513" s="72"/>
      <c r="Q513" s="72"/>
      <c r="R513" s="72"/>
      <c r="S513" s="72"/>
      <c r="T513" s="73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8" t="s">
        <v>139</v>
      </c>
      <c r="AU513" s="18" t="s">
        <v>83</v>
      </c>
    </row>
    <row r="514" spans="1:65" s="13" customFormat="1" ht="11.25">
      <c r="B514" s="211"/>
      <c r="C514" s="212"/>
      <c r="D514" s="202" t="s">
        <v>174</v>
      </c>
      <c r="E514" s="213" t="s">
        <v>1</v>
      </c>
      <c r="F514" s="214" t="s">
        <v>718</v>
      </c>
      <c r="G514" s="212"/>
      <c r="H514" s="213" t="s">
        <v>1</v>
      </c>
      <c r="I514" s="215"/>
      <c r="J514" s="212"/>
      <c r="K514" s="212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174</v>
      </c>
      <c r="AU514" s="220" t="s">
        <v>83</v>
      </c>
      <c r="AV514" s="13" t="s">
        <v>81</v>
      </c>
      <c r="AW514" s="13" t="s">
        <v>31</v>
      </c>
      <c r="AX514" s="13" t="s">
        <v>73</v>
      </c>
      <c r="AY514" s="220" t="s">
        <v>131</v>
      </c>
    </row>
    <row r="515" spans="1:65" s="14" customFormat="1" ht="11.25">
      <c r="B515" s="221"/>
      <c r="C515" s="222"/>
      <c r="D515" s="202" t="s">
        <v>174</v>
      </c>
      <c r="E515" s="223" t="s">
        <v>1</v>
      </c>
      <c r="F515" s="224" t="s">
        <v>719</v>
      </c>
      <c r="G515" s="222"/>
      <c r="H515" s="225">
        <v>5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174</v>
      </c>
      <c r="AU515" s="231" t="s">
        <v>83</v>
      </c>
      <c r="AV515" s="14" t="s">
        <v>83</v>
      </c>
      <c r="AW515" s="14" t="s">
        <v>31</v>
      </c>
      <c r="AX515" s="14" t="s">
        <v>73</v>
      </c>
      <c r="AY515" s="231" t="s">
        <v>131</v>
      </c>
    </row>
    <row r="516" spans="1:65" s="14" customFormat="1" ht="11.25">
      <c r="B516" s="221"/>
      <c r="C516" s="222"/>
      <c r="D516" s="202" t="s">
        <v>174</v>
      </c>
      <c r="E516" s="223" t="s">
        <v>1</v>
      </c>
      <c r="F516" s="224" t="s">
        <v>720</v>
      </c>
      <c r="G516" s="222"/>
      <c r="H516" s="225">
        <v>4</v>
      </c>
      <c r="I516" s="226"/>
      <c r="J516" s="222"/>
      <c r="K516" s="222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174</v>
      </c>
      <c r="AU516" s="231" t="s">
        <v>83</v>
      </c>
      <c r="AV516" s="14" t="s">
        <v>83</v>
      </c>
      <c r="AW516" s="14" t="s">
        <v>31</v>
      </c>
      <c r="AX516" s="14" t="s">
        <v>73</v>
      </c>
      <c r="AY516" s="231" t="s">
        <v>131</v>
      </c>
    </row>
    <row r="517" spans="1:65" s="14" customFormat="1" ht="11.25">
      <c r="B517" s="221"/>
      <c r="C517" s="222"/>
      <c r="D517" s="202" t="s">
        <v>174</v>
      </c>
      <c r="E517" s="223" t="s">
        <v>1</v>
      </c>
      <c r="F517" s="224" t="s">
        <v>721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174</v>
      </c>
      <c r="AU517" s="231" t="s">
        <v>83</v>
      </c>
      <c r="AV517" s="14" t="s">
        <v>83</v>
      </c>
      <c r="AW517" s="14" t="s">
        <v>31</v>
      </c>
      <c r="AX517" s="14" t="s">
        <v>73</v>
      </c>
      <c r="AY517" s="231" t="s">
        <v>131</v>
      </c>
    </row>
    <row r="518" spans="1:65" s="14" customFormat="1" ht="11.25">
      <c r="B518" s="221"/>
      <c r="C518" s="222"/>
      <c r="D518" s="202" t="s">
        <v>174</v>
      </c>
      <c r="E518" s="223" t="s">
        <v>1</v>
      </c>
      <c r="F518" s="224" t="s">
        <v>722</v>
      </c>
      <c r="G518" s="222"/>
      <c r="H518" s="225">
        <v>2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174</v>
      </c>
      <c r="AU518" s="231" t="s">
        <v>83</v>
      </c>
      <c r="AV518" s="14" t="s">
        <v>83</v>
      </c>
      <c r="AW518" s="14" t="s">
        <v>31</v>
      </c>
      <c r="AX518" s="14" t="s">
        <v>73</v>
      </c>
      <c r="AY518" s="231" t="s">
        <v>131</v>
      </c>
    </row>
    <row r="519" spans="1:65" s="14" customFormat="1" ht="11.25">
      <c r="B519" s="221"/>
      <c r="C519" s="222"/>
      <c r="D519" s="202" t="s">
        <v>174</v>
      </c>
      <c r="E519" s="223" t="s">
        <v>1</v>
      </c>
      <c r="F519" s="224" t="s">
        <v>723</v>
      </c>
      <c r="G519" s="222"/>
      <c r="H519" s="225">
        <v>6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174</v>
      </c>
      <c r="AU519" s="231" t="s">
        <v>83</v>
      </c>
      <c r="AV519" s="14" t="s">
        <v>83</v>
      </c>
      <c r="AW519" s="14" t="s">
        <v>31</v>
      </c>
      <c r="AX519" s="14" t="s">
        <v>73</v>
      </c>
      <c r="AY519" s="231" t="s">
        <v>131</v>
      </c>
    </row>
    <row r="520" spans="1:65" s="14" customFormat="1" ht="11.25">
      <c r="B520" s="221"/>
      <c r="C520" s="222"/>
      <c r="D520" s="202" t="s">
        <v>174</v>
      </c>
      <c r="E520" s="223" t="s">
        <v>1</v>
      </c>
      <c r="F520" s="224" t="s">
        <v>724</v>
      </c>
      <c r="G520" s="222"/>
      <c r="H520" s="225">
        <v>4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174</v>
      </c>
      <c r="AU520" s="231" t="s">
        <v>83</v>
      </c>
      <c r="AV520" s="14" t="s">
        <v>83</v>
      </c>
      <c r="AW520" s="14" t="s">
        <v>31</v>
      </c>
      <c r="AX520" s="14" t="s">
        <v>73</v>
      </c>
      <c r="AY520" s="231" t="s">
        <v>131</v>
      </c>
    </row>
    <row r="521" spans="1:65" s="14" customFormat="1" ht="11.25">
      <c r="B521" s="221"/>
      <c r="C521" s="222"/>
      <c r="D521" s="202" t="s">
        <v>174</v>
      </c>
      <c r="E521" s="223" t="s">
        <v>1</v>
      </c>
      <c r="F521" s="224" t="s">
        <v>725</v>
      </c>
      <c r="G521" s="222"/>
      <c r="H521" s="225">
        <v>6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174</v>
      </c>
      <c r="AU521" s="231" t="s">
        <v>83</v>
      </c>
      <c r="AV521" s="14" t="s">
        <v>83</v>
      </c>
      <c r="AW521" s="14" t="s">
        <v>31</v>
      </c>
      <c r="AX521" s="14" t="s">
        <v>73</v>
      </c>
      <c r="AY521" s="231" t="s">
        <v>131</v>
      </c>
    </row>
    <row r="522" spans="1:65" s="14" customFormat="1" ht="11.25">
      <c r="B522" s="221"/>
      <c r="C522" s="222"/>
      <c r="D522" s="202" t="s">
        <v>174</v>
      </c>
      <c r="E522" s="223" t="s">
        <v>1</v>
      </c>
      <c r="F522" s="224" t="s">
        <v>726</v>
      </c>
      <c r="G522" s="222"/>
      <c r="H522" s="225">
        <v>2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174</v>
      </c>
      <c r="AU522" s="231" t="s">
        <v>83</v>
      </c>
      <c r="AV522" s="14" t="s">
        <v>83</v>
      </c>
      <c r="AW522" s="14" t="s">
        <v>31</v>
      </c>
      <c r="AX522" s="14" t="s">
        <v>73</v>
      </c>
      <c r="AY522" s="231" t="s">
        <v>131</v>
      </c>
    </row>
    <row r="523" spans="1:65" s="15" customFormat="1" ht="11.25">
      <c r="B523" s="232"/>
      <c r="C523" s="233"/>
      <c r="D523" s="202" t="s">
        <v>174</v>
      </c>
      <c r="E523" s="234" t="s">
        <v>1</v>
      </c>
      <c r="F523" s="235" t="s">
        <v>178</v>
      </c>
      <c r="G523" s="233"/>
      <c r="H523" s="236">
        <v>30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AT523" s="242" t="s">
        <v>174</v>
      </c>
      <c r="AU523" s="242" t="s">
        <v>83</v>
      </c>
      <c r="AV523" s="15" t="s">
        <v>138</v>
      </c>
      <c r="AW523" s="15" t="s">
        <v>31</v>
      </c>
      <c r="AX523" s="15" t="s">
        <v>81</v>
      </c>
      <c r="AY523" s="242" t="s">
        <v>131</v>
      </c>
    </row>
    <row r="524" spans="1:65" s="2" customFormat="1" ht="24.2" customHeight="1">
      <c r="A524" s="35"/>
      <c r="B524" s="36"/>
      <c r="C524" s="257" t="s">
        <v>569</v>
      </c>
      <c r="D524" s="257" t="s">
        <v>479</v>
      </c>
      <c r="E524" s="258" t="s">
        <v>727</v>
      </c>
      <c r="F524" s="259" t="s">
        <v>728</v>
      </c>
      <c r="G524" s="260" t="s">
        <v>729</v>
      </c>
      <c r="H524" s="261">
        <v>5</v>
      </c>
      <c r="I524" s="262"/>
      <c r="J524" s="263">
        <f>ROUND(I524*H524,2)</f>
        <v>0</v>
      </c>
      <c r="K524" s="264"/>
      <c r="L524" s="265"/>
      <c r="M524" s="266" t="s">
        <v>1</v>
      </c>
      <c r="N524" s="267" t="s">
        <v>38</v>
      </c>
      <c r="O524" s="72"/>
      <c r="P524" s="198">
        <f>O524*H524</f>
        <v>0</v>
      </c>
      <c r="Q524" s="198">
        <v>0</v>
      </c>
      <c r="R524" s="198">
        <f>Q524*H524</f>
        <v>0</v>
      </c>
      <c r="S524" s="198">
        <v>0</v>
      </c>
      <c r="T524" s="199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0" t="s">
        <v>324</v>
      </c>
      <c r="AT524" s="200" t="s">
        <v>479</v>
      </c>
      <c r="AU524" s="200" t="s">
        <v>83</v>
      </c>
      <c r="AY524" s="18" t="s">
        <v>131</v>
      </c>
      <c r="BE524" s="201">
        <f>IF(N524="základní",J524,0)</f>
        <v>0</v>
      </c>
      <c r="BF524" s="201">
        <f>IF(N524="snížená",J524,0)</f>
        <v>0</v>
      </c>
      <c r="BG524" s="201">
        <f>IF(N524="zákl. přenesená",J524,0)</f>
        <v>0</v>
      </c>
      <c r="BH524" s="201">
        <f>IF(N524="sníž. přenesená",J524,0)</f>
        <v>0</v>
      </c>
      <c r="BI524" s="201">
        <f>IF(N524="nulová",J524,0)</f>
        <v>0</v>
      </c>
      <c r="BJ524" s="18" t="s">
        <v>81</v>
      </c>
      <c r="BK524" s="201">
        <f>ROUND(I524*H524,2)</f>
        <v>0</v>
      </c>
      <c r="BL524" s="18" t="s">
        <v>229</v>
      </c>
      <c r="BM524" s="200" t="s">
        <v>730</v>
      </c>
    </row>
    <row r="525" spans="1:65" s="2" customFormat="1" ht="19.5">
      <c r="A525" s="35"/>
      <c r="B525" s="36"/>
      <c r="C525" s="37"/>
      <c r="D525" s="202" t="s">
        <v>139</v>
      </c>
      <c r="E525" s="37"/>
      <c r="F525" s="203" t="s">
        <v>728</v>
      </c>
      <c r="G525" s="37"/>
      <c r="H525" s="37"/>
      <c r="I525" s="204"/>
      <c r="J525" s="37"/>
      <c r="K525" s="37"/>
      <c r="L525" s="40"/>
      <c r="M525" s="205"/>
      <c r="N525" s="206"/>
      <c r="O525" s="72"/>
      <c r="P525" s="72"/>
      <c r="Q525" s="72"/>
      <c r="R525" s="72"/>
      <c r="S525" s="72"/>
      <c r="T525" s="73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139</v>
      </c>
      <c r="AU525" s="18" t="s">
        <v>83</v>
      </c>
    </row>
    <row r="526" spans="1:65" s="2" customFormat="1" ht="24.2" customHeight="1">
      <c r="A526" s="35"/>
      <c r="B526" s="36"/>
      <c r="C526" s="257" t="s">
        <v>731</v>
      </c>
      <c r="D526" s="257" t="s">
        <v>479</v>
      </c>
      <c r="E526" s="258" t="s">
        <v>732</v>
      </c>
      <c r="F526" s="259" t="s">
        <v>733</v>
      </c>
      <c r="G526" s="260" t="s">
        <v>729</v>
      </c>
      <c r="H526" s="261">
        <v>4</v>
      </c>
      <c r="I526" s="262"/>
      <c r="J526" s="263">
        <f>ROUND(I526*H526,2)</f>
        <v>0</v>
      </c>
      <c r="K526" s="264"/>
      <c r="L526" s="265"/>
      <c r="M526" s="266" t="s">
        <v>1</v>
      </c>
      <c r="N526" s="267" t="s">
        <v>38</v>
      </c>
      <c r="O526" s="72"/>
      <c r="P526" s="198">
        <f>O526*H526</f>
        <v>0</v>
      </c>
      <c r="Q526" s="198">
        <v>0</v>
      </c>
      <c r="R526" s="198">
        <f>Q526*H526</f>
        <v>0</v>
      </c>
      <c r="S526" s="198">
        <v>0</v>
      </c>
      <c r="T526" s="199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0" t="s">
        <v>324</v>
      </c>
      <c r="AT526" s="200" t="s">
        <v>479</v>
      </c>
      <c r="AU526" s="200" t="s">
        <v>83</v>
      </c>
      <c r="AY526" s="18" t="s">
        <v>131</v>
      </c>
      <c r="BE526" s="201">
        <f>IF(N526="základní",J526,0)</f>
        <v>0</v>
      </c>
      <c r="BF526" s="201">
        <f>IF(N526="snížená",J526,0)</f>
        <v>0</v>
      </c>
      <c r="BG526" s="201">
        <f>IF(N526="zákl. přenesená",J526,0)</f>
        <v>0</v>
      </c>
      <c r="BH526" s="201">
        <f>IF(N526="sníž. přenesená",J526,0)</f>
        <v>0</v>
      </c>
      <c r="BI526" s="201">
        <f>IF(N526="nulová",J526,0)</f>
        <v>0</v>
      </c>
      <c r="BJ526" s="18" t="s">
        <v>81</v>
      </c>
      <c r="BK526" s="201">
        <f>ROUND(I526*H526,2)</f>
        <v>0</v>
      </c>
      <c r="BL526" s="18" t="s">
        <v>229</v>
      </c>
      <c r="BM526" s="200" t="s">
        <v>734</v>
      </c>
    </row>
    <row r="527" spans="1:65" s="2" customFormat="1" ht="19.5">
      <c r="A527" s="35"/>
      <c r="B527" s="36"/>
      <c r="C527" s="37"/>
      <c r="D527" s="202" t="s">
        <v>139</v>
      </c>
      <c r="E527" s="37"/>
      <c r="F527" s="203" t="s">
        <v>733</v>
      </c>
      <c r="G527" s="37"/>
      <c r="H527" s="37"/>
      <c r="I527" s="204"/>
      <c r="J527" s="37"/>
      <c r="K527" s="37"/>
      <c r="L527" s="40"/>
      <c r="M527" s="205"/>
      <c r="N527" s="206"/>
      <c r="O527" s="72"/>
      <c r="P527" s="72"/>
      <c r="Q527" s="72"/>
      <c r="R527" s="72"/>
      <c r="S527" s="72"/>
      <c r="T527" s="73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139</v>
      </c>
      <c r="AU527" s="18" t="s">
        <v>83</v>
      </c>
    </row>
    <row r="528" spans="1:65" s="2" customFormat="1" ht="24.2" customHeight="1">
      <c r="A528" s="35"/>
      <c r="B528" s="36"/>
      <c r="C528" s="257" t="s">
        <v>576</v>
      </c>
      <c r="D528" s="257" t="s">
        <v>479</v>
      </c>
      <c r="E528" s="258" t="s">
        <v>735</v>
      </c>
      <c r="F528" s="259" t="s">
        <v>736</v>
      </c>
      <c r="G528" s="260" t="s">
        <v>729</v>
      </c>
      <c r="H528" s="261">
        <v>1</v>
      </c>
      <c r="I528" s="262"/>
      <c r="J528" s="263">
        <f>ROUND(I528*H528,2)</f>
        <v>0</v>
      </c>
      <c r="K528" s="264"/>
      <c r="L528" s="265"/>
      <c r="M528" s="266" t="s">
        <v>1</v>
      </c>
      <c r="N528" s="267" t="s">
        <v>38</v>
      </c>
      <c r="O528" s="72"/>
      <c r="P528" s="198">
        <f>O528*H528</f>
        <v>0</v>
      </c>
      <c r="Q528" s="198">
        <v>0</v>
      </c>
      <c r="R528" s="198">
        <f>Q528*H528</f>
        <v>0</v>
      </c>
      <c r="S528" s="198">
        <v>0</v>
      </c>
      <c r="T528" s="199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00" t="s">
        <v>324</v>
      </c>
      <c r="AT528" s="200" t="s">
        <v>479</v>
      </c>
      <c r="AU528" s="200" t="s">
        <v>83</v>
      </c>
      <c r="AY528" s="18" t="s">
        <v>131</v>
      </c>
      <c r="BE528" s="201">
        <f>IF(N528="základní",J528,0)</f>
        <v>0</v>
      </c>
      <c r="BF528" s="201">
        <f>IF(N528="snížená",J528,0)</f>
        <v>0</v>
      </c>
      <c r="BG528" s="201">
        <f>IF(N528="zákl. přenesená",J528,0)</f>
        <v>0</v>
      </c>
      <c r="BH528" s="201">
        <f>IF(N528="sníž. přenesená",J528,0)</f>
        <v>0</v>
      </c>
      <c r="BI528" s="201">
        <f>IF(N528="nulová",J528,0)</f>
        <v>0</v>
      </c>
      <c r="BJ528" s="18" t="s">
        <v>81</v>
      </c>
      <c r="BK528" s="201">
        <f>ROUND(I528*H528,2)</f>
        <v>0</v>
      </c>
      <c r="BL528" s="18" t="s">
        <v>229</v>
      </c>
      <c r="BM528" s="200" t="s">
        <v>737</v>
      </c>
    </row>
    <row r="529" spans="1:65" s="2" customFormat="1" ht="19.5">
      <c r="A529" s="35"/>
      <c r="B529" s="36"/>
      <c r="C529" s="37"/>
      <c r="D529" s="202" t="s">
        <v>139</v>
      </c>
      <c r="E529" s="37"/>
      <c r="F529" s="203" t="s">
        <v>736</v>
      </c>
      <c r="G529" s="37"/>
      <c r="H529" s="37"/>
      <c r="I529" s="204"/>
      <c r="J529" s="37"/>
      <c r="K529" s="37"/>
      <c r="L529" s="40"/>
      <c r="M529" s="205"/>
      <c r="N529" s="206"/>
      <c r="O529" s="72"/>
      <c r="P529" s="72"/>
      <c r="Q529" s="72"/>
      <c r="R529" s="72"/>
      <c r="S529" s="72"/>
      <c r="T529" s="73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139</v>
      </c>
      <c r="AU529" s="18" t="s">
        <v>83</v>
      </c>
    </row>
    <row r="530" spans="1:65" s="2" customFormat="1" ht="24.2" customHeight="1">
      <c r="A530" s="35"/>
      <c r="B530" s="36"/>
      <c r="C530" s="257" t="s">
        <v>738</v>
      </c>
      <c r="D530" s="257" t="s">
        <v>479</v>
      </c>
      <c r="E530" s="258" t="s">
        <v>739</v>
      </c>
      <c r="F530" s="259" t="s">
        <v>740</v>
      </c>
      <c r="G530" s="260" t="s">
        <v>729</v>
      </c>
      <c r="H530" s="261">
        <v>2</v>
      </c>
      <c r="I530" s="262"/>
      <c r="J530" s="263">
        <f>ROUND(I530*H530,2)</f>
        <v>0</v>
      </c>
      <c r="K530" s="264"/>
      <c r="L530" s="265"/>
      <c r="M530" s="266" t="s">
        <v>1</v>
      </c>
      <c r="N530" s="267" t="s">
        <v>38</v>
      </c>
      <c r="O530" s="72"/>
      <c r="P530" s="198">
        <f>O530*H530</f>
        <v>0</v>
      </c>
      <c r="Q530" s="198">
        <v>0</v>
      </c>
      <c r="R530" s="198">
        <f>Q530*H530</f>
        <v>0</v>
      </c>
      <c r="S530" s="198">
        <v>0</v>
      </c>
      <c r="T530" s="199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0" t="s">
        <v>324</v>
      </c>
      <c r="AT530" s="200" t="s">
        <v>479</v>
      </c>
      <c r="AU530" s="200" t="s">
        <v>83</v>
      </c>
      <c r="AY530" s="18" t="s">
        <v>131</v>
      </c>
      <c r="BE530" s="201">
        <f>IF(N530="základní",J530,0)</f>
        <v>0</v>
      </c>
      <c r="BF530" s="201">
        <f>IF(N530="snížená",J530,0)</f>
        <v>0</v>
      </c>
      <c r="BG530" s="201">
        <f>IF(N530="zákl. přenesená",J530,0)</f>
        <v>0</v>
      </c>
      <c r="BH530" s="201">
        <f>IF(N530="sníž. přenesená",J530,0)</f>
        <v>0</v>
      </c>
      <c r="BI530" s="201">
        <f>IF(N530="nulová",J530,0)</f>
        <v>0</v>
      </c>
      <c r="BJ530" s="18" t="s">
        <v>81</v>
      </c>
      <c r="BK530" s="201">
        <f>ROUND(I530*H530,2)</f>
        <v>0</v>
      </c>
      <c r="BL530" s="18" t="s">
        <v>229</v>
      </c>
      <c r="BM530" s="200" t="s">
        <v>741</v>
      </c>
    </row>
    <row r="531" spans="1:65" s="2" customFormat="1" ht="19.5">
      <c r="A531" s="35"/>
      <c r="B531" s="36"/>
      <c r="C531" s="37"/>
      <c r="D531" s="202" t="s">
        <v>139</v>
      </c>
      <c r="E531" s="37"/>
      <c r="F531" s="203" t="s">
        <v>740</v>
      </c>
      <c r="G531" s="37"/>
      <c r="H531" s="37"/>
      <c r="I531" s="204"/>
      <c r="J531" s="37"/>
      <c r="K531" s="37"/>
      <c r="L531" s="40"/>
      <c r="M531" s="205"/>
      <c r="N531" s="206"/>
      <c r="O531" s="72"/>
      <c r="P531" s="72"/>
      <c r="Q531" s="72"/>
      <c r="R531" s="72"/>
      <c r="S531" s="72"/>
      <c r="T531" s="73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8" t="s">
        <v>139</v>
      </c>
      <c r="AU531" s="18" t="s">
        <v>83</v>
      </c>
    </row>
    <row r="532" spans="1:65" s="2" customFormat="1" ht="24.2" customHeight="1">
      <c r="A532" s="35"/>
      <c r="B532" s="36"/>
      <c r="C532" s="257" t="s">
        <v>586</v>
      </c>
      <c r="D532" s="257" t="s">
        <v>479</v>
      </c>
      <c r="E532" s="258" t="s">
        <v>742</v>
      </c>
      <c r="F532" s="259" t="s">
        <v>743</v>
      </c>
      <c r="G532" s="260" t="s">
        <v>729</v>
      </c>
      <c r="H532" s="261">
        <v>6</v>
      </c>
      <c r="I532" s="262"/>
      <c r="J532" s="263">
        <f>ROUND(I532*H532,2)</f>
        <v>0</v>
      </c>
      <c r="K532" s="264"/>
      <c r="L532" s="265"/>
      <c r="M532" s="266" t="s">
        <v>1</v>
      </c>
      <c r="N532" s="267" t="s">
        <v>38</v>
      </c>
      <c r="O532" s="72"/>
      <c r="P532" s="198">
        <f>O532*H532</f>
        <v>0</v>
      </c>
      <c r="Q532" s="198">
        <v>0</v>
      </c>
      <c r="R532" s="198">
        <f>Q532*H532</f>
        <v>0</v>
      </c>
      <c r="S532" s="198">
        <v>0</v>
      </c>
      <c r="T532" s="199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0" t="s">
        <v>324</v>
      </c>
      <c r="AT532" s="200" t="s">
        <v>479</v>
      </c>
      <c r="AU532" s="200" t="s">
        <v>83</v>
      </c>
      <c r="AY532" s="18" t="s">
        <v>131</v>
      </c>
      <c r="BE532" s="201">
        <f>IF(N532="základní",J532,0)</f>
        <v>0</v>
      </c>
      <c r="BF532" s="201">
        <f>IF(N532="snížená",J532,0)</f>
        <v>0</v>
      </c>
      <c r="BG532" s="201">
        <f>IF(N532="zákl. přenesená",J532,0)</f>
        <v>0</v>
      </c>
      <c r="BH532" s="201">
        <f>IF(N532="sníž. přenesená",J532,0)</f>
        <v>0</v>
      </c>
      <c r="BI532" s="201">
        <f>IF(N532="nulová",J532,0)</f>
        <v>0</v>
      </c>
      <c r="BJ532" s="18" t="s">
        <v>81</v>
      </c>
      <c r="BK532" s="201">
        <f>ROUND(I532*H532,2)</f>
        <v>0</v>
      </c>
      <c r="BL532" s="18" t="s">
        <v>229</v>
      </c>
      <c r="BM532" s="200" t="s">
        <v>744</v>
      </c>
    </row>
    <row r="533" spans="1:65" s="2" customFormat="1" ht="19.5">
      <c r="A533" s="35"/>
      <c r="B533" s="36"/>
      <c r="C533" s="37"/>
      <c r="D533" s="202" t="s">
        <v>139</v>
      </c>
      <c r="E533" s="37"/>
      <c r="F533" s="203" t="s">
        <v>743</v>
      </c>
      <c r="G533" s="37"/>
      <c r="H533" s="37"/>
      <c r="I533" s="204"/>
      <c r="J533" s="37"/>
      <c r="K533" s="37"/>
      <c r="L533" s="40"/>
      <c r="M533" s="205"/>
      <c r="N533" s="206"/>
      <c r="O533" s="72"/>
      <c r="P533" s="72"/>
      <c r="Q533" s="72"/>
      <c r="R533" s="72"/>
      <c r="S533" s="72"/>
      <c r="T533" s="73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139</v>
      </c>
      <c r="AU533" s="18" t="s">
        <v>83</v>
      </c>
    </row>
    <row r="534" spans="1:65" s="2" customFormat="1" ht="24.2" customHeight="1">
      <c r="A534" s="35"/>
      <c r="B534" s="36"/>
      <c r="C534" s="257" t="s">
        <v>745</v>
      </c>
      <c r="D534" s="257" t="s">
        <v>479</v>
      </c>
      <c r="E534" s="258" t="s">
        <v>746</v>
      </c>
      <c r="F534" s="259" t="s">
        <v>747</v>
      </c>
      <c r="G534" s="260" t="s">
        <v>729</v>
      </c>
      <c r="H534" s="261">
        <v>4</v>
      </c>
      <c r="I534" s="262"/>
      <c r="J534" s="263">
        <f>ROUND(I534*H534,2)</f>
        <v>0</v>
      </c>
      <c r="K534" s="264"/>
      <c r="L534" s="265"/>
      <c r="M534" s="266" t="s">
        <v>1</v>
      </c>
      <c r="N534" s="267" t="s">
        <v>38</v>
      </c>
      <c r="O534" s="72"/>
      <c r="P534" s="198">
        <f>O534*H534</f>
        <v>0</v>
      </c>
      <c r="Q534" s="198">
        <v>0</v>
      </c>
      <c r="R534" s="198">
        <f>Q534*H534</f>
        <v>0</v>
      </c>
      <c r="S534" s="198">
        <v>0</v>
      </c>
      <c r="T534" s="199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00" t="s">
        <v>324</v>
      </c>
      <c r="AT534" s="200" t="s">
        <v>479</v>
      </c>
      <c r="AU534" s="200" t="s">
        <v>83</v>
      </c>
      <c r="AY534" s="18" t="s">
        <v>131</v>
      </c>
      <c r="BE534" s="201">
        <f>IF(N534="základní",J534,0)</f>
        <v>0</v>
      </c>
      <c r="BF534" s="201">
        <f>IF(N534="snížená",J534,0)</f>
        <v>0</v>
      </c>
      <c r="BG534" s="201">
        <f>IF(N534="zákl. přenesená",J534,0)</f>
        <v>0</v>
      </c>
      <c r="BH534" s="201">
        <f>IF(N534="sníž. přenesená",J534,0)</f>
        <v>0</v>
      </c>
      <c r="BI534" s="201">
        <f>IF(N534="nulová",J534,0)</f>
        <v>0</v>
      </c>
      <c r="BJ534" s="18" t="s">
        <v>81</v>
      </c>
      <c r="BK534" s="201">
        <f>ROUND(I534*H534,2)</f>
        <v>0</v>
      </c>
      <c r="BL534" s="18" t="s">
        <v>229</v>
      </c>
      <c r="BM534" s="200" t="s">
        <v>748</v>
      </c>
    </row>
    <row r="535" spans="1:65" s="2" customFormat="1" ht="19.5">
      <c r="A535" s="35"/>
      <c r="B535" s="36"/>
      <c r="C535" s="37"/>
      <c r="D535" s="202" t="s">
        <v>139</v>
      </c>
      <c r="E535" s="37"/>
      <c r="F535" s="203" t="s">
        <v>747</v>
      </c>
      <c r="G535" s="37"/>
      <c r="H535" s="37"/>
      <c r="I535" s="204"/>
      <c r="J535" s="37"/>
      <c r="K535" s="37"/>
      <c r="L535" s="40"/>
      <c r="M535" s="205"/>
      <c r="N535" s="206"/>
      <c r="O535" s="72"/>
      <c r="P535" s="72"/>
      <c r="Q535" s="72"/>
      <c r="R535" s="72"/>
      <c r="S535" s="72"/>
      <c r="T535" s="73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139</v>
      </c>
      <c r="AU535" s="18" t="s">
        <v>83</v>
      </c>
    </row>
    <row r="536" spans="1:65" s="2" customFormat="1" ht="24.2" customHeight="1">
      <c r="A536" s="35"/>
      <c r="B536" s="36"/>
      <c r="C536" s="257" t="s">
        <v>593</v>
      </c>
      <c r="D536" s="257" t="s">
        <v>479</v>
      </c>
      <c r="E536" s="258" t="s">
        <v>749</v>
      </c>
      <c r="F536" s="259" t="s">
        <v>750</v>
      </c>
      <c r="G536" s="260" t="s">
        <v>729</v>
      </c>
      <c r="H536" s="261">
        <v>6</v>
      </c>
      <c r="I536" s="262"/>
      <c r="J536" s="263">
        <f>ROUND(I536*H536,2)</f>
        <v>0</v>
      </c>
      <c r="K536" s="264"/>
      <c r="L536" s="265"/>
      <c r="M536" s="266" t="s">
        <v>1</v>
      </c>
      <c r="N536" s="267" t="s">
        <v>38</v>
      </c>
      <c r="O536" s="72"/>
      <c r="P536" s="198">
        <f>O536*H536</f>
        <v>0</v>
      </c>
      <c r="Q536" s="198">
        <v>0</v>
      </c>
      <c r="R536" s="198">
        <f>Q536*H536</f>
        <v>0</v>
      </c>
      <c r="S536" s="198">
        <v>0</v>
      </c>
      <c r="T536" s="199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00" t="s">
        <v>324</v>
      </c>
      <c r="AT536" s="200" t="s">
        <v>479</v>
      </c>
      <c r="AU536" s="200" t="s">
        <v>83</v>
      </c>
      <c r="AY536" s="18" t="s">
        <v>131</v>
      </c>
      <c r="BE536" s="201">
        <f>IF(N536="základní",J536,0)</f>
        <v>0</v>
      </c>
      <c r="BF536" s="201">
        <f>IF(N536="snížená",J536,0)</f>
        <v>0</v>
      </c>
      <c r="BG536" s="201">
        <f>IF(N536="zákl. přenesená",J536,0)</f>
        <v>0</v>
      </c>
      <c r="BH536" s="201">
        <f>IF(N536="sníž. přenesená",J536,0)</f>
        <v>0</v>
      </c>
      <c r="BI536" s="201">
        <f>IF(N536="nulová",J536,0)</f>
        <v>0</v>
      </c>
      <c r="BJ536" s="18" t="s">
        <v>81</v>
      </c>
      <c r="BK536" s="201">
        <f>ROUND(I536*H536,2)</f>
        <v>0</v>
      </c>
      <c r="BL536" s="18" t="s">
        <v>229</v>
      </c>
      <c r="BM536" s="200" t="s">
        <v>751</v>
      </c>
    </row>
    <row r="537" spans="1:65" s="2" customFormat="1" ht="19.5">
      <c r="A537" s="35"/>
      <c r="B537" s="36"/>
      <c r="C537" s="37"/>
      <c r="D537" s="202" t="s">
        <v>139</v>
      </c>
      <c r="E537" s="37"/>
      <c r="F537" s="203" t="s">
        <v>750</v>
      </c>
      <c r="G537" s="37"/>
      <c r="H537" s="37"/>
      <c r="I537" s="204"/>
      <c r="J537" s="37"/>
      <c r="K537" s="37"/>
      <c r="L537" s="40"/>
      <c r="M537" s="205"/>
      <c r="N537" s="206"/>
      <c r="O537" s="72"/>
      <c r="P537" s="72"/>
      <c r="Q537" s="72"/>
      <c r="R537" s="72"/>
      <c r="S537" s="72"/>
      <c r="T537" s="73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8" t="s">
        <v>139</v>
      </c>
      <c r="AU537" s="18" t="s">
        <v>83</v>
      </c>
    </row>
    <row r="538" spans="1:65" s="2" customFormat="1" ht="24.2" customHeight="1">
      <c r="A538" s="35"/>
      <c r="B538" s="36"/>
      <c r="C538" s="257" t="s">
        <v>752</v>
      </c>
      <c r="D538" s="257" t="s">
        <v>479</v>
      </c>
      <c r="E538" s="258" t="s">
        <v>753</v>
      </c>
      <c r="F538" s="259" t="s">
        <v>754</v>
      </c>
      <c r="G538" s="260" t="s">
        <v>729</v>
      </c>
      <c r="H538" s="261">
        <v>2</v>
      </c>
      <c r="I538" s="262"/>
      <c r="J538" s="263">
        <f>ROUND(I538*H538,2)</f>
        <v>0</v>
      </c>
      <c r="K538" s="264"/>
      <c r="L538" s="265"/>
      <c r="M538" s="266" t="s">
        <v>1</v>
      </c>
      <c r="N538" s="267" t="s">
        <v>38</v>
      </c>
      <c r="O538" s="72"/>
      <c r="P538" s="198">
        <f>O538*H538</f>
        <v>0</v>
      </c>
      <c r="Q538" s="198">
        <v>0</v>
      </c>
      <c r="R538" s="198">
        <f>Q538*H538</f>
        <v>0</v>
      </c>
      <c r="S538" s="198">
        <v>0</v>
      </c>
      <c r="T538" s="199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00" t="s">
        <v>324</v>
      </c>
      <c r="AT538" s="200" t="s">
        <v>479</v>
      </c>
      <c r="AU538" s="200" t="s">
        <v>83</v>
      </c>
      <c r="AY538" s="18" t="s">
        <v>131</v>
      </c>
      <c r="BE538" s="201">
        <f>IF(N538="základní",J538,0)</f>
        <v>0</v>
      </c>
      <c r="BF538" s="201">
        <f>IF(N538="snížená",J538,0)</f>
        <v>0</v>
      </c>
      <c r="BG538" s="201">
        <f>IF(N538="zákl. přenesená",J538,0)</f>
        <v>0</v>
      </c>
      <c r="BH538" s="201">
        <f>IF(N538="sníž. přenesená",J538,0)</f>
        <v>0</v>
      </c>
      <c r="BI538" s="201">
        <f>IF(N538="nulová",J538,0)</f>
        <v>0</v>
      </c>
      <c r="BJ538" s="18" t="s">
        <v>81</v>
      </c>
      <c r="BK538" s="201">
        <f>ROUND(I538*H538,2)</f>
        <v>0</v>
      </c>
      <c r="BL538" s="18" t="s">
        <v>229</v>
      </c>
      <c r="BM538" s="200" t="s">
        <v>755</v>
      </c>
    </row>
    <row r="539" spans="1:65" s="2" customFormat="1" ht="19.5">
      <c r="A539" s="35"/>
      <c r="B539" s="36"/>
      <c r="C539" s="37"/>
      <c r="D539" s="202" t="s">
        <v>139</v>
      </c>
      <c r="E539" s="37"/>
      <c r="F539" s="203" t="s">
        <v>754</v>
      </c>
      <c r="G539" s="37"/>
      <c r="H539" s="37"/>
      <c r="I539" s="204"/>
      <c r="J539" s="37"/>
      <c r="K539" s="37"/>
      <c r="L539" s="40"/>
      <c r="M539" s="205"/>
      <c r="N539" s="206"/>
      <c r="O539" s="72"/>
      <c r="P539" s="72"/>
      <c r="Q539" s="72"/>
      <c r="R539" s="72"/>
      <c r="S539" s="72"/>
      <c r="T539" s="73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8" t="s">
        <v>139</v>
      </c>
      <c r="AU539" s="18" t="s">
        <v>83</v>
      </c>
    </row>
    <row r="540" spans="1:65" s="2" customFormat="1" ht="24.2" customHeight="1">
      <c r="A540" s="35"/>
      <c r="B540" s="36"/>
      <c r="C540" s="188" t="s">
        <v>598</v>
      </c>
      <c r="D540" s="188" t="s">
        <v>134</v>
      </c>
      <c r="E540" s="189" t="s">
        <v>756</v>
      </c>
      <c r="F540" s="190" t="s">
        <v>757</v>
      </c>
      <c r="G540" s="191" t="s">
        <v>294</v>
      </c>
      <c r="H540" s="192">
        <v>7.6999999999999999E-2</v>
      </c>
      <c r="I540" s="193"/>
      <c r="J540" s="194">
        <f>ROUND(I540*H540,2)</f>
        <v>0</v>
      </c>
      <c r="K540" s="195"/>
      <c r="L540" s="40"/>
      <c r="M540" s="196" t="s">
        <v>1</v>
      </c>
      <c r="N540" s="197" t="s">
        <v>38</v>
      </c>
      <c r="O540" s="72"/>
      <c r="P540" s="198">
        <f>O540*H540</f>
        <v>0</v>
      </c>
      <c r="Q540" s="198">
        <v>0</v>
      </c>
      <c r="R540" s="198">
        <f>Q540*H540</f>
        <v>0</v>
      </c>
      <c r="S540" s="198">
        <v>0</v>
      </c>
      <c r="T540" s="199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0" t="s">
        <v>229</v>
      </c>
      <c r="AT540" s="200" t="s">
        <v>134</v>
      </c>
      <c r="AU540" s="200" t="s">
        <v>83</v>
      </c>
      <c r="AY540" s="18" t="s">
        <v>131</v>
      </c>
      <c r="BE540" s="201">
        <f>IF(N540="základní",J540,0)</f>
        <v>0</v>
      </c>
      <c r="BF540" s="201">
        <f>IF(N540="snížená",J540,0)</f>
        <v>0</v>
      </c>
      <c r="BG540" s="201">
        <f>IF(N540="zákl. přenesená",J540,0)</f>
        <v>0</v>
      </c>
      <c r="BH540" s="201">
        <f>IF(N540="sníž. přenesená",J540,0)</f>
        <v>0</v>
      </c>
      <c r="BI540" s="201">
        <f>IF(N540="nulová",J540,0)</f>
        <v>0</v>
      </c>
      <c r="BJ540" s="18" t="s">
        <v>81</v>
      </c>
      <c r="BK540" s="201">
        <f>ROUND(I540*H540,2)</f>
        <v>0</v>
      </c>
      <c r="BL540" s="18" t="s">
        <v>229</v>
      </c>
      <c r="BM540" s="200" t="s">
        <v>758</v>
      </c>
    </row>
    <row r="541" spans="1:65" s="2" customFormat="1" ht="29.25">
      <c r="A541" s="35"/>
      <c r="B541" s="36"/>
      <c r="C541" s="37"/>
      <c r="D541" s="202" t="s">
        <v>139</v>
      </c>
      <c r="E541" s="37"/>
      <c r="F541" s="203" t="s">
        <v>759</v>
      </c>
      <c r="G541" s="37"/>
      <c r="H541" s="37"/>
      <c r="I541" s="204"/>
      <c r="J541" s="37"/>
      <c r="K541" s="37"/>
      <c r="L541" s="40"/>
      <c r="M541" s="205"/>
      <c r="N541" s="206"/>
      <c r="O541" s="72"/>
      <c r="P541" s="72"/>
      <c r="Q541" s="72"/>
      <c r="R541" s="72"/>
      <c r="S541" s="72"/>
      <c r="T541" s="73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8" t="s">
        <v>139</v>
      </c>
      <c r="AU541" s="18" t="s">
        <v>83</v>
      </c>
    </row>
    <row r="542" spans="1:65" s="12" customFormat="1" ht="22.9" customHeight="1">
      <c r="B542" s="172"/>
      <c r="C542" s="173"/>
      <c r="D542" s="174" t="s">
        <v>72</v>
      </c>
      <c r="E542" s="186" t="s">
        <v>760</v>
      </c>
      <c r="F542" s="186" t="s">
        <v>761</v>
      </c>
      <c r="G542" s="173"/>
      <c r="H542" s="173"/>
      <c r="I542" s="176"/>
      <c r="J542" s="187">
        <f>BK542</f>
        <v>0</v>
      </c>
      <c r="K542" s="173"/>
      <c r="L542" s="178"/>
      <c r="M542" s="179"/>
      <c r="N542" s="180"/>
      <c r="O542" s="180"/>
      <c r="P542" s="181">
        <f>SUM(P543:P557)</f>
        <v>0</v>
      </c>
      <c r="Q542" s="180"/>
      <c r="R542" s="181">
        <f>SUM(R543:R557)</f>
        <v>3.7455562499999996E-3</v>
      </c>
      <c r="S542" s="180"/>
      <c r="T542" s="182">
        <f>SUM(T543:T557)</f>
        <v>0</v>
      </c>
      <c r="AR542" s="183" t="s">
        <v>83</v>
      </c>
      <c r="AT542" s="184" t="s">
        <v>72</v>
      </c>
      <c r="AU542" s="184" t="s">
        <v>81</v>
      </c>
      <c r="AY542" s="183" t="s">
        <v>131</v>
      </c>
      <c r="BK542" s="185">
        <f>SUM(BK543:BK557)</f>
        <v>0</v>
      </c>
    </row>
    <row r="543" spans="1:65" s="2" customFormat="1" ht="24.2" customHeight="1">
      <c r="A543" s="35"/>
      <c r="B543" s="36"/>
      <c r="C543" s="188" t="s">
        <v>421</v>
      </c>
      <c r="D543" s="188" t="s">
        <v>134</v>
      </c>
      <c r="E543" s="189" t="s">
        <v>762</v>
      </c>
      <c r="F543" s="190" t="s">
        <v>763</v>
      </c>
      <c r="G543" s="191" t="s">
        <v>729</v>
      </c>
      <c r="H543" s="192">
        <v>4</v>
      </c>
      <c r="I543" s="193"/>
      <c r="J543" s="194">
        <f>ROUND(I543*H543,2)</f>
        <v>0</v>
      </c>
      <c r="K543" s="195"/>
      <c r="L543" s="40"/>
      <c r="M543" s="196" t="s">
        <v>1</v>
      </c>
      <c r="N543" s="197" t="s">
        <v>38</v>
      </c>
      <c r="O543" s="72"/>
      <c r="P543" s="198">
        <f>O543*H543</f>
        <v>0</v>
      </c>
      <c r="Q543" s="198">
        <v>0</v>
      </c>
      <c r="R543" s="198">
        <f>Q543*H543</f>
        <v>0</v>
      </c>
      <c r="S543" s="198">
        <v>0</v>
      </c>
      <c r="T543" s="199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00" t="s">
        <v>229</v>
      </c>
      <c r="AT543" s="200" t="s">
        <v>134</v>
      </c>
      <c r="AU543" s="200" t="s">
        <v>83</v>
      </c>
      <c r="AY543" s="18" t="s">
        <v>131</v>
      </c>
      <c r="BE543" s="201">
        <f>IF(N543="základní",J543,0)</f>
        <v>0</v>
      </c>
      <c r="BF543" s="201">
        <f>IF(N543="snížená",J543,0)</f>
        <v>0</v>
      </c>
      <c r="BG543" s="201">
        <f>IF(N543="zákl. přenesená",J543,0)</f>
        <v>0</v>
      </c>
      <c r="BH543" s="201">
        <f>IF(N543="sníž. přenesená",J543,0)</f>
        <v>0</v>
      </c>
      <c r="BI543" s="201">
        <f>IF(N543="nulová",J543,0)</f>
        <v>0</v>
      </c>
      <c r="BJ543" s="18" t="s">
        <v>81</v>
      </c>
      <c r="BK543" s="201">
        <f>ROUND(I543*H543,2)</f>
        <v>0</v>
      </c>
      <c r="BL543" s="18" t="s">
        <v>229</v>
      </c>
      <c r="BM543" s="200" t="s">
        <v>764</v>
      </c>
    </row>
    <row r="544" spans="1:65" s="2" customFormat="1" ht="19.5">
      <c r="A544" s="35"/>
      <c r="B544" s="36"/>
      <c r="C544" s="37"/>
      <c r="D544" s="202" t="s">
        <v>139</v>
      </c>
      <c r="E544" s="37"/>
      <c r="F544" s="203" t="s">
        <v>763</v>
      </c>
      <c r="G544" s="37"/>
      <c r="H544" s="37"/>
      <c r="I544" s="204"/>
      <c r="J544" s="37"/>
      <c r="K544" s="37"/>
      <c r="L544" s="40"/>
      <c r="M544" s="205"/>
      <c r="N544" s="206"/>
      <c r="O544" s="72"/>
      <c r="P544" s="72"/>
      <c r="Q544" s="72"/>
      <c r="R544" s="72"/>
      <c r="S544" s="72"/>
      <c r="T544" s="73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8" t="s">
        <v>139</v>
      </c>
      <c r="AU544" s="18" t="s">
        <v>83</v>
      </c>
    </row>
    <row r="545" spans="1:65" s="2" customFormat="1" ht="21.75" customHeight="1">
      <c r="A545" s="35"/>
      <c r="B545" s="36"/>
      <c r="C545" s="188" t="s">
        <v>467</v>
      </c>
      <c r="D545" s="188" t="s">
        <v>134</v>
      </c>
      <c r="E545" s="189" t="s">
        <v>765</v>
      </c>
      <c r="F545" s="190" t="s">
        <v>766</v>
      </c>
      <c r="G545" s="191" t="s">
        <v>767</v>
      </c>
      <c r="H545" s="192">
        <v>55.5</v>
      </c>
      <c r="I545" s="193"/>
      <c r="J545" s="194">
        <f>ROUND(I545*H545,2)</f>
        <v>0</v>
      </c>
      <c r="K545" s="195"/>
      <c r="L545" s="40"/>
      <c r="M545" s="196" t="s">
        <v>1</v>
      </c>
      <c r="N545" s="197" t="s">
        <v>38</v>
      </c>
      <c r="O545" s="72"/>
      <c r="P545" s="198">
        <f>O545*H545</f>
        <v>0</v>
      </c>
      <c r="Q545" s="198">
        <v>6.7487499999999994E-5</v>
      </c>
      <c r="R545" s="198">
        <f>Q545*H545</f>
        <v>3.7455562499999996E-3</v>
      </c>
      <c r="S545" s="198">
        <v>0</v>
      </c>
      <c r="T545" s="199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00" t="s">
        <v>229</v>
      </c>
      <c r="AT545" s="200" t="s">
        <v>134</v>
      </c>
      <c r="AU545" s="200" t="s">
        <v>83</v>
      </c>
      <c r="AY545" s="18" t="s">
        <v>131</v>
      </c>
      <c r="BE545" s="201">
        <f>IF(N545="základní",J545,0)</f>
        <v>0</v>
      </c>
      <c r="BF545" s="201">
        <f>IF(N545="snížená",J545,0)</f>
        <v>0</v>
      </c>
      <c r="BG545" s="201">
        <f>IF(N545="zákl. přenesená",J545,0)</f>
        <v>0</v>
      </c>
      <c r="BH545" s="201">
        <f>IF(N545="sníž. přenesená",J545,0)</f>
        <v>0</v>
      </c>
      <c r="BI545" s="201">
        <f>IF(N545="nulová",J545,0)</f>
        <v>0</v>
      </c>
      <c r="BJ545" s="18" t="s">
        <v>81</v>
      </c>
      <c r="BK545" s="201">
        <f>ROUND(I545*H545,2)</f>
        <v>0</v>
      </c>
      <c r="BL545" s="18" t="s">
        <v>229</v>
      </c>
      <c r="BM545" s="200" t="s">
        <v>768</v>
      </c>
    </row>
    <row r="546" spans="1:65" s="2" customFormat="1" ht="19.5">
      <c r="A546" s="35"/>
      <c r="B546" s="36"/>
      <c r="C546" s="37"/>
      <c r="D546" s="202" t="s">
        <v>139</v>
      </c>
      <c r="E546" s="37"/>
      <c r="F546" s="203" t="s">
        <v>769</v>
      </c>
      <c r="G546" s="37"/>
      <c r="H546" s="37"/>
      <c r="I546" s="204"/>
      <c r="J546" s="37"/>
      <c r="K546" s="37"/>
      <c r="L546" s="40"/>
      <c r="M546" s="205"/>
      <c r="N546" s="206"/>
      <c r="O546" s="72"/>
      <c r="P546" s="72"/>
      <c r="Q546" s="72"/>
      <c r="R546" s="72"/>
      <c r="S546" s="72"/>
      <c r="T546" s="73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18" t="s">
        <v>139</v>
      </c>
      <c r="AU546" s="18" t="s">
        <v>83</v>
      </c>
    </row>
    <row r="547" spans="1:65" s="13" customFormat="1" ht="11.25">
      <c r="B547" s="211"/>
      <c r="C547" s="212"/>
      <c r="D547" s="202" t="s">
        <v>174</v>
      </c>
      <c r="E547" s="213" t="s">
        <v>1</v>
      </c>
      <c r="F547" s="214" t="s">
        <v>770</v>
      </c>
      <c r="G547" s="212"/>
      <c r="H547" s="213" t="s">
        <v>1</v>
      </c>
      <c r="I547" s="215"/>
      <c r="J547" s="212"/>
      <c r="K547" s="212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174</v>
      </c>
      <c r="AU547" s="220" t="s">
        <v>83</v>
      </c>
      <c r="AV547" s="13" t="s">
        <v>81</v>
      </c>
      <c r="AW547" s="13" t="s">
        <v>31</v>
      </c>
      <c r="AX547" s="13" t="s">
        <v>73</v>
      </c>
      <c r="AY547" s="220" t="s">
        <v>131</v>
      </c>
    </row>
    <row r="548" spans="1:65" s="14" customFormat="1" ht="11.25">
      <c r="B548" s="221"/>
      <c r="C548" s="222"/>
      <c r="D548" s="202" t="s">
        <v>174</v>
      </c>
      <c r="E548" s="223" t="s">
        <v>1</v>
      </c>
      <c r="F548" s="224" t="s">
        <v>771</v>
      </c>
      <c r="G548" s="222"/>
      <c r="H548" s="225">
        <v>55.5</v>
      </c>
      <c r="I548" s="226"/>
      <c r="J548" s="222"/>
      <c r="K548" s="222"/>
      <c r="L548" s="227"/>
      <c r="M548" s="228"/>
      <c r="N548" s="229"/>
      <c r="O548" s="229"/>
      <c r="P548" s="229"/>
      <c r="Q548" s="229"/>
      <c r="R548" s="229"/>
      <c r="S548" s="229"/>
      <c r="T548" s="230"/>
      <c r="AT548" s="231" t="s">
        <v>174</v>
      </c>
      <c r="AU548" s="231" t="s">
        <v>83</v>
      </c>
      <c r="AV548" s="14" t="s">
        <v>83</v>
      </c>
      <c r="AW548" s="14" t="s">
        <v>31</v>
      </c>
      <c r="AX548" s="14" t="s">
        <v>73</v>
      </c>
      <c r="AY548" s="231" t="s">
        <v>131</v>
      </c>
    </row>
    <row r="549" spans="1:65" s="15" customFormat="1" ht="11.25">
      <c r="B549" s="232"/>
      <c r="C549" s="233"/>
      <c r="D549" s="202" t="s">
        <v>174</v>
      </c>
      <c r="E549" s="234" t="s">
        <v>1</v>
      </c>
      <c r="F549" s="235" t="s">
        <v>178</v>
      </c>
      <c r="G549" s="233"/>
      <c r="H549" s="236">
        <v>55.5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AT549" s="242" t="s">
        <v>174</v>
      </c>
      <c r="AU549" s="242" t="s">
        <v>83</v>
      </c>
      <c r="AV549" s="15" t="s">
        <v>138</v>
      </c>
      <c r="AW549" s="15" t="s">
        <v>31</v>
      </c>
      <c r="AX549" s="15" t="s">
        <v>81</v>
      </c>
      <c r="AY549" s="242" t="s">
        <v>131</v>
      </c>
    </row>
    <row r="550" spans="1:65" s="2" customFormat="1" ht="24.2" customHeight="1">
      <c r="A550" s="35"/>
      <c r="B550" s="36"/>
      <c r="C550" s="257" t="s">
        <v>484</v>
      </c>
      <c r="D550" s="257" t="s">
        <v>479</v>
      </c>
      <c r="E550" s="258" t="s">
        <v>772</v>
      </c>
      <c r="F550" s="259" t="s">
        <v>773</v>
      </c>
      <c r="G550" s="260" t="s">
        <v>294</v>
      </c>
      <c r="H550" s="261">
        <v>6.4000000000000001E-2</v>
      </c>
      <c r="I550" s="262"/>
      <c r="J550" s="263">
        <f>ROUND(I550*H550,2)</f>
        <v>0</v>
      </c>
      <c r="K550" s="264"/>
      <c r="L550" s="265"/>
      <c r="M550" s="266" t="s">
        <v>1</v>
      </c>
      <c r="N550" s="267" t="s">
        <v>38</v>
      </c>
      <c r="O550" s="72"/>
      <c r="P550" s="198">
        <f>O550*H550</f>
        <v>0</v>
      </c>
      <c r="Q550" s="198">
        <v>0</v>
      </c>
      <c r="R550" s="198">
        <f>Q550*H550</f>
        <v>0</v>
      </c>
      <c r="S550" s="198">
        <v>0</v>
      </c>
      <c r="T550" s="199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00" t="s">
        <v>324</v>
      </c>
      <c r="AT550" s="200" t="s">
        <v>479</v>
      </c>
      <c r="AU550" s="200" t="s">
        <v>83</v>
      </c>
      <c r="AY550" s="18" t="s">
        <v>131</v>
      </c>
      <c r="BE550" s="201">
        <f>IF(N550="základní",J550,0)</f>
        <v>0</v>
      </c>
      <c r="BF550" s="201">
        <f>IF(N550="snížená",J550,0)</f>
        <v>0</v>
      </c>
      <c r="BG550" s="201">
        <f>IF(N550="zákl. přenesená",J550,0)</f>
        <v>0</v>
      </c>
      <c r="BH550" s="201">
        <f>IF(N550="sníž. přenesená",J550,0)</f>
        <v>0</v>
      </c>
      <c r="BI550" s="201">
        <f>IF(N550="nulová",J550,0)</f>
        <v>0</v>
      </c>
      <c r="BJ550" s="18" t="s">
        <v>81</v>
      </c>
      <c r="BK550" s="201">
        <f>ROUND(I550*H550,2)</f>
        <v>0</v>
      </c>
      <c r="BL550" s="18" t="s">
        <v>229</v>
      </c>
      <c r="BM550" s="200" t="s">
        <v>774</v>
      </c>
    </row>
    <row r="551" spans="1:65" s="2" customFormat="1" ht="11.25">
      <c r="A551" s="35"/>
      <c r="B551" s="36"/>
      <c r="C551" s="37"/>
      <c r="D551" s="202" t="s">
        <v>139</v>
      </c>
      <c r="E551" s="37"/>
      <c r="F551" s="203" t="s">
        <v>773</v>
      </c>
      <c r="G551" s="37"/>
      <c r="H551" s="37"/>
      <c r="I551" s="204"/>
      <c r="J551" s="37"/>
      <c r="K551" s="37"/>
      <c r="L551" s="40"/>
      <c r="M551" s="205"/>
      <c r="N551" s="206"/>
      <c r="O551" s="72"/>
      <c r="P551" s="72"/>
      <c r="Q551" s="72"/>
      <c r="R551" s="72"/>
      <c r="S551" s="72"/>
      <c r="T551" s="73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8" t="s">
        <v>139</v>
      </c>
      <c r="AU551" s="18" t="s">
        <v>83</v>
      </c>
    </row>
    <row r="552" spans="1:65" s="14" customFormat="1" ht="11.25">
      <c r="B552" s="221"/>
      <c r="C552" s="222"/>
      <c r="D552" s="202" t="s">
        <v>174</v>
      </c>
      <c r="E552" s="223" t="s">
        <v>1</v>
      </c>
      <c r="F552" s="224" t="s">
        <v>775</v>
      </c>
      <c r="G552" s="222"/>
      <c r="H552" s="225">
        <v>6.3825000000000007E-2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174</v>
      </c>
      <c r="AU552" s="231" t="s">
        <v>83</v>
      </c>
      <c r="AV552" s="14" t="s">
        <v>83</v>
      </c>
      <c r="AW552" s="14" t="s">
        <v>31</v>
      </c>
      <c r="AX552" s="14" t="s">
        <v>73</v>
      </c>
      <c r="AY552" s="231" t="s">
        <v>131</v>
      </c>
    </row>
    <row r="553" spans="1:65" s="15" customFormat="1" ht="11.25">
      <c r="B553" s="232"/>
      <c r="C553" s="233"/>
      <c r="D553" s="202" t="s">
        <v>174</v>
      </c>
      <c r="E553" s="234" t="s">
        <v>1</v>
      </c>
      <c r="F553" s="235" t="s">
        <v>178</v>
      </c>
      <c r="G553" s="233"/>
      <c r="H553" s="236">
        <v>6.3825000000000007E-2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AT553" s="242" t="s">
        <v>174</v>
      </c>
      <c r="AU553" s="242" t="s">
        <v>83</v>
      </c>
      <c r="AV553" s="15" t="s">
        <v>138</v>
      </c>
      <c r="AW553" s="15" t="s">
        <v>31</v>
      </c>
      <c r="AX553" s="15" t="s">
        <v>81</v>
      </c>
      <c r="AY553" s="242" t="s">
        <v>131</v>
      </c>
    </row>
    <row r="554" spans="1:65" s="2" customFormat="1" ht="24.2" customHeight="1">
      <c r="A554" s="35"/>
      <c r="B554" s="36"/>
      <c r="C554" s="188" t="s">
        <v>497</v>
      </c>
      <c r="D554" s="188" t="s">
        <v>134</v>
      </c>
      <c r="E554" s="189" t="s">
        <v>776</v>
      </c>
      <c r="F554" s="190" t="s">
        <v>777</v>
      </c>
      <c r="G554" s="191" t="s">
        <v>294</v>
      </c>
      <c r="H554" s="192">
        <v>6.8000000000000005E-2</v>
      </c>
      <c r="I554" s="193"/>
      <c r="J554" s="194">
        <f>ROUND(I554*H554,2)</f>
        <v>0</v>
      </c>
      <c r="K554" s="195"/>
      <c r="L554" s="40"/>
      <c r="M554" s="196" t="s">
        <v>1</v>
      </c>
      <c r="N554" s="197" t="s">
        <v>38</v>
      </c>
      <c r="O554" s="72"/>
      <c r="P554" s="198">
        <f>O554*H554</f>
        <v>0</v>
      </c>
      <c r="Q554" s="198">
        <v>0</v>
      </c>
      <c r="R554" s="198">
        <f>Q554*H554</f>
        <v>0</v>
      </c>
      <c r="S554" s="198">
        <v>0</v>
      </c>
      <c r="T554" s="199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00" t="s">
        <v>229</v>
      </c>
      <c r="AT554" s="200" t="s">
        <v>134</v>
      </c>
      <c r="AU554" s="200" t="s">
        <v>83</v>
      </c>
      <c r="AY554" s="18" t="s">
        <v>131</v>
      </c>
      <c r="BE554" s="201">
        <f>IF(N554="základní",J554,0)</f>
        <v>0</v>
      </c>
      <c r="BF554" s="201">
        <f>IF(N554="snížená",J554,0)</f>
        <v>0</v>
      </c>
      <c r="BG554" s="201">
        <f>IF(N554="zákl. přenesená",J554,0)</f>
        <v>0</v>
      </c>
      <c r="BH554" s="201">
        <f>IF(N554="sníž. přenesená",J554,0)</f>
        <v>0</v>
      </c>
      <c r="BI554" s="201">
        <f>IF(N554="nulová",J554,0)</f>
        <v>0</v>
      </c>
      <c r="BJ554" s="18" t="s">
        <v>81</v>
      </c>
      <c r="BK554" s="201">
        <f>ROUND(I554*H554,2)</f>
        <v>0</v>
      </c>
      <c r="BL554" s="18" t="s">
        <v>229</v>
      </c>
      <c r="BM554" s="200" t="s">
        <v>778</v>
      </c>
    </row>
    <row r="555" spans="1:65" s="2" customFormat="1" ht="29.25">
      <c r="A555" s="35"/>
      <c r="B555" s="36"/>
      <c r="C555" s="37"/>
      <c r="D555" s="202" t="s">
        <v>139</v>
      </c>
      <c r="E555" s="37"/>
      <c r="F555" s="203" t="s">
        <v>779</v>
      </c>
      <c r="G555" s="37"/>
      <c r="H555" s="37"/>
      <c r="I555" s="204"/>
      <c r="J555" s="37"/>
      <c r="K555" s="37"/>
      <c r="L555" s="40"/>
      <c r="M555" s="205"/>
      <c r="N555" s="206"/>
      <c r="O555" s="72"/>
      <c r="P555" s="72"/>
      <c r="Q555" s="72"/>
      <c r="R555" s="72"/>
      <c r="S555" s="72"/>
      <c r="T555" s="73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139</v>
      </c>
      <c r="AU555" s="18" t="s">
        <v>83</v>
      </c>
    </row>
    <row r="556" spans="1:65" s="2" customFormat="1" ht="24.2" customHeight="1">
      <c r="A556" s="35"/>
      <c r="B556" s="36"/>
      <c r="C556" s="188" t="s">
        <v>780</v>
      </c>
      <c r="D556" s="188" t="s">
        <v>134</v>
      </c>
      <c r="E556" s="189" t="s">
        <v>781</v>
      </c>
      <c r="F556" s="190" t="s">
        <v>782</v>
      </c>
      <c r="G556" s="191" t="s">
        <v>294</v>
      </c>
      <c r="H556" s="192">
        <v>6.8000000000000005E-2</v>
      </c>
      <c r="I556" s="193"/>
      <c r="J556" s="194">
        <f>ROUND(I556*H556,2)</f>
        <v>0</v>
      </c>
      <c r="K556" s="195"/>
      <c r="L556" s="40"/>
      <c r="M556" s="196" t="s">
        <v>1</v>
      </c>
      <c r="N556" s="197" t="s">
        <v>38</v>
      </c>
      <c r="O556" s="72"/>
      <c r="P556" s="198">
        <f>O556*H556</f>
        <v>0</v>
      </c>
      <c r="Q556" s="198">
        <v>0</v>
      </c>
      <c r="R556" s="198">
        <f>Q556*H556</f>
        <v>0</v>
      </c>
      <c r="S556" s="198">
        <v>0</v>
      </c>
      <c r="T556" s="199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00" t="s">
        <v>229</v>
      </c>
      <c r="AT556" s="200" t="s">
        <v>134</v>
      </c>
      <c r="AU556" s="200" t="s">
        <v>83</v>
      </c>
      <c r="AY556" s="18" t="s">
        <v>131</v>
      </c>
      <c r="BE556" s="201">
        <f>IF(N556="základní",J556,0)</f>
        <v>0</v>
      </c>
      <c r="BF556" s="201">
        <f>IF(N556="snížená",J556,0)</f>
        <v>0</v>
      </c>
      <c r="BG556" s="201">
        <f>IF(N556="zákl. přenesená",J556,0)</f>
        <v>0</v>
      </c>
      <c r="BH556" s="201">
        <f>IF(N556="sníž. přenesená",J556,0)</f>
        <v>0</v>
      </c>
      <c r="BI556" s="201">
        <f>IF(N556="nulová",J556,0)</f>
        <v>0</v>
      </c>
      <c r="BJ556" s="18" t="s">
        <v>81</v>
      </c>
      <c r="BK556" s="201">
        <f>ROUND(I556*H556,2)</f>
        <v>0</v>
      </c>
      <c r="BL556" s="18" t="s">
        <v>229</v>
      </c>
      <c r="BM556" s="200" t="s">
        <v>783</v>
      </c>
    </row>
    <row r="557" spans="1:65" s="2" customFormat="1" ht="29.25">
      <c r="A557" s="35"/>
      <c r="B557" s="36"/>
      <c r="C557" s="37"/>
      <c r="D557" s="202" t="s">
        <v>139</v>
      </c>
      <c r="E557" s="37"/>
      <c r="F557" s="203" t="s">
        <v>784</v>
      </c>
      <c r="G557" s="37"/>
      <c r="H557" s="37"/>
      <c r="I557" s="204"/>
      <c r="J557" s="37"/>
      <c r="K557" s="37"/>
      <c r="L557" s="40"/>
      <c r="M557" s="205"/>
      <c r="N557" s="206"/>
      <c r="O557" s="72"/>
      <c r="P557" s="72"/>
      <c r="Q557" s="72"/>
      <c r="R557" s="72"/>
      <c r="S557" s="72"/>
      <c r="T557" s="73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8" t="s">
        <v>139</v>
      </c>
      <c r="AU557" s="18" t="s">
        <v>83</v>
      </c>
    </row>
    <row r="558" spans="1:65" s="12" customFormat="1" ht="22.9" customHeight="1">
      <c r="B558" s="172"/>
      <c r="C558" s="173"/>
      <c r="D558" s="174" t="s">
        <v>72</v>
      </c>
      <c r="E558" s="186" t="s">
        <v>785</v>
      </c>
      <c r="F558" s="186" t="s">
        <v>786</v>
      </c>
      <c r="G558" s="173"/>
      <c r="H558" s="173"/>
      <c r="I558" s="176"/>
      <c r="J558" s="187">
        <f>BK558</f>
        <v>0</v>
      </c>
      <c r="K558" s="173"/>
      <c r="L558" s="178"/>
      <c r="M558" s="179"/>
      <c r="N558" s="180"/>
      <c r="O558" s="180"/>
      <c r="P558" s="181">
        <f>SUM(P559:P655)</f>
        <v>0</v>
      </c>
      <c r="Q558" s="180"/>
      <c r="R558" s="181">
        <f>SUM(R559:R655)</f>
        <v>0.47432274000000008</v>
      </c>
      <c r="S558" s="180"/>
      <c r="T558" s="182">
        <f>SUM(T559:T655)</f>
        <v>0</v>
      </c>
      <c r="AR558" s="183" t="s">
        <v>83</v>
      </c>
      <c r="AT558" s="184" t="s">
        <v>72</v>
      </c>
      <c r="AU558" s="184" t="s">
        <v>81</v>
      </c>
      <c r="AY558" s="183" t="s">
        <v>131</v>
      </c>
      <c r="BK558" s="185">
        <f>SUM(BK559:BK655)</f>
        <v>0</v>
      </c>
    </row>
    <row r="559" spans="1:65" s="2" customFormat="1" ht="24.2" customHeight="1">
      <c r="A559" s="35"/>
      <c r="B559" s="36"/>
      <c r="C559" s="188" t="s">
        <v>606</v>
      </c>
      <c r="D559" s="188" t="s">
        <v>134</v>
      </c>
      <c r="E559" s="189" t="s">
        <v>787</v>
      </c>
      <c r="F559" s="190" t="s">
        <v>788</v>
      </c>
      <c r="G559" s="191" t="s">
        <v>172</v>
      </c>
      <c r="H559" s="192">
        <v>20.13</v>
      </c>
      <c r="I559" s="193"/>
      <c r="J559" s="194">
        <f>ROUND(I559*H559,2)</f>
        <v>0</v>
      </c>
      <c r="K559" s="195"/>
      <c r="L559" s="40"/>
      <c r="M559" s="196" t="s">
        <v>1</v>
      </c>
      <c r="N559" s="197" t="s">
        <v>38</v>
      </c>
      <c r="O559" s="72"/>
      <c r="P559" s="198">
        <f>O559*H559</f>
        <v>0</v>
      </c>
      <c r="Q559" s="198">
        <v>5.3039999999999997E-3</v>
      </c>
      <c r="R559" s="198">
        <f>Q559*H559</f>
        <v>0.10676951999999999</v>
      </c>
      <c r="S559" s="198">
        <v>0</v>
      </c>
      <c r="T559" s="199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00" t="s">
        <v>229</v>
      </c>
      <c r="AT559" s="200" t="s">
        <v>134</v>
      </c>
      <c r="AU559" s="200" t="s">
        <v>83</v>
      </c>
      <c r="AY559" s="18" t="s">
        <v>131</v>
      </c>
      <c r="BE559" s="201">
        <f>IF(N559="základní",J559,0)</f>
        <v>0</v>
      </c>
      <c r="BF559" s="201">
        <f>IF(N559="snížená",J559,0)</f>
        <v>0</v>
      </c>
      <c r="BG559" s="201">
        <f>IF(N559="zákl. přenesená",J559,0)</f>
        <v>0</v>
      </c>
      <c r="BH559" s="201">
        <f>IF(N559="sníž. přenesená",J559,0)</f>
        <v>0</v>
      </c>
      <c r="BI559" s="201">
        <f>IF(N559="nulová",J559,0)</f>
        <v>0</v>
      </c>
      <c r="BJ559" s="18" t="s">
        <v>81</v>
      </c>
      <c r="BK559" s="201">
        <f>ROUND(I559*H559,2)</f>
        <v>0</v>
      </c>
      <c r="BL559" s="18" t="s">
        <v>229</v>
      </c>
      <c r="BM559" s="200" t="s">
        <v>789</v>
      </c>
    </row>
    <row r="560" spans="1:65" s="2" customFormat="1" ht="19.5">
      <c r="A560" s="35"/>
      <c r="B560" s="36"/>
      <c r="C560" s="37"/>
      <c r="D560" s="202" t="s">
        <v>139</v>
      </c>
      <c r="E560" s="37"/>
      <c r="F560" s="203" t="s">
        <v>790</v>
      </c>
      <c r="G560" s="37"/>
      <c r="H560" s="37"/>
      <c r="I560" s="204"/>
      <c r="J560" s="37"/>
      <c r="K560" s="37"/>
      <c r="L560" s="40"/>
      <c r="M560" s="205"/>
      <c r="N560" s="206"/>
      <c r="O560" s="72"/>
      <c r="P560" s="72"/>
      <c r="Q560" s="72"/>
      <c r="R560" s="72"/>
      <c r="S560" s="72"/>
      <c r="T560" s="73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8" t="s">
        <v>139</v>
      </c>
      <c r="AU560" s="18" t="s">
        <v>83</v>
      </c>
    </row>
    <row r="561" spans="2:51" s="13" customFormat="1" ht="11.25">
      <c r="B561" s="211"/>
      <c r="C561" s="212"/>
      <c r="D561" s="202" t="s">
        <v>174</v>
      </c>
      <c r="E561" s="213" t="s">
        <v>1</v>
      </c>
      <c r="F561" s="214" t="s">
        <v>184</v>
      </c>
      <c r="G561" s="212"/>
      <c r="H561" s="213" t="s">
        <v>1</v>
      </c>
      <c r="I561" s="215"/>
      <c r="J561" s="212"/>
      <c r="K561" s="212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174</v>
      </c>
      <c r="AU561" s="220" t="s">
        <v>83</v>
      </c>
      <c r="AV561" s="13" t="s">
        <v>81</v>
      </c>
      <c r="AW561" s="13" t="s">
        <v>31</v>
      </c>
      <c r="AX561" s="13" t="s">
        <v>73</v>
      </c>
      <c r="AY561" s="220" t="s">
        <v>131</v>
      </c>
    </row>
    <row r="562" spans="2:51" s="14" customFormat="1" ht="11.25">
      <c r="B562" s="221"/>
      <c r="C562" s="222"/>
      <c r="D562" s="202" t="s">
        <v>174</v>
      </c>
      <c r="E562" s="223" t="s">
        <v>1</v>
      </c>
      <c r="F562" s="224" t="s">
        <v>541</v>
      </c>
      <c r="G562" s="222"/>
      <c r="H562" s="225">
        <v>2.81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174</v>
      </c>
      <c r="AU562" s="231" t="s">
        <v>83</v>
      </c>
      <c r="AV562" s="14" t="s">
        <v>83</v>
      </c>
      <c r="AW562" s="14" t="s">
        <v>31</v>
      </c>
      <c r="AX562" s="14" t="s">
        <v>73</v>
      </c>
      <c r="AY562" s="231" t="s">
        <v>131</v>
      </c>
    </row>
    <row r="563" spans="2:51" s="14" customFormat="1" ht="11.25">
      <c r="B563" s="221"/>
      <c r="C563" s="222"/>
      <c r="D563" s="202" t="s">
        <v>174</v>
      </c>
      <c r="E563" s="223" t="s">
        <v>1</v>
      </c>
      <c r="F563" s="224" t="s">
        <v>542</v>
      </c>
      <c r="G563" s="222"/>
      <c r="H563" s="225">
        <v>1.36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174</v>
      </c>
      <c r="AU563" s="231" t="s">
        <v>83</v>
      </c>
      <c r="AV563" s="14" t="s">
        <v>83</v>
      </c>
      <c r="AW563" s="14" t="s">
        <v>31</v>
      </c>
      <c r="AX563" s="14" t="s">
        <v>73</v>
      </c>
      <c r="AY563" s="231" t="s">
        <v>131</v>
      </c>
    </row>
    <row r="564" spans="2:51" s="14" customFormat="1" ht="11.25">
      <c r="B564" s="221"/>
      <c r="C564" s="222"/>
      <c r="D564" s="202" t="s">
        <v>174</v>
      </c>
      <c r="E564" s="223" t="s">
        <v>1</v>
      </c>
      <c r="F564" s="224" t="s">
        <v>543</v>
      </c>
      <c r="G564" s="222"/>
      <c r="H564" s="225">
        <v>1.38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174</v>
      </c>
      <c r="AU564" s="231" t="s">
        <v>83</v>
      </c>
      <c r="AV564" s="14" t="s">
        <v>83</v>
      </c>
      <c r="AW564" s="14" t="s">
        <v>31</v>
      </c>
      <c r="AX564" s="14" t="s">
        <v>73</v>
      </c>
      <c r="AY564" s="231" t="s">
        <v>131</v>
      </c>
    </row>
    <row r="565" spans="2:51" s="14" customFormat="1" ht="11.25">
      <c r="B565" s="221"/>
      <c r="C565" s="222"/>
      <c r="D565" s="202" t="s">
        <v>174</v>
      </c>
      <c r="E565" s="223" t="s">
        <v>1</v>
      </c>
      <c r="F565" s="224" t="s">
        <v>544</v>
      </c>
      <c r="G565" s="222"/>
      <c r="H565" s="225">
        <v>1.37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174</v>
      </c>
      <c r="AU565" s="231" t="s">
        <v>83</v>
      </c>
      <c r="AV565" s="14" t="s">
        <v>83</v>
      </c>
      <c r="AW565" s="14" t="s">
        <v>31</v>
      </c>
      <c r="AX565" s="14" t="s">
        <v>73</v>
      </c>
      <c r="AY565" s="231" t="s">
        <v>131</v>
      </c>
    </row>
    <row r="566" spans="2:51" s="14" customFormat="1" ht="11.25">
      <c r="B566" s="221"/>
      <c r="C566" s="222"/>
      <c r="D566" s="202" t="s">
        <v>174</v>
      </c>
      <c r="E566" s="223" t="s">
        <v>1</v>
      </c>
      <c r="F566" s="224" t="s">
        <v>545</v>
      </c>
      <c r="G566" s="222"/>
      <c r="H566" s="225">
        <v>1.37</v>
      </c>
      <c r="I566" s="226"/>
      <c r="J566" s="222"/>
      <c r="K566" s="222"/>
      <c r="L566" s="227"/>
      <c r="M566" s="228"/>
      <c r="N566" s="229"/>
      <c r="O566" s="229"/>
      <c r="P566" s="229"/>
      <c r="Q566" s="229"/>
      <c r="R566" s="229"/>
      <c r="S566" s="229"/>
      <c r="T566" s="230"/>
      <c r="AT566" s="231" t="s">
        <v>174</v>
      </c>
      <c r="AU566" s="231" t="s">
        <v>83</v>
      </c>
      <c r="AV566" s="14" t="s">
        <v>83</v>
      </c>
      <c r="AW566" s="14" t="s">
        <v>31</v>
      </c>
      <c r="AX566" s="14" t="s">
        <v>73</v>
      </c>
      <c r="AY566" s="231" t="s">
        <v>131</v>
      </c>
    </row>
    <row r="567" spans="2:51" s="14" customFormat="1" ht="11.25">
      <c r="B567" s="221"/>
      <c r="C567" s="222"/>
      <c r="D567" s="202" t="s">
        <v>174</v>
      </c>
      <c r="E567" s="223" t="s">
        <v>1</v>
      </c>
      <c r="F567" s="224" t="s">
        <v>546</v>
      </c>
      <c r="G567" s="222"/>
      <c r="H567" s="225">
        <v>1.36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174</v>
      </c>
      <c r="AU567" s="231" t="s">
        <v>83</v>
      </c>
      <c r="AV567" s="14" t="s">
        <v>83</v>
      </c>
      <c r="AW567" s="14" t="s">
        <v>31</v>
      </c>
      <c r="AX567" s="14" t="s">
        <v>73</v>
      </c>
      <c r="AY567" s="231" t="s">
        <v>131</v>
      </c>
    </row>
    <row r="568" spans="2:51" s="14" customFormat="1" ht="11.25">
      <c r="B568" s="221"/>
      <c r="C568" s="222"/>
      <c r="D568" s="202" t="s">
        <v>174</v>
      </c>
      <c r="E568" s="223" t="s">
        <v>1</v>
      </c>
      <c r="F568" s="224" t="s">
        <v>547</v>
      </c>
      <c r="G568" s="222"/>
      <c r="H568" s="225">
        <v>1.36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174</v>
      </c>
      <c r="AU568" s="231" t="s">
        <v>83</v>
      </c>
      <c r="AV568" s="14" t="s">
        <v>83</v>
      </c>
      <c r="AW568" s="14" t="s">
        <v>31</v>
      </c>
      <c r="AX568" s="14" t="s">
        <v>73</v>
      </c>
      <c r="AY568" s="231" t="s">
        <v>131</v>
      </c>
    </row>
    <row r="569" spans="2:51" s="14" customFormat="1" ht="11.25">
      <c r="B569" s="221"/>
      <c r="C569" s="222"/>
      <c r="D569" s="202" t="s">
        <v>174</v>
      </c>
      <c r="E569" s="223" t="s">
        <v>1</v>
      </c>
      <c r="F569" s="224" t="s">
        <v>548</v>
      </c>
      <c r="G569" s="222"/>
      <c r="H569" s="225">
        <v>1.37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174</v>
      </c>
      <c r="AU569" s="231" t="s">
        <v>83</v>
      </c>
      <c r="AV569" s="14" t="s">
        <v>83</v>
      </c>
      <c r="AW569" s="14" t="s">
        <v>31</v>
      </c>
      <c r="AX569" s="14" t="s">
        <v>73</v>
      </c>
      <c r="AY569" s="231" t="s">
        <v>131</v>
      </c>
    </row>
    <row r="570" spans="2:51" s="16" customFormat="1" ht="11.25">
      <c r="B570" s="243"/>
      <c r="C570" s="244"/>
      <c r="D570" s="202" t="s">
        <v>174</v>
      </c>
      <c r="E570" s="245" t="s">
        <v>1</v>
      </c>
      <c r="F570" s="246" t="s">
        <v>267</v>
      </c>
      <c r="G570" s="244"/>
      <c r="H570" s="247">
        <v>12.38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AT570" s="253" t="s">
        <v>174</v>
      </c>
      <c r="AU570" s="253" t="s">
        <v>83</v>
      </c>
      <c r="AV570" s="16" t="s">
        <v>141</v>
      </c>
      <c r="AW570" s="16" t="s">
        <v>31</v>
      </c>
      <c r="AX570" s="16" t="s">
        <v>73</v>
      </c>
      <c r="AY570" s="253" t="s">
        <v>131</v>
      </c>
    </row>
    <row r="571" spans="2:51" s="13" customFormat="1" ht="11.25">
      <c r="B571" s="211"/>
      <c r="C571" s="212"/>
      <c r="D571" s="202" t="s">
        <v>174</v>
      </c>
      <c r="E571" s="213" t="s">
        <v>1</v>
      </c>
      <c r="F571" s="214" t="s">
        <v>268</v>
      </c>
      <c r="G571" s="212"/>
      <c r="H571" s="213" t="s">
        <v>1</v>
      </c>
      <c r="I571" s="215"/>
      <c r="J571" s="212"/>
      <c r="K571" s="212"/>
      <c r="L571" s="216"/>
      <c r="M571" s="217"/>
      <c r="N571" s="218"/>
      <c r="O571" s="218"/>
      <c r="P571" s="218"/>
      <c r="Q571" s="218"/>
      <c r="R571" s="218"/>
      <c r="S571" s="218"/>
      <c r="T571" s="219"/>
      <c r="AT571" s="220" t="s">
        <v>174</v>
      </c>
      <c r="AU571" s="220" t="s">
        <v>83</v>
      </c>
      <c r="AV571" s="13" t="s">
        <v>81</v>
      </c>
      <c r="AW571" s="13" t="s">
        <v>31</v>
      </c>
      <c r="AX571" s="13" t="s">
        <v>73</v>
      </c>
      <c r="AY571" s="220" t="s">
        <v>131</v>
      </c>
    </row>
    <row r="572" spans="2:51" s="14" customFormat="1" ht="11.25">
      <c r="B572" s="221"/>
      <c r="C572" s="222"/>
      <c r="D572" s="202" t="s">
        <v>174</v>
      </c>
      <c r="E572" s="223" t="s">
        <v>1</v>
      </c>
      <c r="F572" s="224" t="s">
        <v>552</v>
      </c>
      <c r="G572" s="222"/>
      <c r="H572" s="225">
        <v>1.1599999999999999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174</v>
      </c>
      <c r="AU572" s="231" t="s">
        <v>83</v>
      </c>
      <c r="AV572" s="14" t="s">
        <v>83</v>
      </c>
      <c r="AW572" s="14" t="s">
        <v>31</v>
      </c>
      <c r="AX572" s="14" t="s">
        <v>73</v>
      </c>
      <c r="AY572" s="231" t="s">
        <v>131</v>
      </c>
    </row>
    <row r="573" spans="2:51" s="14" customFormat="1" ht="11.25">
      <c r="B573" s="221"/>
      <c r="C573" s="222"/>
      <c r="D573" s="202" t="s">
        <v>174</v>
      </c>
      <c r="E573" s="223" t="s">
        <v>1</v>
      </c>
      <c r="F573" s="224" t="s">
        <v>553</v>
      </c>
      <c r="G573" s="222"/>
      <c r="H573" s="225">
        <v>1.49</v>
      </c>
      <c r="I573" s="226"/>
      <c r="J573" s="222"/>
      <c r="K573" s="222"/>
      <c r="L573" s="227"/>
      <c r="M573" s="228"/>
      <c r="N573" s="229"/>
      <c r="O573" s="229"/>
      <c r="P573" s="229"/>
      <c r="Q573" s="229"/>
      <c r="R573" s="229"/>
      <c r="S573" s="229"/>
      <c r="T573" s="230"/>
      <c r="AT573" s="231" t="s">
        <v>174</v>
      </c>
      <c r="AU573" s="231" t="s">
        <v>83</v>
      </c>
      <c r="AV573" s="14" t="s">
        <v>83</v>
      </c>
      <c r="AW573" s="14" t="s">
        <v>31</v>
      </c>
      <c r="AX573" s="14" t="s">
        <v>73</v>
      </c>
      <c r="AY573" s="231" t="s">
        <v>131</v>
      </c>
    </row>
    <row r="574" spans="2:51" s="14" customFormat="1" ht="11.25">
      <c r="B574" s="221"/>
      <c r="C574" s="222"/>
      <c r="D574" s="202" t="s">
        <v>174</v>
      </c>
      <c r="E574" s="223" t="s">
        <v>1</v>
      </c>
      <c r="F574" s="224" t="s">
        <v>554</v>
      </c>
      <c r="G574" s="222"/>
      <c r="H574" s="225">
        <v>1.21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174</v>
      </c>
      <c r="AU574" s="231" t="s">
        <v>83</v>
      </c>
      <c r="AV574" s="14" t="s">
        <v>83</v>
      </c>
      <c r="AW574" s="14" t="s">
        <v>31</v>
      </c>
      <c r="AX574" s="14" t="s">
        <v>73</v>
      </c>
      <c r="AY574" s="231" t="s">
        <v>131</v>
      </c>
    </row>
    <row r="575" spans="2:51" s="14" customFormat="1" ht="11.25">
      <c r="B575" s="221"/>
      <c r="C575" s="222"/>
      <c r="D575" s="202" t="s">
        <v>174</v>
      </c>
      <c r="E575" s="223" t="s">
        <v>1</v>
      </c>
      <c r="F575" s="224" t="s">
        <v>555</v>
      </c>
      <c r="G575" s="222"/>
      <c r="H575" s="225">
        <v>1.1599999999999999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174</v>
      </c>
      <c r="AU575" s="231" t="s">
        <v>83</v>
      </c>
      <c r="AV575" s="14" t="s">
        <v>83</v>
      </c>
      <c r="AW575" s="14" t="s">
        <v>31</v>
      </c>
      <c r="AX575" s="14" t="s">
        <v>73</v>
      </c>
      <c r="AY575" s="231" t="s">
        <v>131</v>
      </c>
    </row>
    <row r="576" spans="2:51" s="14" customFormat="1" ht="11.25">
      <c r="B576" s="221"/>
      <c r="C576" s="222"/>
      <c r="D576" s="202" t="s">
        <v>174</v>
      </c>
      <c r="E576" s="223" t="s">
        <v>1</v>
      </c>
      <c r="F576" s="224" t="s">
        <v>556</v>
      </c>
      <c r="G576" s="222"/>
      <c r="H576" s="225">
        <v>1.18</v>
      </c>
      <c r="I576" s="226"/>
      <c r="J576" s="222"/>
      <c r="K576" s="222"/>
      <c r="L576" s="227"/>
      <c r="M576" s="228"/>
      <c r="N576" s="229"/>
      <c r="O576" s="229"/>
      <c r="P576" s="229"/>
      <c r="Q576" s="229"/>
      <c r="R576" s="229"/>
      <c r="S576" s="229"/>
      <c r="T576" s="230"/>
      <c r="AT576" s="231" t="s">
        <v>174</v>
      </c>
      <c r="AU576" s="231" t="s">
        <v>83</v>
      </c>
      <c r="AV576" s="14" t="s">
        <v>83</v>
      </c>
      <c r="AW576" s="14" t="s">
        <v>31</v>
      </c>
      <c r="AX576" s="14" t="s">
        <v>73</v>
      </c>
      <c r="AY576" s="231" t="s">
        <v>131</v>
      </c>
    </row>
    <row r="577" spans="1:65" s="14" customFormat="1" ht="11.25">
      <c r="B577" s="221"/>
      <c r="C577" s="222"/>
      <c r="D577" s="202" t="s">
        <v>174</v>
      </c>
      <c r="E577" s="223" t="s">
        <v>1</v>
      </c>
      <c r="F577" s="224" t="s">
        <v>557</v>
      </c>
      <c r="G577" s="222"/>
      <c r="H577" s="225">
        <v>1.55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174</v>
      </c>
      <c r="AU577" s="231" t="s">
        <v>83</v>
      </c>
      <c r="AV577" s="14" t="s">
        <v>83</v>
      </c>
      <c r="AW577" s="14" t="s">
        <v>31</v>
      </c>
      <c r="AX577" s="14" t="s">
        <v>73</v>
      </c>
      <c r="AY577" s="231" t="s">
        <v>131</v>
      </c>
    </row>
    <row r="578" spans="1:65" s="16" customFormat="1" ht="11.25">
      <c r="B578" s="243"/>
      <c r="C578" s="244"/>
      <c r="D578" s="202" t="s">
        <v>174</v>
      </c>
      <c r="E578" s="245" t="s">
        <v>1</v>
      </c>
      <c r="F578" s="246" t="s">
        <v>791</v>
      </c>
      <c r="G578" s="244"/>
      <c r="H578" s="247">
        <v>7.75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AT578" s="253" t="s">
        <v>174</v>
      </c>
      <c r="AU578" s="253" t="s">
        <v>83</v>
      </c>
      <c r="AV578" s="16" t="s">
        <v>141</v>
      </c>
      <c r="AW578" s="16" t="s">
        <v>31</v>
      </c>
      <c r="AX578" s="16" t="s">
        <v>73</v>
      </c>
      <c r="AY578" s="253" t="s">
        <v>131</v>
      </c>
    </row>
    <row r="579" spans="1:65" s="15" customFormat="1" ht="11.25">
      <c r="B579" s="232"/>
      <c r="C579" s="233"/>
      <c r="D579" s="202" t="s">
        <v>174</v>
      </c>
      <c r="E579" s="234" t="s">
        <v>1</v>
      </c>
      <c r="F579" s="235" t="s">
        <v>178</v>
      </c>
      <c r="G579" s="233"/>
      <c r="H579" s="236">
        <v>20.13</v>
      </c>
      <c r="I579" s="237"/>
      <c r="J579" s="233"/>
      <c r="K579" s="233"/>
      <c r="L579" s="238"/>
      <c r="M579" s="239"/>
      <c r="N579" s="240"/>
      <c r="O579" s="240"/>
      <c r="P579" s="240"/>
      <c r="Q579" s="240"/>
      <c r="R579" s="240"/>
      <c r="S579" s="240"/>
      <c r="T579" s="241"/>
      <c r="AT579" s="242" t="s">
        <v>174</v>
      </c>
      <c r="AU579" s="242" t="s">
        <v>83</v>
      </c>
      <c r="AV579" s="15" t="s">
        <v>138</v>
      </c>
      <c r="AW579" s="15" t="s">
        <v>31</v>
      </c>
      <c r="AX579" s="15" t="s">
        <v>81</v>
      </c>
      <c r="AY579" s="242" t="s">
        <v>131</v>
      </c>
    </row>
    <row r="580" spans="1:65" s="2" customFormat="1" ht="24.2" customHeight="1">
      <c r="A580" s="35"/>
      <c r="B580" s="36"/>
      <c r="C580" s="257" t="s">
        <v>792</v>
      </c>
      <c r="D580" s="257" t="s">
        <v>479</v>
      </c>
      <c r="E580" s="258" t="s">
        <v>793</v>
      </c>
      <c r="F580" s="259" t="s">
        <v>794</v>
      </c>
      <c r="G580" s="260" t="s">
        <v>172</v>
      </c>
      <c r="H580" s="261">
        <v>22.143000000000001</v>
      </c>
      <c r="I580" s="262"/>
      <c r="J580" s="263">
        <f>ROUND(I580*H580,2)</f>
        <v>0</v>
      </c>
      <c r="K580" s="264"/>
      <c r="L580" s="265"/>
      <c r="M580" s="266" t="s">
        <v>1</v>
      </c>
      <c r="N580" s="267" t="s">
        <v>38</v>
      </c>
      <c r="O580" s="72"/>
      <c r="P580" s="198">
        <f>O580*H580</f>
        <v>0</v>
      </c>
      <c r="Q580" s="198">
        <v>0</v>
      </c>
      <c r="R580" s="198">
        <f>Q580*H580</f>
        <v>0</v>
      </c>
      <c r="S580" s="198">
        <v>0</v>
      </c>
      <c r="T580" s="199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0" t="s">
        <v>324</v>
      </c>
      <c r="AT580" s="200" t="s">
        <v>479</v>
      </c>
      <c r="AU580" s="200" t="s">
        <v>83</v>
      </c>
      <c r="AY580" s="18" t="s">
        <v>131</v>
      </c>
      <c r="BE580" s="201">
        <f>IF(N580="základní",J580,0)</f>
        <v>0</v>
      </c>
      <c r="BF580" s="201">
        <f>IF(N580="snížená",J580,0)</f>
        <v>0</v>
      </c>
      <c r="BG580" s="201">
        <f>IF(N580="zákl. přenesená",J580,0)</f>
        <v>0</v>
      </c>
      <c r="BH580" s="201">
        <f>IF(N580="sníž. přenesená",J580,0)</f>
        <v>0</v>
      </c>
      <c r="BI580" s="201">
        <f>IF(N580="nulová",J580,0)</f>
        <v>0</v>
      </c>
      <c r="BJ580" s="18" t="s">
        <v>81</v>
      </c>
      <c r="BK580" s="201">
        <f>ROUND(I580*H580,2)</f>
        <v>0</v>
      </c>
      <c r="BL580" s="18" t="s">
        <v>229</v>
      </c>
      <c r="BM580" s="200" t="s">
        <v>795</v>
      </c>
    </row>
    <row r="581" spans="1:65" s="2" customFormat="1" ht="11.25">
      <c r="A581" s="35"/>
      <c r="B581" s="36"/>
      <c r="C581" s="37"/>
      <c r="D581" s="202" t="s">
        <v>139</v>
      </c>
      <c r="E581" s="37"/>
      <c r="F581" s="203" t="s">
        <v>794</v>
      </c>
      <c r="G581" s="37"/>
      <c r="H581" s="37"/>
      <c r="I581" s="204"/>
      <c r="J581" s="37"/>
      <c r="K581" s="37"/>
      <c r="L581" s="40"/>
      <c r="M581" s="205"/>
      <c r="N581" s="206"/>
      <c r="O581" s="72"/>
      <c r="P581" s="72"/>
      <c r="Q581" s="72"/>
      <c r="R581" s="72"/>
      <c r="S581" s="72"/>
      <c r="T581" s="73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8" t="s">
        <v>139</v>
      </c>
      <c r="AU581" s="18" t="s">
        <v>83</v>
      </c>
    </row>
    <row r="582" spans="1:65" s="14" customFormat="1" ht="11.25">
      <c r="B582" s="221"/>
      <c r="C582" s="222"/>
      <c r="D582" s="202" t="s">
        <v>174</v>
      </c>
      <c r="E582" s="223" t="s">
        <v>1</v>
      </c>
      <c r="F582" s="224" t="s">
        <v>796</v>
      </c>
      <c r="G582" s="222"/>
      <c r="H582" s="225">
        <v>22.143000000000001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174</v>
      </c>
      <c r="AU582" s="231" t="s">
        <v>83</v>
      </c>
      <c r="AV582" s="14" t="s">
        <v>83</v>
      </c>
      <c r="AW582" s="14" t="s">
        <v>31</v>
      </c>
      <c r="AX582" s="14" t="s">
        <v>73</v>
      </c>
      <c r="AY582" s="231" t="s">
        <v>131</v>
      </c>
    </row>
    <row r="583" spans="1:65" s="15" customFormat="1" ht="11.25">
      <c r="B583" s="232"/>
      <c r="C583" s="233"/>
      <c r="D583" s="202" t="s">
        <v>174</v>
      </c>
      <c r="E583" s="234" t="s">
        <v>1</v>
      </c>
      <c r="F583" s="235" t="s">
        <v>178</v>
      </c>
      <c r="G583" s="233"/>
      <c r="H583" s="236">
        <v>22.143000000000001</v>
      </c>
      <c r="I583" s="237"/>
      <c r="J583" s="233"/>
      <c r="K583" s="233"/>
      <c r="L583" s="238"/>
      <c r="M583" s="239"/>
      <c r="N583" s="240"/>
      <c r="O583" s="240"/>
      <c r="P583" s="240"/>
      <c r="Q583" s="240"/>
      <c r="R583" s="240"/>
      <c r="S583" s="240"/>
      <c r="T583" s="241"/>
      <c r="AT583" s="242" t="s">
        <v>174</v>
      </c>
      <c r="AU583" s="242" t="s">
        <v>83</v>
      </c>
      <c r="AV583" s="15" t="s">
        <v>138</v>
      </c>
      <c r="AW583" s="15" t="s">
        <v>31</v>
      </c>
      <c r="AX583" s="15" t="s">
        <v>81</v>
      </c>
      <c r="AY583" s="242" t="s">
        <v>131</v>
      </c>
    </row>
    <row r="584" spans="1:65" s="2" customFormat="1" ht="16.5" customHeight="1">
      <c r="A584" s="35"/>
      <c r="B584" s="36"/>
      <c r="C584" s="188" t="s">
        <v>610</v>
      </c>
      <c r="D584" s="188" t="s">
        <v>134</v>
      </c>
      <c r="E584" s="189" t="s">
        <v>797</v>
      </c>
      <c r="F584" s="190" t="s">
        <v>798</v>
      </c>
      <c r="G584" s="191" t="s">
        <v>172</v>
      </c>
      <c r="H584" s="192">
        <v>20.13</v>
      </c>
      <c r="I584" s="193"/>
      <c r="J584" s="194">
        <f>ROUND(I584*H584,2)</f>
        <v>0</v>
      </c>
      <c r="K584" s="195"/>
      <c r="L584" s="40"/>
      <c r="M584" s="196" t="s">
        <v>1</v>
      </c>
      <c r="N584" s="197" t="s">
        <v>38</v>
      </c>
      <c r="O584" s="72"/>
      <c r="P584" s="198">
        <f>O584*H584</f>
        <v>0</v>
      </c>
      <c r="Q584" s="198">
        <v>2.9999999999999997E-4</v>
      </c>
      <c r="R584" s="198">
        <f>Q584*H584</f>
        <v>6.0389999999999992E-3</v>
      </c>
      <c r="S584" s="198">
        <v>0</v>
      </c>
      <c r="T584" s="199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200" t="s">
        <v>229</v>
      </c>
      <c r="AT584" s="200" t="s">
        <v>134</v>
      </c>
      <c r="AU584" s="200" t="s">
        <v>83</v>
      </c>
      <c r="AY584" s="18" t="s">
        <v>131</v>
      </c>
      <c r="BE584" s="201">
        <f>IF(N584="základní",J584,0)</f>
        <v>0</v>
      </c>
      <c r="BF584" s="201">
        <f>IF(N584="snížená",J584,0)</f>
        <v>0</v>
      </c>
      <c r="BG584" s="201">
        <f>IF(N584="zákl. přenesená",J584,0)</f>
        <v>0</v>
      </c>
      <c r="BH584" s="201">
        <f>IF(N584="sníž. přenesená",J584,0)</f>
        <v>0</v>
      </c>
      <c r="BI584" s="201">
        <f>IF(N584="nulová",J584,0)</f>
        <v>0</v>
      </c>
      <c r="BJ584" s="18" t="s">
        <v>81</v>
      </c>
      <c r="BK584" s="201">
        <f>ROUND(I584*H584,2)</f>
        <v>0</v>
      </c>
      <c r="BL584" s="18" t="s">
        <v>229</v>
      </c>
      <c r="BM584" s="200" t="s">
        <v>799</v>
      </c>
    </row>
    <row r="585" spans="1:65" s="2" customFormat="1" ht="19.5">
      <c r="A585" s="35"/>
      <c r="B585" s="36"/>
      <c r="C585" s="37"/>
      <c r="D585" s="202" t="s">
        <v>139</v>
      </c>
      <c r="E585" s="37"/>
      <c r="F585" s="203" t="s">
        <v>800</v>
      </c>
      <c r="G585" s="37"/>
      <c r="H585" s="37"/>
      <c r="I585" s="204"/>
      <c r="J585" s="37"/>
      <c r="K585" s="37"/>
      <c r="L585" s="40"/>
      <c r="M585" s="205"/>
      <c r="N585" s="206"/>
      <c r="O585" s="72"/>
      <c r="P585" s="72"/>
      <c r="Q585" s="72"/>
      <c r="R585" s="72"/>
      <c r="S585" s="72"/>
      <c r="T585" s="73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T585" s="18" t="s">
        <v>139</v>
      </c>
      <c r="AU585" s="18" t="s">
        <v>83</v>
      </c>
    </row>
    <row r="586" spans="1:65" s="2" customFormat="1" ht="24.2" customHeight="1">
      <c r="A586" s="35"/>
      <c r="B586" s="36"/>
      <c r="C586" s="188" t="s">
        <v>801</v>
      </c>
      <c r="D586" s="188" t="s">
        <v>134</v>
      </c>
      <c r="E586" s="189" t="s">
        <v>802</v>
      </c>
      <c r="F586" s="190" t="s">
        <v>803</v>
      </c>
      <c r="G586" s="191" t="s">
        <v>172</v>
      </c>
      <c r="H586" s="192">
        <v>20.13</v>
      </c>
      <c r="I586" s="193"/>
      <c r="J586" s="194">
        <f>ROUND(I586*H586,2)</f>
        <v>0</v>
      </c>
      <c r="K586" s="195"/>
      <c r="L586" s="40"/>
      <c r="M586" s="196" t="s">
        <v>1</v>
      </c>
      <c r="N586" s="197" t="s">
        <v>38</v>
      </c>
      <c r="O586" s="72"/>
      <c r="P586" s="198">
        <f>O586*H586</f>
        <v>0</v>
      </c>
      <c r="Q586" s="198">
        <v>1.4999999999999999E-2</v>
      </c>
      <c r="R586" s="198">
        <f>Q586*H586</f>
        <v>0.30195</v>
      </c>
      <c r="S586" s="198">
        <v>0</v>
      </c>
      <c r="T586" s="199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00" t="s">
        <v>229</v>
      </c>
      <c r="AT586" s="200" t="s">
        <v>134</v>
      </c>
      <c r="AU586" s="200" t="s">
        <v>83</v>
      </c>
      <c r="AY586" s="18" t="s">
        <v>131</v>
      </c>
      <c r="BE586" s="201">
        <f>IF(N586="základní",J586,0)</f>
        <v>0</v>
      </c>
      <c r="BF586" s="201">
        <f>IF(N586="snížená",J586,0)</f>
        <v>0</v>
      </c>
      <c r="BG586" s="201">
        <f>IF(N586="zákl. přenesená",J586,0)</f>
        <v>0</v>
      </c>
      <c r="BH586" s="201">
        <f>IF(N586="sníž. přenesená",J586,0)</f>
        <v>0</v>
      </c>
      <c r="BI586" s="201">
        <f>IF(N586="nulová",J586,0)</f>
        <v>0</v>
      </c>
      <c r="BJ586" s="18" t="s">
        <v>81</v>
      </c>
      <c r="BK586" s="201">
        <f>ROUND(I586*H586,2)</f>
        <v>0</v>
      </c>
      <c r="BL586" s="18" t="s">
        <v>229</v>
      </c>
      <c r="BM586" s="200" t="s">
        <v>804</v>
      </c>
    </row>
    <row r="587" spans="1:65" s="2" customFormat="1" ht="19.5">
      <c r="A587" s="35"/>
      <c r="B587" s="36"/>
      <c r="C587" s="37"/>
      <c r="D587" s="202" t="s">
        <v>139</v>
      </c>
      <c r="E587" s="37"/>
      <c r="F587" s="203" t="s">
        <v>805</v>
      </c>
      <c r="G587" s="37"/>
      <c r="H587" s="37"/>
      <c r="I587" s="204"/>
      <c r="J587" s="37"/>
      <c r="K587" s="37"/>
      <c r="L587" s="40"/>
      <c r="M587" s="205"/>
      <c r="N587" s="206"/>
      <c r="O587" s="72"/>
      <c r="P587" s="72"/>
      <c r="Q587" s="72"/>
      <c r="R587" s="72"/>
      <c r="S587" s="72"/>
      <c r="T587" s="73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139</v>
      </c>
      <c r="AU587" s="18" t="s">
        <v>83</v>
      </c>
    </row>
    <row r="588" spans="1:65" s="2" customFormat="1" ht="24.2" customHeight="1">
      <c r="A588" s="35"/>
      <c r="B588" s="36"/>
      <c r="C588" s="188" t="s">
        <v>615</v>
      </c>
      <c r="D588" s="188" t="s">
        <v>134</v>
      </c>
      <c r="E588" s="189" t="s">
        <v>806</v>
      </c>
      <c r="F588" s="190" t="s">
        <v>807</v>
      </c>
      <c r="G588" s="191" t="s">
        <v>172</v>
      </c>
      <c r="H588" s="192">
        <v>17.61</v>
      </c>
      <c r="I588" s="193"/>
      <c r="J588" s="194">
        <f>ROUND(I588*H588,2)</f>
        <v>0</v>
      </c>
      <c r="K588" s="195"/>
      <c r="L588" s="40"/>
      <c r="M588" s="196" t="s">
        <v>1</v>
      </c>
      <c r="N588" s="197" t="s">
        <v>38</v>
      </c>
      <c r="O588" s="72"/>
      <c r="P588" s="198">
        <f>O588*H588</f>
        <v>0</v>
      </c>
      <c r="Q588" s="198">
        <v>1.5E-3</v>
      </c>
      <c r="R588" s="198">
        <f>Q588*H588</f>
        <v>2.6415000000000001E-2</v>
      </c>
      <c r="S588" s="198">
        <v>0</v>
      </c>
      <c r="T588" s="199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0" t="s">
        <v>229</v>
      </c>
      <c r="AT588" s="200" t="s">
        <v>134</v>
      </c>
      <c r="AU588" s="200" t="s">
        <v>83</v>
      </c>
      <c r="AY588" s="18" t="s">
        <v>131</v>
      </c>
      <c r="BE588" s="201">
        <f>IF(N588="základní",J588,0)</f>
        <v>0</v>
      </c>
      <c r="BF588" s="201">
        <f>IF(N588="snížená",J588,0)</f>
        <v>0</v>
      </c>
      <c r="BG588" s="201">
        <f>IF(N588="zákl. přenesená",J588,0)</f>
        <v>0</v>
      </c>
      <c r="BH588" s="201">
        <f>IF(N588="sníž. přenesená",J588,0)</f>
        <v>0</v>
      </c>
      <c r="BI588" s="201">
        <f>IF(N588="nulová",J588,0)</f>
        <v>0</v>
      </c>
      <c r="BJ588" s="18" t="s">
        <v>81</v>
      </c>
      <c r="BK588" s="201">
        <f>ROUND(I588*H588,2)</f>
        <v>0</v>
      </c>
      <c r="BL588" s="18" t="s">
        <v>229</v>
      </c>
      <c r="BM588" s="200" t="s">
        <v>808</v>
      </c>
    </row>
    <row r="589" spans="1:65" s="2" customFormat="1" ht="11.25">
      <c r="A589" s="35"/>
      <c r="B589" s="36"/>
      <c r="C589" s="37"/>
      <c r="D589" s="202" t="s">
        <v>139</v>
      </c>
      <c r="E589" s="37"/>
      <c r="F589" s="203" t="s">
        <v>809</v>
      </c>
      <c r="G589" s="37"/>
      <c r="H589" s="37"/>
      <c r="I589" s="204"/>
      <c r="J589" s="37"/>
      <c r="K589" s="37"/>
      <c r="L589" s="40"/>
      <c r="M589" s="205"/>
      <c r="N589" s="206"/>
      <c r="O589" s="72"/>
      <c r="P589" s="72"/>
      <c r="Q589" s="72"/>
      <c r="R589" s="72"/>
      <c r="S589" s="72"/>
      <c r="T589" s="73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8" t="s">
        <v>139</v>
      </c>
      <c r="AU589" s="18" t="s">
        <v>83</v>
      </c>
    </row>
    <row r="590" spans="1:65" s="14" customFormat="1" ht="11.25">
      <c r="B590" s="221"/>
      <c r="C590" s="222"/>
      <c r="D590" s="202" t="s">
        <v>174</v>
      </c>
      <c r="E590" s="223" t="s">
        <v>1</v>
      </c>
      <c r="F590" s="224" t="s">
        <v>541</v>
      </c>
      <c r="G590" s="222"/>
      <c r="H590" s="225">
        <v>2.81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AT590" s="231" t="s">
        <v>174</v>
      </c>
      <c r="AU590" s="231" t="s">
        <v>83</v>
      </c>
      <c r="AV590" s="14" t="s">
        <v>83</v>
      </c>
      <c r="AW590" s="14" t="s">
        <v>31</v>
      </c>
      <c r="AX590" s="14" t="s">
        <v>73</v>
      </c>
      <c r="AY590" s="231" t="s">
        <v>131</v>
      </c>
    </row>
    <row r="591" spans="1:65" s="14" customFormat="1" ht="11.25">
      <c r="B591" s="221"/>
      <c r="C591" s="222"/>
      <c r="D591" s="202" t="s">
        <v>174</v>
      </c>
      <c r="E591" s="223" t="s">
        <v>1</v>
      </c>
      <c r="F591" s="224" t="s">
        <v>543</v>
      </c>
      <c r="G591" s="222"/>
      <c r="H591" s="225">
        <v>1.38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174</v>
      </c>
      <c r="AU591" s="231" t="s">
        <v>83</v>
      </c>
      <c r="AV591" s="14" t="s">
        <v>83</v>
      </c>
      <c r="AW591" s="14" t="s">
        <v>31</v>
      </c>
      <c r="AX591" s="14" t="s">
        <v>73</v>
      </c>
      <c r="AY591" s="231" t="s">
        <v>131</v>
      </c>
    </row>
    <row r="592" spans="1:65" s="14" customFormat="1" ht="11.25">
      <c r="B592" s="221"/>
      <c r="C592" s="222"/>
      <c r="D592" s="202" t="s">
        <v>174</v>
      </c>
      <c r="E592" s="223" t="s">
        <v>1</v>
      </c>
      <c r="F592" s="224" t="s">
        <v>544</v>
      </c>
      <c r="G592" s="222"/>
      <c r="H592" s="225">
        <v>1.37</v>
      </c>
      <c r="I592" s="226"/>
      <c r="J592" s="222"/>
      <c r="K592" s="222"/>
      <c r="L592" s="227"/>
      <c r="M592" s="228"/>
      <c r="N592" s="229"/>
      <c r="O592" s="229"/>
      <c r="P592" s="229"/>
      <c r="Q592" s="229"/>
      <c r="R592" s="229"/>
      <c r="S592" s="229"/>
      <c r="T592" s="230"/>
      <c r="AT592" s="231" t="s">
        <v>174</v>
      </c>
      <c r="AU592" s="231" t="s">
        <v>83</v>
      </c>
      <c r="AV592" s="14" t="s">
        <v>83</v>
      </c>
      <c r="AW592" s="14" t="s">
        <v>31</v>
      </c>
      <c r="AX592" s="14" t="s">
        <v>73</v>
      </c>
      <c r="AY592" s="231" t="s">
        <v>131</v>
      </c>
    </row>
    <row r="593" spans="1:65" s="14" customFormat="1" ht="11.25">
      <c r="B593" s="221"/>
      <c r="C593" s="222"/>
      <c r="D593" s="202" t="s">
        <v>174</v>
      </c>
      <c r="E593" s="223" t="s">
        <v>1</v>
      </c>
      <c r="F593" s="224" t="s">
        <v>545</v>
      </c>
      <c r="G593" s="222"/>
      <c r="H593" s="225">
        <v>1.37</v>
      </c>
      <c r="I593" s="226"/>
      <c r="J593" s="222"/>
      <c r="K593" s="222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174</v>
      </c>
      <c r="AU593" s="231" t="s">
        <v>83</v>
      </c>
      <c r="AV593" s="14" t="s">
        <v>83</v>
      </c>
      <c r="AW593" s="14" t="s">
        <v>31</v>
      </c>
      <c r="AX593" s="14" t="s">
        <v>73</v>
      </c>
      <c r="AY593" s="231" t="s">
        <v>131</v>
      </c>
    </row>
    <row r="594" spans="1:65" s="14" customFormat="1" ht="11.25">
      <c r="B594" s="221"/>
      <c r="C594" s="222"/>
      <c r="D594" s="202" t="s">
        <v>174</v>
      </c>
      <c r="E594" s="223" t="s">
        <v>1</v>
      </c>
      <c r="F594" s="224" t="s">
        <v>546</v>
      </c>
      <c r="G594" s="222"/>
      <c r="H594" s="225">
        <v>1.36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174</v>
      </c>
      <c r="AU594" s="231" t="s">
        <v>83</v>
      </c>
      <c r="AV594" s="14" t="s">
        <v>83</v>
      </c>
      <c r="AW594" s="14" t="s">
        <v>31</v>
      </c>
      <c r="AX594" s="14" t="s">
        <v>73</v>
      </c>
      <c r="AY594" s="231" t="s">
        <v>131</v>
      </c>
    </row>
    <row r="595" spans="1:65" s="14" customFormat="1" ht="11.25">
      <c r="B595" s="221"/>
      <c r="C595" s="222"/>
      <c r="D595" s="202" t="s">
        <v>174</v>
      </c>
      <c r="E595" s="223" t="s">
        <v>1</v>
      </c>
      <c r="F595" s="224" t="s">
        <v>547</v>
      </c>
      <c r="G595" s="222"/>
      <c r="H595" s="225">
        <v>1.36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174</v>
      </c>
      <c r="AU595" s="231" t="s">
        <v>83</v>
      </c>
      <c r="AV595" s="14" t="s">
        <v>83</v>
      </c>
      <c r="AW595" s="14" t="s">
        <v>31</v>
      </c>
      <c r="AX595" s="14" t="s">
        <v>73</v>
      </c>
      <c r="AY595" s="231" t="s">
        <v>131</v>
      </c>
    </row>
    <row r="596" spans="1:65" s="14" customFormat="1" ht="11.25">
      <c r="B596" s="221"/>
      <c r="C596" s="222"/>
      <c r="D596" s="202" t="s">
        <v>174</v>
      </c>
      <c r="E596" s="223" t="s">
        <v>1</v>
      </c>
      <c r="F596" s="224" t="s">
        <v>548</v>
      </c>
      <c r="G596" s="222"/>
      <c r="H596" s="225">
        <v>1.37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174</v>
      </c>
      <c r="AU596" s="231" t="s">
        <v>83</v>
      </c>
      <c r="AV596" s="14" t="s">
        <v>83</v>
      </c>
      <c r="AW596" s="14" t="s">
        <v>31</v>
      </c>
      <c r="AX596" s="14" t="s">
        <v>73</v>
      </c>
      <c r="AY596" s="231" t="s">
        <v>131</v>
      </c>
    </row>
    <row r="597" spans="1:65" s="13" customFormat="1" ht="11.25">
      <c r="B597" s="211"/>
      <c r="C597" s="212"/>
      <c r="D597" s="202" t="s">
        <v>174</v>
      </c>
      <c r="E597" s="213" t="s">
        <v>1</v>
      </c>
      <c r="F597" s="214" t="s">
        <v>268</v>
      </c>
      <c r="G597" s="212"/>
      <c r="H597" s="213" t="s">
        <v>1</v>
      </c>
      <c r="I597" s="215"/>
      <c r="J597" s="212"/>
      <c r="K597" s="212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174</v>
      </c>
      <c r="AU597" s="220" t="s">
        <v>83</v>
      </c>
      <c r="AV597" s="13" t="s">
        <v>81</v>
      </c>
      <c r="AW597" s="13" t="s">
        <v>31</v>
      </c>
      <c r="AX597" s="13" t="s">
        <v>73</v>
      </c>
      <c r="AY597" s="220" t="s">
        <v>131</v>
      </c>
    </row>
    <row r="598" spans="1:65" s="14" customFormat="1" ht="11.25">
      <c r="B598" s="221"/>
      <c r="C598" s="222"/>
      <c r="D598" s="202" t="s">
        <v>174</v>
      </c>
      <c r="E598" s="223" t="s">
        <v>1</v>
      </c>
      <c r="F598" s="224" t="s">
        <v>553</v>
      </c>
      <c r="G598" s="222"/>
      <c r="H598" s="225">
        <v>1.49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AT598" s="231" t="s">
        <v>174</v>
      </c>
      <c r="AU598" s="231" t="s">
        <v>83</v>
      </c>
      <c r="AV598" s="14" t="s">
        <v>83</v>
      </c>
      <c r="AW598" s="14" t="s">
        <v>31</v>
      </c>
      <c r="AX598" s="14" t="s">
        <v>73</v>
      </c>
      <c r="AY598" s="231" t="s">
        <v>131</v>
      </c>
    </row>
    <row r="599" spans="1:65" s="14" customFormat="1" ht="11.25">
      <c r="B599" s="221"/>
      <c r="C599" s="222"/>
      <c r="D599" s="202" t="s">
        <v>174</v>
      </c>
      <c r="E599" s="223" t="s">
        <v>1</v>
      </c>
      <c r="F599" s="224" t="s">
        <v>554</v>
      </c>
      <c r="G599" s="222"/>
      <c r="H599" s="225">
        <v>1.21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174</v>
      </c>
      <c r="AU599" s="231" t="s">
        <v>83</v>
      </c>
      <c r="AV599" s="14" t="s">
        <v>83</v>
      </c>
      <c r="AW599" s="14" t="s">
        <v>31</v>
      </c>
      <c r="AX599" s="14" t="s">
        <v>73</v>
      </c>
      <c r="AY599" s="231" t="s">
        <v>131</v>
      </c>
    </row>
    <row r="600" spans="1:65" s="14" customFormat="1" ht="11.25">
      <c r="B600" s="221"/>
      <c r="C600" s="222"/>
      <c r="D600" s="202" t="s">
        <v>174</v>
      </c>
      <c r="E600" s="223" t="s">
        <v>1</v>
      </c>
      <c r="F600" s="224" t="s">
        <v>555</v>
      </c>
      <c r="G600" s="222"/>
      <c r="H600" s="225">
        <v>1.1599999999999999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174</v>
      </c>
      <c r="AU600" s="231" t="s">
        <v>83</v>
      </c>
      <c r="AV600" s="14" t="s">
        <v>83</v>
      </c>
      <c r="AW600" s="14" t="s">
        <v>31</v>
      </c>
      <c r="AX600" s="14" t="s">
        <v>73</v>
      </c>
      <c r="AY600" s="231" t="s">
        <v>131</v>
      </c>
    </row>
    <row r="601" spans="1:65" s="14" customFormat="1" ht="11.25">
      <c r="B601" s="221"/>
      <c r="C601" s="222"/>
      <c r="D601" s="202" t="s">
        <v>174</v>
      </c>
      <c r="E601" s="223" t="s">
        <v>1</v>
      </c>
      <c r="F601" s="224" t="s">
        <v>556</v>
      </c>
      <c r="G601" s="222"/>
      <c r="H601" s="225">
        <v>1.18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174</v>
      </c>
      <c r="AU601" s="231" t="s">
        <v>83</v>
      </c>
      <c r="AV601" s="14" t="s">
        <v>83</v>
      </c>
      <c r="AW601" s="14" t="s">
        <v>31</v>
      </c>
      <c r="AX601" s="14" t="s">
        <v>73</v>
      </c>
      <c r="AY601" s="231" t="s">
        <v>131</v>
      </c>
    </row>
    <row r="602" spans="1:65" s="14" customFormat="1" ht="11.25">
      <c r="B602" s="221"/>
      <c r="C602" s="222"/>
      <c r="D602" s="202" t="s">
        <v>174</v>
      </c>
      <c r="E602" s="223" t="s">
        <v>1</v>
      </c>
      <c r="F602" s="224" t="s">
        <v>557</v>
      </c>
      <c r="G602" s="222"/>
      <c r="H602" s="225">
        <v>1.55</v>
      </c>
      <c r="I602" s="226"/>
      <c r="J602" s="222"/>
      <c r="K602" s="222"/>
      <c r="L602" s="227"/>
      <c r="M602" s="228"/>
      <c r="N602" s="229"/>
      <c r="O602" s="229"/>
      <c r="P602" s="229"/>
      <c r="Q602" s="229"/>
      <c r="R602" s="229"/>
      <c r="S602" s="229"/>
      <c r="T602" s="230"/>
      <c r="AT602" s="231" t="s">
        <v>174</v>
      </c>
      <c r="AU602" s="231" t="s">
        <v>83</v>
      </c>
      <c r="AV602" s="14" t="s">
        <v>83</v>
      </c>
      <c r="AW602" s="14" t="s">
        <v>31</v>
      </c>
      <c r="AX602" s="14" t="s">
        <v>73</v>
      </c>
      <c r="AY602" s="231" t="s">
        <v>131</v>
      </c>
    </row>
    <row r="603" spans="1:65" s="15" customFormat="1" ht="11.25">
      <c r="B603" s="232"/>
      <c r="C603" s="233"/>
      <c r="D603" s="202" t="s">
        <v>174</v>
      </c>
      <c r="E603" s="234" t="s">
        <v>1</v>
      </c>
      <c r="F603" s="235" t="s">
        <v>178</v>
      </c>
      <c r="G603" s="233"/>
      <c r="H603" s="236">
        <v>17.61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AT603" s="242" t="s">
        <v>174</v>
      </c>
      <c r="AU603" s="242" t="s">
        <v>83</v>
      </c>
      <c r="AV603" s="15" t="s">
        <v>138</v>
      </c>
      <c r="AW603" s="15" t="s">
        <v>31</v>
      </c>
      <c r="AX603" s="15" t="s">
        <v>81</v>
      </c>
      <c r="AY603" s="242" t="s">
        <v>131</v>
      </c>
    </row>
    <row r="604" spans="1:65" s="2" customFormat="1" ht="16.5" customHeight="1">
      <c r="A604" s="35"/>
      <c r="B604" s="36"/>
      <c r="C604" s="188" t="s">
        <v>810</v>
      </c>
      <c r="D604" s="188" t="s">
        <v>134</v>
      </c>
      <c r="E604" s="189" t="s">
        <v>811</v>
      </c>
      <c r="F604" s="190" t="s">
        <v>812</v>
      </c>
      <c r="G604" s="191" t="s">
        <v>375</v>
      </c>
      <c r="H604" s="192">
        <v>48</v>
      </c>
      <c r="I604" s="193"/>
      <c r="J604" s="194">
        <f>ROUND(I604*H604,2)</f>
        <v>0</v>
      </c>
      <c r="K604" s="195"/>
      <c r="L604" s="40"/>
      <c r="M604" s="196" t="s">
        <v>1</v>
      </c>
      <c r="N604" s="197" t="s">
        <v>38</v>
      </c>
      <c r="O604" s="72"/>
      <c r="P604" s="198">
        <f>O604*H604</f>
        <v>0</v>
      </c>
      <c r="Q604" s="198">
        <v>2.1000000000000001E-4</v>
      </c>
      <c r="R604" s="198">
        <f>Q604*H604</f>
        <v>1.008E-2</v>
      </c>
      <c r="S604" s="198">
        <v>0</v>
      </c>
      <c r="T604" s="199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00" t="s">
        <v>229</v>
      </c>
      <c r="AT604" s="200" t="s">
        <v>134</v>
      </c>
      <c r="AU604" s="200" t="s">
        <v>83</v>
      </c>
      <c r="AY604" s="18" t="s">
        <v>131</v>
      </c>
      <c r="BE604" s="201">
        <f>IF(N604="základní",J604,0)</f>
        <v>0</v>
      </c>
      <c r="BF604" s="201">
        <f>IF(N604="snížená",J604,0)</f>
        <v>0</v>
      </c>
      <c r="BG604" s="201">
        <f>IF(N604="zákl. přenesená",J604,0)</f>
        <v>0</v>
      </c>
      <c r="BH604" s="201">
        <f>IF(N604="sníž. přenesená",J604,0)</f>
        <v>0</v>
      </c>
      <c r="BI604" s="201">
        <f>IF(N604="nulová",J604,0)</f>
        <v>0</v>
      </c>
      <c r="BJ604" s="18" t="s">
        <v>81</v>
      </c>
      <c r="BK604" s="201">
        <f>ROUND(I604*H604,2)</f>
        <v>0</v>
      </c>
      <c r="BL604" s="18" t="s">
        <v>229</v>
      </c>
      <c r="BM604" s="200" t="s">
        <v>813</v>
      </c>
    </row>
    <row r="605" spans="1:65" s="2" customFormat="1" ht="11.25">
      <c r="A605" s="35"/>
      <c r="B605" s="36"/>
      <c r="C605" s="37"/>
      <c r="D605" s="202" t="s">
        <v>139</v>
      </c>
      <c r="E605" s="37"/>
      <c r="F605" s="203" t="s">
        <v>814</v>
      </c>
      <c r="G605" s="37"/>
      <c r="H605" s="37"/>
      <c r="I605" s="204"/>
      <c r="J605" s="37"/>
      <c r="K605" s="37"/>
      <c r="L605" s="40"/>
      <c r="M605" s="205"/>
      <c r="N605" s="206"/>
      <c r="O605" s="72"/>
      <c r="P605" s="72"/>
      <c r="Q605" s="72"/>
      <c r="R605" s="72"/>
      <c r="S605" s="72"/>
      <c r="T605" s="73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8" t="s">
        <v>139</v>
      </c>
      <c r="AU605" s="18" t="s">
        <v>83</v>
      </c>
    </row>
    <row r="606" spans="1:65" s="14" customFormat="1" ht="11.25">
      <c r="B606" s="221"/>
      <c r="C606" s="222"/>
      <c r="D606" s="202" t="s">
        <v>174</v>
      </c>
      <c r="E606" s="223" t="s">
        <v>1</v>
      </c>
      <c r="F606" s="224" t="s">
        <v>815</v>
      </c>
      <c r="G606" s="222"/>
      <c r="H606" s="225">
        <v>4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174</v>
      </c>
      <c r="AU606" s="231" t="s">
        <v>83</v>
      </c>
      <c r="AV606" s="14" t="s">
        <v>83</v>
      </c>
      <c r="AW606" s="14" t="s">
        <v>31</v>
      </c>
      <c r="AX606" s="14" t="s">
        <v>73</v>
      </c>
      <c r="AY606" s="231" t="s">
        <v>131</v>
      </c>
    </row>
    <row r="607" spans="1:65" s="14" customFormat="1" ht="11.25">
      <c r="B607" s="221"/>
      <c r="C607" s="222"/>
      <c r="D607" s="202" t="s">
        <v>174</v>
      </c>
      <c r="E607" s="223" t="s">
        <v>1</v>
      </c>
      <c r="F607" s="224" t="s">
        <v>816</v>
      </c>
      <c r="G607" s="222"/>
      <c r="H607" s="225">
        <v>4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174</v>
      </c>
      <c r="AU607" s="231" t="s">
        <v>83</v>
      </c>
      <c r="AV607" s="14" t="s">
        <v>83</v>
      </c>
      <c r="AW607" s="14" t="s">
        <v>31</v>
      </c>
      <c r="AX607" s="14" t="s">
        <v>73</v>
      </c>
      <c r="AY607" s="231" t="s">
        <v>131</v>
      </c>
    </row>
    <row r="608" spans="1:65" s="14" customFormat="1" ht="11.25">
      <c r="B608" s="221"/>
      <c r="C608" s="222"/>
      <c r="D608" s="202" t="s">
        <v>174</v>
      </c>
      <c r="E608" s="223" t="s">
        <v>1</v>
      </c>
      <c r="F608" s="224" t="s">
        <v>817</v>
      </c>
      <c r="G608" s="222"/>
      <c r="H608" s="225">
        <v>4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174</v>
      </c>
      <c r="AU608" s="231" t="s">
        <v>83</v>
      </c>
      <c r="AV608" s="14" t="s">
        <v>83</v>
      </c>
      <c r="AW608" s="14" t="s">
        <v>31</v>
      </c>
      <c r="AX608" s="14" t="s">
        <v>73</v>
      </c>
      <c r="AY608" s="231" t="s">
        <v>131</v>
      </c>
    </row>
    <row r="609" spans="1:65" s="14" customFormat="1" ht="11.25">
      <c r="B609" s="221"/>
      <c r="C609" s="222"/>
      <c r="D609" s="202" t="s">
        <v>174</v>
      </c>
      <c r="E609" s="223" t="s">
        <v>1</v>
      </c>
      <c r="F609" s="224" t="s">
        <v>818</v>
      </c>
      <c r="G609" s="222"/>
      <c r="H609" s="225">
        <v>4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174</v>
      </c>
      <c r="AU609" s="231" t="s">
        <v>83</v>
      </c>
      <c r="AV609" s="14" t="s">
        <v>83</v>
      </c>
      <c r="AW609" s="14" t="s">
        <v>31</v>
      </c>
      <c r="AX609" s="14" t="s">
        <v>73</v>
      </c>
      <c r="AY609" s="231" t="s">
        <v>131</v>
      </c>
    </row>
    <row r="610" spans="1:65" s="14" customFormat="1" ht="11.25">
      <c r="B610" s="221"/>
      <c r="C610" s="222"/>
      <c r="D610" s="202" t="s">
        <v>174</v>
      </c>
      <c r="E610" s="223" t="s">
        <v>1</v>
      </c>
      <c r="F610" s="224" t="s">
        <v>819</v>
      </c>
      <c r="G610" s="222"/>
      <c r="H610" s="225">
        <v>4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174</v>
      </c>
      <c r="AU610" s="231" t="s">
        <v>83</v>
      </c>
      <c r="AV610" s="14" t="s">
        <v>83</v>
      </c>
      <c r="AW610" s="14" t="s">
        <v>31</v>
      </c>
      <c r="AX610" s="14" t="s">
        <v>73</v>
      </c>
      <c r="AY610" s="231" t="s">
        <v>131</v>
      </c>
    </row>
    <row r="611" spans="1:65" s="14" customFormat="1" ht="11.25">
      <c r="B611" s="221"/>
      <c r="C611" s="222"/>
      <c r="D611" s="202" t="s">
        <v>174</v>
      </c>
      <c r="E611" s="223" t="s">
        <v>1</v>
      </c>
      <c r="F611" s="224" t="s">
        <v>820</v>
      </c>
      <c r="G611" s="222"/>
      <c r="H611" s="225">
        <v>4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174</v>
      </c>
      <c r="AU611" s="231" t="s">
        <v>83</v>
      </c>
      <c r="AV611" s="14" t="s">
        <v>83</v>
      </c>
      <c r="AW611" s="14" t="s">
        <v>31</v>
      </c>
      <c r="AX611" s="14" t="s">
        <v>73</v>
      </c>
      <c r="AY611" s="231" t="s">
        <v>131</v>
      </c>
    </row>
    <row r="612" spans="1:65" s="14" customFormat="1" ht="11.25">
      <c r="B612" s="221"/>
      <c r="C612" s="222"/>
      <c r="D612" s="202" t="s">
        <v>174</v>
      </c>
      <c r="E612" s="223" t="s">
        <v>1</v>
      </c>
      <c r="F612" s="224" t="s">
        <v>821</v>
      </c>
      <c r="G612" s="222"/>
      <c r="H612" s="225">
        <v>4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174</v>
      </c>
      <c r="AU612" s="231" t="s">
        <v>83</v>
      </c>
      <c r="AV612" s="14" t="s">
        <v>83</v>
      </c>
      <c r="AW612" s="14" t="s">
        <v>31</v>
      </c>
      <c r="AX612" s="14" t="s">
        <v>73</v>
      </c>
      <c r="AY612" s="231" t="s">
        <v>131</v>
      </c>
    </row>
    <row r="613" spans="1:65" s="13" customFormat="1" ht="11.25">
      <c r="B613" s="211"/>
      <c r="C613" s="212"/>
      <c r="D613" s="202" t="s">
        <v>174</v>
      </c>
      <c r="E613" s="213" t="s">
        <v>1</v>
      </c>
      <c r="F613" s="214" t="s">
        <v>268</v>
      </c>
      <c r="G613" s="212"/>
      <c r="H613" s="213" t="s">
        <v>1</v>
      </c>
      <c r="I613" s="215"/>
      <c r="J613" s="212"/>
      <c r="K613" s="212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174</v>
      </c>
      <c r="AU613" s="220" t="s">
        <v>83</v>
      </c>
      <c r="AV613" s="13" t="s">
        <v>81</v>
      </c>
      <c r="AW613" s="13" t="s">
        <v>31</v>
      </c>
      <c r="AX613" s="13" t="s">
        <v>73</v>
      </c>
      <c r="AY613" s="220" t="s">
        <v>131</v>
      </c>
    </row>
    <row r="614" spans="1:65" s="14" customFormat="1" ht="11.25">
      <c r="B614" s="221"/>
      <c r="C614" s="222"/>
      <c r="D614" s="202" t="s">
        <v>174</v>
      </c>
      <c r="E614" s="223" t="s">
        <v>1</v>
      </c>
      <c r="F614" s="224" t="s">
        <v>822</v>
      </c>
      <c r="G614" s="222"/>
      <c r="H614" s="225">
        <v>4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174</v>
      </c>
      <c r="AU614" s="231" t="s">
        <v>83</v>
      </c>
      <c r="AV614" s="14" t="s">
        <v>83</v>
      </c>
      <c r="AW614" s="14" t="s">
        <v>31</v>
      </c>
      <c r="AX614" s="14" t="s">
        <v>73</v>
      </c>
      <c r="AY614" s="231" t="s">
        <v>131</v>
      </c>
    </row>
    <row r="615" spans="1:65" s="14" customFormat="1" ht="11.25">
      <c r="B615" s="221"/>
      <c r="C615" s="222"/>
      <c r="D615" s="202" t="s">
        <v>174</v>
      </c>
      <c r="E615" s="223" t="s">
        <v>1</v>
      </c>
      <c r="F615" s="224" t="s">
        <v>823</v>
      </c>
      <c r="G615" s="222"/>
      <c r="H615" s="225">
        <v>4</v>
      </c>
      <c r="I615" s="226"/>
      <c r="J615" s="222"/>
      <c r="K615" s="222"/>
      <c r="L615" s="227"/>
      <c r="M615" s="228"/>
      <c r="N615" s="229"/>
      <c r="O615" s="229"/>
      <c r="P615" s="229"/>
      <c r="Q615" s="229"/>
      <c r="R615" s="229"/>
      <c r="S615" s="229"/>
      <c r="T615" s="230"/>
      <c r="AT615" s="231" t="s">
        <v>174</v>
      </c>
      <c r="AU615" s="231" t="s">
        <v>83</v>
      </c>
      <c r="AV615" s="14" t="s">
        <v>83</v>
      </c>
      <c r="AW615" s="14" t="s">
        <v>31</v>
      </c>
      <c r="AX615" s="14" t="s">
        <v>73</v>
      </c>
      <c r="AY615" s="231" t="s">
        <v>131</v>
      </c>
    </row>
    <row r="616" spans="1:65" s="14" customFormat="1" ht="11.25">
      <c r="B616" s="221"/>
      <c r="C616" s="222"/>
      <c r="D616" s="202" t="s">
        <v>174</v>
      </c>
      <c r="E616" s="223" t="s">
        <v>1</v>
      </c>
      <c r="F616" s="224" t="s">
        <v>824</v>
      </c>
      <c r="G616" s="222"/>
      <c r="H616" s="225">
        <v>4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174</v>
      </c>
      <c r="AU616" s="231" t="s">
        <v>83</v>
      </c>
      <c r="AV616" s="14" t="s">
        <v>83</v>
      </c>
      <c r="AW616" s="14" t="s">
        <v>31</v>
      </c>
      <c r="AX616" s="14" t="s">
        <v>73</v>
      </c>
      <c r="AY616" s="231" t="s">
        <v>131</v>
      </c>
    </row>
    <row r="617" spans="1:65" s="14" customFormat="1" ht="11.25">
      <c r="B617" s="221"/>
      <c r="C617" s="222"/>
      <c r="D617" s="202" t="s">
        <v>174</v>
      </c>
      <c r="E617" s="223" t="s">
        <v>1</v>
      </c>
      <c r="F617" s="224" t="s">
        <v>825</v>
      </c>
      <c r="G617" s="222"/>
      <c r="H617" s="225">
        <v>4</v>
      </c>
      <c r="I617" s="226"/>
      <c r="J617" s="222"/>
      <c r="K617" s="222"/>
      <c r="L617" s="227"/>
      <c r="M617" s="228"/>
      <c r="N617" s="229"/>
      <c r="O617" s="229"/>
      <c r="P617" s="229"/>
      <c r="Q617" s="229"/>
      <c r="R617" s="229"/>
      <c r="S617" s="229"/>
      <c r="T617" s="230"/>
      <c r="AT617" s="231" t="s">
        <v>174</v>
      </c>
      <c r="AU617" s="231" t="s">
        <v>83</v>
      </c>
      <c r="AV617" s="14" t="s">
        <v>83</v>
      </c>
      <c r="AW617" s="14" t="s">
        <v>31</v>
      </c>
      <c r="AX617" s="14" t="s">
        <v>73</v>
      </c>
      <c r="AY617" s="231" t="s">
        <v>131</v>
      </c>
    </row>
    <row r="618" spans="1:65" s="14" customFormat="1" ht="11.25">
      <c r="B618" s="221"/>
      <c r="C618" s="222"/>
      <c r="D618" s="202" t="s">
        <v>174</v>
      </c>
      <c r="E618" s="223" t="s">
        <v>1</v>
      </c>
      <c r="F618" s="224" t="s">
        <v>826</v>
      </c>
      <c r="G618" s="222"/>
      <c r="H618" s="225">
        <v>4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174</v>
      </c>
      <c r="AU618" s="231" t="s">
        <v>83</v>
      </c>
      <c r="AV618" s="14" t="s">
        <v>83</v>
      </c>
      <c r="AW618" s="14" t="s">
        <v>31</v>
      </c>
      <c r="AX618" s="14" t="s">
        <v>73</v>
      </c>
      <c r="AY618" s="231" t="s">
        <v>131</v>
      </c>
    </row>
    <row r="619" spans="1:65" s="15" customFormat="1" ht="11.25">
      <c r="B619" s="232"/>
      <c r="C619" s="233"/>
      <c r="D619" s="202" t="s">
        <v>174</v>
      </c>
      <c r="E619" s="234" t="s">
        <v>1</v>
      </c>
      <c r="F619" s="235" t="s">
        <v>178</v>
      </c>
      <c r="G619" s="233"/>
      <c r="H619" s="236">
        <v>48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AT619" s="242" t="s">
        <v>174</v>
      </c>
      <c r="AU619" s="242" t="s">
        <v>83</v>
      </c>
      <c r="AV619" s="15" t="s">
        <v>138</v>
      </c>
      <c r="AW619" s="15" t="s">
        <v>31</v>
      </c>
      <c r="AX619" s="15" t="s">
        <v>81</v>
      </c>
      <c r="AY619" s="242" t="s">
        <v>131</v>
      </c>
    </row>
    <row r="620" spans="1:65" s="2" customFormat="1" ht="16.5" customHeight="1">
      <c r="A620" s="35"/>
      <c r="B620" s="36"/>
      <c r="C620" s="188" t="s">
        <v>619</v>
      </c>
      <c r="D620" s="188" t="s">
        <v>134</v>
      </c>
      <c r="E620" s="189" t="s">
        <v>827</v>
      </c>
      <c r="F620" s="190" t="s">
        <v>828</v>
      </c>
      <c r="G620" s="191" t="s">
        <v>375</v>
      </c>
      <c r="H620" s="192">
        <v>12</v>
      </c>
      <c r="I620" s="193"/>
      <c r="J620" s="194">
        <f>ROUND(I620*H620,2)</f>
        <v>0</v>
      </c>
      <c r="K620" s="195"/>
      <c r="L620" s="40"/>
      <c r="M620" s="196" t="s">
        <v>1</v>
      </c>
      <c r="N620" s="197" t="s">
        <v>38</v>
      </c>
      <c r="O620" s="72"/>
      <c r="P620" s="198">
        <f>O620*H620</f>
        <v>0</v>
      </c>
      <c r="Q620" s="198">
        <v>1.7799999999999999E-4</v>
      </c>
      <c r="R620" s="198">
        <f>Q620*H620</f>
        <v>2.1359999999999999E-3</v>
      </c>
      <c r="S620" s="198">
        <v>0</v>
      </c>
      <c r="T620" s="199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00" t="s">
        <v>229</v>
      </c>
      <c r="AT620" s="200" t="s">
        <v>134</v>
      </c>
      <c r="AU620" s="200" t="s">
        <v>83</v>
      </c>
      <c r="AY620" s="18" t="s">
        <v>131</v>
      </c>
      <c r="BE620" s="201">
        <f>IF(N620="základní",J620,0)</f>
        <v>0</v>
      </c>
      <c r="BF620" s="201">
        <f>IF(N620="snížená",J620,0)</f>
        <v>0</v>
      </c>
      <c r="BG620" s="201">
        <f>IF(N620="zákl. přenesená",J620,0)</f>
        <v>0</v>
      </c>
      <c r="BH620" s="201">
        <f>IF(N620="sníž. přenesená",J620,0)</f>
        <v>0</v>
      </c>
      <c r="BI620" s="201">
        <f>IF(N620="nulová",J620,0)</f>
        <v>0</v>
      </c>
      <c r="BJ620" s="18" t="s">
        <v>81</v>
      </c>
      <c r="BK620" s="201">
        <f>ROUND(I620*H620,2)</f>
        <v>0</v>
      </c>
      <c r="BL620" s="18" t="s">
        <v>229</v>
      </c>
      <c r="BM620" s="200" t="s">
        <v>829</v>
      </c>
    </row>
    <row r="621" spans="1:65" s="2" customFormat="1" ht="19.5">
      <c r="A621" s="35"/>
      <c r="B621" s="36"/>
      <c r="C621" s="37"/>
      <c r="D621" s="202" t="s">
        <v>139</v>
      </c>
      <c r="E621" s="37"/>
      <c r="F621" s="203" t="s">
        <v>830</v>
      </c>
      <c r="G621" s="37"/>
      <c r="H621" s="37"/>
      <c r="I621" s="204"/>
      <c r="J621" s="37"/>
      <c r="K621" s="37"/>
      <c r="L621" s="40"/>
      <c r="M621" s="205"/>
      <c r="N621" s="206"/>
      <c r="O621" s="72"/>
      <c r="P621" s="72"/>
      <c r="Q621" s="72"/>
      <c r="R621" s="72"/>
      <c r="S621" s="72"/>
      <c r="T621" s="73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T621" s="18" t="s">
        <v>139</v>
      </c>
      <c r="AU621" s="18" t="s">
        <v>83</v>
      </c>
    </row>
    <row r="622" spans="1:65" s="14" customFormat="1" ht="11.25">
      <c r="B622" s="221"/>
      <c r="C622" s="222"/>
      <c r="D622" s="202" t="s">
        <v>174</v>
      </c>
      <c r="E622" s="223" t="s">
        <v>1</v>
      </c>
      <c r="F622" s="224" t="s">
        <v>831</v>
      </c>
      <c r="G622" s="222"/>
      <c r="H622" s="225">
        <v>1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174</v>
      </c>
      <c r="AU622" s="231" t="s">
        <v>83</v>
      </c>
      <c r="AV622" s="14" t="s">
        <v>83</v>
      </c>
      <c r="AW622" s="14" t="s">
        <v>31</v>
      </c>
      <c r="AX622" s="14" t="s">
        <v>73</v>
      </c>
      <c r="AY622" s="231" t="s">
        <v>131</v>
      </c>
    </row>
    <row r="623" spans="1:65" s="14" customFormat="1" ht="11.25">
      <c r="B623" s="221"/>
      <c r="C623" s="222"/>
      <c r="D623" s="202" t="s">
        <v>174</v>
      </c>
      <c r="E623" s="223" t="s">
        <v>1</v>
      </c>
      <c r="F623" s="224" t="s">
        <v>832</v>
      </c>
      <c r="G623" s="222"/>
      <c r="H623" s="225">
        <v>1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174</v>
      </c>
      <c r="AU623" s="231" t="s">
        <v>83</v>
      </c>
      <c r="AV623" s="14" t="s">
        <v>83</v>
      </c>
      <c r="AW623" s="14" t="s">
        <v>31</v>
      </c>
      <c r="AX623" s="14" t="s">
        <v>73</v>
      </c>
      <c r="AY623" s="231" t="s">
        <v>131</v>
      </c>
    </row>
    <row r="624" spans="1:65" s="14" customFormat="1" ht="11.25">
      <c r="B624" s="221"/>
      <c r="C624" s="222"/>
      <c r="D624" s="202" t="s">
        <v>174</v>
      </c>
      <c r="E624" s="223" t="s">
        <v>1</v>
      </c>
      <c r="F624" s="224" t="s">
        <v>833</v>
      </c>
      <c r="G624" s="222"/>
      <c r="H624" s="225">
        <v>1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174</v>
      </c>
      <c r="AU624" s="231" t="s">
        <v>83</v>
      </c>
      <c r="AV624" s="14" t="s">
        <v>83</v>
      </c>
      <c r="AW624" s="14" t="s">
        <v>31</v>
      </c>
      <c r="AX624" s="14" t="s">
        <v>73</v>
      </c>
      <c r="AY624" s="231" t="s">
        <v>131</v>
      </c>
    </row>
    <row r="625" spans="1:65" s="14" customFormat="1" ht="11.25">
      <c r="B625" s="221"/>
      <c r="C625" s="222"/>
      <c r="D625" s="202" t="s">
        <v>174</v>
      </c>
      <c r="E625" s="223" t="s">
        <v>1</v>
      </c>
      <c r="F625" s="224" t="s">
        <v>834</v>
      </c>
      <c r="G625" s="222"/>
      <c r="H625" s="225">
        <v>1</v>
      </c>
      <c r="I625" s="226"/>
      <c r="J625" s="222"/>
      <c r="K625" s="222"/>
      <c r="L625" s="227"/>
      <c r="M625" s="228"/>
      <c r="N625" s="229"/>
      <c r="O625" s="229"/>
      <c r="P625" s="229"/>
      <c r="Q625" s="229"/>
      <c r="R625" s="229"/>
      <c r="S625" s="229"/>
      <c r="T625" s="230"/>
      <c r="AT625" s="231" t="s">
        <v>174</v>
      </c>
      <c r="AU625" s="231" t="s">
        <v>83</v>
      </c>
      <c r="AV625" s="14" t="s">
        <v>83</v>
      </c>
      <c r="AW625" s="14" t="s">
        <v>31</v>
      </c>
      <c r="AX625" s="14" t="s">
        <v>73</v>
      </c>
      <c r="AY625" s="231" t="s">
        <v>131</v>
      </c>
    </row>
    <row r="626" spans="1:65" s="14" customFormat="1" ht="11.25">
      <c r="B626" s="221"/>
      <c r="C626" s="222"/>
      <c r="D626" s="202" t="s">
        <v>174</v>
      </c>
      <c r="E626" s="223" t="s">
        <v>1</v>
      </c>
      <c r="F626" s="224" t="s">
        <v>835</v>
      </c>
      <c r="G626" s="222"/>
      <c r="H626" s="225">
        <v>1</v>
      </c>
      <c r="I626" s="226"/>
      <c r="J626" s="222"/>
      <c r="K626" s="222"/>
      <c r="L626" s="227"/>
      <c r="M626" s="228"/>
      <c r="N626" s="229"/>
      <c r="O626" s="229"/>
      <c r="P626" s="229"/>
      <c r="Q626" s="229"/>
      <c r="R626" s="229"/>
      <c r="S626" s="229"/>
      <c r="T626" s="230"/>
      <c r="AT626" s="231" t="s">
        <v>174</v>
      </c>
      <c r="AU626" s="231" t="s">
        <v>83</v>
      </c>
      <c r="AV626" s="14" t="s">
        <v>83</v>
      </c>
      <c r="AW626" s="14" t="s">
        <v>31</v>
      </c>
      <c r="AX626" s="14" t="s">
        <v>73</v>
      </c>
      <c r="AY626" s="231" t="s">
        <v>131</v>
      </c>
    </row>
    <row r="627" spans="1:65" s="14" customFormat="1" ht="11.25">
      <c r="B627" s="221"/>
      <c r="C627" s="222"/>
      <c r="D627" s="202" t="s">
        <v>174</v>
      </c>
      <c r="E627" s="223" t="s">
        <v>1</v>
      </c>
      <c r="F627" s="224" t="s">
        <v>836</v>
      </c>
      <c r="G627" s="222"/>
      <c r="H627" s="225">
        <v>1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174</v>
      </c>
      <c r="AU627" s="231" t="s">
        <v>83</v>
      </c>
      <c r="AV627" s="14" t="s">
        <v>83</v>
      </c>
      <c r="AW627" s="14" t="s">
        <v>31</v>
      </c>
      <c r="AX627" s="14" t="s">
        <v>73</v>
      </c>
      <c r="AY627" s="231" t="s">
        <v>131</v>
      </c>
    </row>
    <row r="628" spans="1:65" s="14" customFormat="1" ht="11.25">
      <c r="B628" s="221"/>
      <c r="C628" s="222"/>
      <c r="D628" s="202" t="s">
        <v>174</v>
      </c>
      <c r="E628" s="223" t="s">
        <v>1</v>
      </c>
      <c r="F628" s="224" t="s">
        <v>837</v>
      </c>
      <c r="G628" s="222"/>
      <c r="H628" s="225">
        <v>1</v>
      </c>
      <c r="I628" s="226"/>
      <c r="J628" s="222"/>
      <c r="K628" s="222"/>
      <c r="L628" s="227"/>
      <c r="M628" s="228"/>
      <c r="N628" s="229"/>
      <c r="O628" s="229"/>
      <c r="P628" s="229"/>
      <c r="Q628" s="229"/>
      <c r="R628" s="229"/>
      <c r="S628" s="229"/>
      <c r="T628" s="230"/>
      <c r="AT628" s="231" t="s">
        <v>174</v>
      </c>
      <c r="AU628" s="231" t="s">
        <v>83</v>
      </c>
      <c r="AV628" s="14" t="s">
        <v>83</v>
      </c>
      <c r="AW628" s="14" t="s">
        <v>31</v>
      </c>
      <c r="AX628" s="14" t="s">
        <v>73</v>
      </c>
      <c r="AY628" s="231" t="s">
        <v>131</v>
      </c>
    </row>
    <row r="629" spans="1:65" s="13" customFormat="1" ht="11.25">
      <c r="B629" s="211"/>
      <c r="C629" s="212"/>
      <c r="D629" s="202" t="s">
        <v>174</v>
      </c>
      <c r="E629" s="213" t="s">
        <v>1</v>
      </c>
      <c r="F629" s="214" t="s">
        <v>268</v>
      </c>
      <c r="G629" s="212"/>
      <c r="H629" s="213" t="s">
        <v>1</v>
      </c>
      <c r="I629" s="215"/>
      <c r="J629" s="212"/>
      <c r="K629" s="212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174</v>
      </c>
      <c r="AU629" s="220" t="s">
        <v>83</v>
      </c>
      <c r="AV629" s="13" t="s">
        <v>81</v>
      </c>
      <c r="AW629" s="13" t="s">
        <v>31</v>
      </c>
      <c r="AX629" s="13" t="s">
        <v>73</v>
      </c>
      <c r="AY629" s="220" t="s">
        <v>131</v>
      </c>
    </row>
    <row r="630" spans="1:65" s="14" customFormat="1" ht="11.25">
      <c r="B630" s="221"/>
      <c r="C630" s="222"/>
      <c r="D630" s="202" t="s">
        <v>174</v>
      </c>
      <c r="E630" s="223" t="s">
        <v>1</v>
      </c>
      <c r="F630" s="224" t="s">
        <v>838</v>
      </c>
      <c r="G630" s="222"/>
      <c r="H630" s="225">
        <v>1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174</v>
      </c>
      <c r="AU630" s="231" t="s">
        <v>83</v>
      </c>
      <c r="AV630" s="14" t="s">
        <v>83</v>
      </c>
      <c r="AW630" s="14" t="s">
        <v>31</v>
      </c>
      <c r="AX630" s="14" t="s">
        <v>73</v>
      </c>
      <c r="AY630" s="231" t="s">
        <v>131</v>
      </c>
    </row>
    <row r="631" spans="1:65" s="14" customFormat="1" ht="11.25">
      <c r="B631" s="221"/>
      <c r="C631" s="222"/>
      <c r="D631" s="202" t="s">
        <v>174</v>
      </c>
      <c r="E631" s="223" t="s">
        <v>1</v>
      </c>
      <c r="F631" s="224" t="s">
        <v>839</v>
      </c>
      <c r="G631" s="222"/>
      <c r="H631" s="225">
        <v>1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AT631" s="231" t="s">
        <v>174</v>
      </c>
      <c r="AU631" s="231" t="s">
        <v>83</v>
      </c>
      <c r="AV631" s="14" t="s">
        <v>83</v>
      </c>
      <c r="AW631" s="14" t="s">
        <v>31</v>
      </c>
      <c r="AX631" s="14" t="s">
        <v>73</v>
      </c>
      <c r="AY631" s="231" t="s">
        <v>131</v>
      </c>
    </row>
    <row r="632" spans="1:65" s="14" customFormat="1" ht="11.25">
      <c r="B632" s="221"/>
      <c r="C632" s="222"/>
      <c r="D632" s="202" t="s">
        <v>174</v>
      </c>
      <c r="E632" s="223" t="s">
        <v>1</v>
      </c>
      <c r="F632" s="224" t="s">
        <v>840</v>
      </c>
      <c r="G632" s="222"/>
      <c r="H632" s="225">
        <v>1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174</v>
      </c>
      <c r="AU632" s="231" t="s">
        <v>83</v>
      </c>
      <c r="AV632" s="14" t="s">
        <v>83</v>
      </c>
      <c r="AW632" s="14" t="s">
        <v>31</v>
      </c>
      <c r="AX632" s="14" t="s">
        <v>73</v>
      </c>
      <c r="AY632" s="231" t="s">
        <v>131</v>
      </c>
    </row>
    <row r="633" spans="1:65" s="14" customFormat="1" ht="11.25">
      <c r="B633" s="221"/>
      <c r="C633" s="222"/>
      <c r="D633" s="202" t="s">
        <v>174</v>
      </c>
      <c r="E633" s="223" t="s">
        <v>1</v>
      </c>
      <c r="F633" s="224" t="s">
        <v>841</v>
      </c>
      <c r="G633" s="222"/>
      <c r="H633" s="225">
        <v>1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174</v>
      </c>
      <c r="AU633" s="231" t="s">
        <v>83</v>
      </c>
      <c r="AV633" s="14" t="s">
        <v>83</v>
      </c>
      <c r="AW633" s="14" t="s">
        <v>31</v>
      </c>
      <c r="AX633" s="14" t="s">
        <v>73</v>
      </c>
      <c r="AY633" s="231" t="s">
        <v>131</v>
      </c>
    </row>
    <row r="634" spans="1:65" s="14" customFormat="1" ht="11.25">
      <c r="B634" s="221"/>
      <c r="C634" s="222"/>
      <c r="D634" s="202" t="s">
        <v>174</v>
      </c>
      <c r="E634" s="223" t="s">
        <v>1</v>
      </c>
      <c r="F634" s="224" t="s">
        <v>842</v>
      </c>
      <c r="G634" s="222"/>
      <c r="H634" s="225">
        <v>1</v>
      </c>
      <c r="I634" s="226"/>
      <c r="J634" s="222"/>
      <c r="K634" s="222"/>
      <c r="L634" s="227"/>
      <c r="M634" s="228"/>
      <c r="N634" s="229"/>
      <c r="O634" s="229"/>
      <c r="P634" s="229"/>
      <c r="Q634" s="229"/>
      <c r="R634" s="229"/>
      <c r="S634" s="229"/>
      <c r="T634" s="230"/>
      <c r="AT634" s="231" t="s">
        <v>174</v>
      </c>
      <c r="AU634" s="231" t="s">
        <v>83</v>
      </c>
      <c r="AV634" s="14" t="s">
        <v>83</v>
      </c>
      <c r="AW634" s="14" t="s">
        <v>31</v>
      </c>
      <c r="AX634" s="14" t="s">
        <v>73</v>
      </c>
      <c r="AY634" s="231" t="s">
        <v>131</v>
      </c>
    </row>
    <row r="635" spans="1:65" s="15" customFormat="1" ht="11.25">
      <c r="B635" s="232"/>
      <c r="C635" s="233"/>
      <c r="D635" s="202" t="s">
        <v>174</v>
      </c>
      <c r="E635" s="234" t="s">
        <v>1</v>
      </c>
      <c r="F635" s="235" t="s">
        <v>178</v>
      </c>
      <c r="G635" s="233"/>
      <c r="H635" s="236">
        <v>12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AT635" s="242" t="s">
        <v>174</v>
      </c>
      <c r="AU635" s="242" t="s">
        <v>83</v>
      </c>
      <c r="AV635" s="15" t="s">
        <v>138</v>
      </c>
      <c r="AW635" s="15" t="s">
        <v>31</v>
      </c>
      <c r="AX635" s="15" t="s">
        <v>81</v>
      </c>
      <c r="AY635" s="242" t="s">
        <v>131</v>
      </c>
    </row>
    <row r="636" spans="1:65" s="2" customFormat="1" ht="16.5" customHeight="1">
      <c r="A636" s="35"/>
      <c r="B636" s="36"/>
      <c r="C636" s="188" t="s">
        <v>843</v>
      </c>
      <c r="D636" s="188" t="s">
        <v>134</v>
      </c>
      <c r="E636" s="189" t="s">
        <v>844</v>
      </c>
      <c r="F636" s="190" t="s">
        <v>845</v>
      </c>
      <c r="G636" s="191" t="s">
        <v>228</v>
      </c>
      <c r="H636" s="192">
        <v>65.010000000000005</v>
      </c>
      <c r="I636" s="193"/>
      <c r="J636" s="194">
        <f>ROUND(I636*H636,2)</f>
        <v>0</v>
      </c>
      <c r="K636" s="195"/>
      <c r="L636" s="40"/>
      <c r="M636" s="196" t="s">
        <v>1</v>
      </c>
      <c r="N636" s="197" t="s">
        <v>38</v>
      </c>
      <c r="O636" s="72"/>
      <c r="P636" s="198">
        <f>O636*H636</f>
        <v>0</v>
      </c>
      <c r="Q636" s="198">
        <v>3.2200000000000002E-4</v>
      </c>
      <c r="R636" s="198">
        <f>Q636*H636</f>
        <v>2.0933220000000002E-2</v>
      </c>
      <c r="S636" s="198">
        <v>0</v>
      </c>
      <c r="T636" s="199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0" t="s">
        <v>229</v>
      </c>
      <c r="AT636" s="200" t="s">
        <v>134</v>
      </c>
      <c r="AU636" s="200" t="s">
        <v>83</v>
      </c>
      <c r="AY636" s="18" t="s">
        <v>131</v>
      </c>
      <c r="BE636" s="201">
        <f>IF(N636="základní",J636,0)</f>
        <v>0</v>
      </c>
      <c r="BF636" s="201">
        <f>IF(N636="snížená",J636,0)</f>
        <v>0</v>
      </c>
      <c r="BG636" s="201">
        <f>IF(N636="zákl. přenesená",J636,0)</f>
        <v>0</v>
      </c>
      <c r="BH636" s="201">
        <f>IF(N636="sníž. přenesená",J636,0)</f>
        <v>0</v>
      </c>
      <c r="BI636" s="201">
        <f>IF(N636="nulová",J636,0)</f>
        <v>0</v>
      </c>
      <c r="BJ636" s="18" t="s">
        <v>81</v>
      </c>
      <c r="BK636" s="201">
        <f>ROUND(I636*H636,2)</f>
        <v>0</v>
      </c>
      <c r="BL636" s="18" t="s">
        <v>229</v>
      </c>
      <c r="BM636" s="200" t="s">
        <v>846</v>
      </c>
    </row>
    <row r="637" spans="1:65" s="2" customFormat="1" ht="19.5">
      <c r="A637" s="35"/>
      <c r="B637" s="36"/>
      <c r="C637" s="37"/>
      <c r="D637" s="202" t="s">
        <v>139</v>
      </c>
      <c r="E637" s="37"/>
      <c r="F637" s="203" t="s">
        <v>847</v>
      </c>
      <c r="G637" s="37"/>
      <c r="H637" s="37"/>
      <c r="I637" s="204"/>
      <c r="J637" s="37"/>
      <c r="K637" s="37"/>
      <c r="L637" s="40"/>
      <c r="M637" s="205"/>
      <c r="N637" s="206"/>
      <c r="O637" s="72"/>
      <c r="P637" s="72"/>
      <c r="Q637" s="72"/>
      <c r="R637" s="72"/>
      <c r="S637" s="72"/>
      <c r="T637" s="73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18" t="s">
        <v>139</v>
      </c>
      <c r="AU637" s="18" t="s">
        <v>83</v>
      </c>
    </row>
    <row r="638" spans="1:65" s="14" customFormat="1" ht="11.25">
      <c r="B638" s="221"/>
      <c r="C638" s="222"/>
      <c r="D638" s="202" t="s">
        <v>174</v>
      </c>
      <c r="E638" s="223" t="s">
        <v>1</v>
      </c>
      <c r="F638" s="224" t="s">
        <v>848</v>
      </c>
      <c r="G638" s="222"/>
      <c r="H638" s="225">
        <v>8.4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174</v>
      </c>
      <c r="AU638" s="231" t="s">
        <v>83</v>
      </c>
      <c r="AV638" s="14" t="s">
        <v>83</v>
      </c>
      <c r="AW638" s="14" t="s">
        <v>31</v>
      </c>
      <c r="AX638" s="14" t="s">
        <v>73</v>
      </c>
      <c r="AY638" s="231" t="s">
        <v>131</v>
      </c>
    </row>
    <row r="639" spans="1:65" s="14" customFormat="1" ht="11.25">
      <c r="B639" s="221"/>
      <c r="C639" s="222"/>
      <c r="D639" s="202" t="s">
        <v>174</v>
      </c>
      <c r="E639" s="223" t="s">
        <v>1</v>
      </c>
      <c r="F639" s="224" t="s">
        <v>849</v>
      </c>
      <c r="G639" s="222"/>
      <c r="H639" s="225">
        <v>4.9400000000000004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174</v>
      </c>
      <c r="AU639" s="231" t="s">
        <v>83</v>
      </c>
      <c r="AV639" s="14" t="s">
        <v>83</v>
      </c>
      <c r="AW639" s="14" t="s">
        <v>31</v>
      </c>
      <c r="AX639" s="14" t="s">
        <v>73</v>
      </c>
      <c r="AY639" s="231" t="s">
        <v>131</v>
      </c>
    </row>
    <row r="640" spans="1:65" s="14" customFormat="1" ht="11.25">
      <c r="B640" s="221"/>
      <c r="C640" s="222"/>
      <c r="D640" s="202" t="s">
        <v>174</v>
      </c>
      <c r="E640" s="223" t="s">
        <v>1</v>
      </c>
      <c r="F640" s="224" t="s">
        <v>850</v>
      </c>
      <c r="G640" s="222"/>
      <c r="H640" s="225">
        <v>4.92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174</v>
      </c>
      <c r="AU640" s="231" t="s">
        <v>83</v>
      </c>
      <c r="AV640" s="14" t="s">
        <v>83</v>
      </c>
      <c r="AW640" s="14" t="s">
        <v>31</v>
      </c>
      <c r="AX640" s="14" t="s">
        <v>73</v>
      </c>
      <c r="AY640" s="231" t="s">
        <v>131</v>
      </c>
    </row>
    <row r="641" spans="1:65" s="14" customFormat="1" ht="11.25">
      <c r="B641" s="221"/>
      <c r="C641" s="222"/>
      <c r="D641" s="202" t="s">
        <v>174</v>
      </c>
      <c r="E641" s="223" t="s">
        <v>1</v>
      </c>
      <c r="F641" s="224" t="s">
        <v>851</v>
      </c>
      <c r="G641" s="222"/>
      <c r="H641" s="225">
        <v>4.92</v>
      </c>
      <c r="I641" s="226"/>
      <c r="J641" s="222"/>
      <c r="K641" s="222"/>
      <c r="L641" s="227"/>
      <c r="M641" s="228"/>
      <c r="N641" s="229"/>
      <c r="O641" s="229"/>
      <c r="P641" s="229"/>
      <c r="Q641" s="229"/>
      <c r="R641" s="229"/>
      <c r="S641" s="229"/>
      <c r="T641" s="230"/>
      <c r="AT641" s="231" t="s">
        <v>174</v>
      </c>
      <c r="AU641" s="231" t="s">
        <v>83</v>
      </c>
      <c r="AV641" s="14" t="s">
        <v>83</v>
      </c>
      <c r="AW641" s="14" t="s">
        <v>31</v>
      </c>
      <c r="AX641" s="14" t="s">
        <v>73</v>
      </c>
      <c r="AY641" s="231" t="s">
        <v>131</v>
      </c>
    </row>
    <row r="642" spans="1:65" s="14" customFormat="1" ht="11.25">
      <c r="B642" s="221"/>
      <c r="C642" s="222"/>
      <c r="D642" s="202" t="s">
        <v>174</v>
      </c>
      <c r="E642" s="223" t="s">
        <v>1</v>
      </c>
      <c r="F642" s="224" t="s">
        <v>852</v>
      </c>
      <c r="G642" s="222"/>
      <c r="H642" s="225">
        <v>4.9000000000000004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174</v>
      </c>
      <c r="AU642" s="231" t="s">
        <v>83</v>
      </c>
      <c r="AV642" s="14" t="s">
        <v>83</v>
      </c>
      <c r="AW642" s="14" t="s">
        <v>31</v>
      </c>
      <c r="AX642" s="14" t="s">
        <v>73</v>
      </c>
      <c r="AY642" s="231" t="s">
        <v>131</v>
      </c>
    </row>
    <row r="643" spans="1:65" s="14" customFormat="1" ht="11.25">
      <c r="B643" s="221"/>
      <c r="C643" s="222"/>
      <c r="D643" s="202" t="s">
        <v>174</v>
      </c>
      <c r="E643" s="223" t="s">
        <v>1</v>
      </c>
      <c r="F643" s="224" t="s">
        <v>853</v>
      </c>
      <c r="G643" s="222"/>
      <c r="H643" s="225">
        <v>4.9000000000000004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AT643" s="231" t="s">
        <v>174</v>
      </c>
      <c r="AU643" s="231" t="s">
        <v>83</v>
      </c>
      <c r="AV643" s="14" t="s">
        <v>83</v>
      </c>
      <c r="AW643" s="14" t="s">
        <v>31</v>
      </c>
      <c r="AX643" s="14" t="s">
        <v>73</v>
      </c>
      <c r="AY643" s="231" t="s">
        <v>131</v>
      </c>
    </row>
    <row r="644" spans="1:65" s="14" customFormat="1" ht="11.25">
      <c r="B644" s="221"/>
      <c r="C644" s="222"/>
      <c r="D644" s="202" t="s">
        <v>174</v>
      </c>
      <c r="E644" s="223" t="s">
        <v>1</v>
      </c>
      <c r="F644" s="224" t="s">
        <v>854</v>
      </c>
      <c r="G644" s="222"/>
      <c r="H644" s="225">
        <v>4.92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174</v>
      </c>
      <c r="AU644" s="231" t="s">
        <v>83</v>
      </c>
      <c r="AV644" s="14" t="s">
        <v>83</v>
      </c>
      <c r="AW644" s="14" t="s">
        <v>31</v>
      </c>
      <c r="AX644" s="14" t="s">
        <v>73</v>
      </c>
      <c r="AY644" s="231" t="s">
        <v>131</v>
      </c>
    </row>
    <row r="645" spans="1:65" s="13" customFormat="1" ht="11.25">
      <c r="B645" s="211"/>
      <c r="C645" s="212"/>
      <c r="D645" s="202" t="s">
        <v>174</v>
      </c>
      <c r="E645" s="213" t="s">
        <v>1</v>
      </c>
      <c r="F645" s="214" t="s">
        <v>268</v>
      </c>
      <c r="G645" s="212"/>
      <c r="H645" s="213" t="s">
        <v>1</v>
      </c>
      <c r="I645" s="215"/>
      <c r="J645" s="212"/>
      <c r="K645" s="212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174</v>
      </c>
      <c r="AU645" s="220" t="s">
        <v>83</v>
      </c>
      <c r="AV645" s="13" t="s">
        <v>81</v>
      </c>
      <c r="AW645" s="13" t="s">
        <v>31</v>
      </c>
      <c r="AX645" s="13" t="s">
        <v>73</v>
      </c>
      <c r="AY645" s="220" t="s">
        <v>131</v>
      </c>
    </row>
    <row r="646" spans="1:65" s="14" customFormat="1" ht="11.25">
      <c r="B646" s="221"/>
      <c r="C646" s="222"/>
      <c r="D646" s="202" t="s">
        <v>174</v>
      </c>
      <c r="E646" s="223" t="s">
        <v>1</v>
      </c>
      <c r="F646" s="224" t="s">
        <v>855</v>
      </c>
      <c r="G646" s="222"/>
      <c r="H646" s="225">
        <v>5.0999999999999996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174</v>
      </c>
      <c r="AU646" s="231" t="s">
        <v>83</v>
      </c>
      <c r="AV646" s="14" t="s">
        <v>83</v>
      </c>
      <c r="AW646" s="14" t="s">
        <v>31</v>
      </c>
      <c r="AX646" s="14" t="s">
        <v>73</v>
      </c>
      <c r="AY646" s="231" t="s">
        <v>131</v>
      </c>
    </row>
    <row r="647" spans="1:65" s="14" customFormat="1" ht="11.25">
      <c r="B647" s="221"/>
      <c r="C647" s="222"/>
      <c r="D647" s="202" t="s">
        <v>174</v>
      </c>
      <c r="E647" s="223" t="s">
        <v>1</v>
      </c>
      <c r="F647" s="224" t="s">
        <v>856</v>
      </c>
      <c r="G647" s="222"/>
      <c r="H647" s="225">
        <v>7.99</v>
      </c>
      <c r="I647" s="226"/>
      <c r="J647" s="222"/>
      <c r="K647" s="222"/>
      <c r="L647" s="227"/>
      <c r="M647" s="228"/>
      <c r="N647" s="229"/>
      <c r="O647" s="229"/>
      <c r="P647" s="229"/>
      <c r="Q647" s="229"/>
      <c r="R647" s="229"/>
      <c r="S647" s="229"/>
      <c r="T647" s="230"/>
      <c r="AT647" s="231" t="s">
        <v>174</v>
      </c>
      <c r="AU647" s="231" t="s">
        <v>83</v>
      </c>
      <c r="AV647" s="14" t="s">
        <v>83</v>
      </c>
      <c r="AW647" s="14" t="s">
        <v>31</v>
      </c>
      <c r="AX647" s="14" t="s">
        <v>73</v>
      </c>
      <c r="AY647" s="231" t="s">
        <v>131</v>
      </c>
    </row>
    <row r="648" spans="1:65" s="14" customFormat="1" ht="11.25">
      <c r="B648" s="221"/>
      <c r="C648" s="222"/>
      <c r="D648" s="202" t="s">
        <v>174</v>
      </c>
      <c r="E648" s="223" t="s">
        <v>1</v>
      </c>
      <c r="F648" s="224" t="s">
        <v>857</v>
      </c>
      <c r="G648" s="222"/>
      <c r="H648" s="225">
        <v>4.4000000000000004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174</v>
      </c>
      <c r="AU648" s="231" t="s">
        <v>83</v>
      </c>
      <c r="AV648" s="14" t="s">
        <v>83</v>
      </c>
      <c r="AW648" s="14" t="s">
        <v>31</v>
      </c>
      <c r="AX648" s="14" t="s">
        <v>73</v>
      </c>
      <c r="AY648" s="231" t="s">
        <v>131</v>
      </c>
    </row>
    <row r="649" spans="1:65" s="14" customFormat="1" ht="11.25">
      <c r="B649" s="221"/>
      <c r="C649" s="222"/>
      <c r="D649" s="202" t="s">
        <v>174</v>
      </c>
      <c r="E649" s="223" t="s">
        <v>1</v>
      </c>
      <c r="F649" s="224" t="s">
        <v>858</v>
      </c>
      <c r="G649" s="222"/>
      <c r="H649" s="225">
        <v>4.4400000000000004</v>
      </c>
      <c r="I649" s="226"/>
      <c r="J649" s="222"/>
      <c r="K649" s="222"/>
      <c r="L649" s="227"/>
      <c r="M649" s="228"/>
      <c r="N649" s="229"/>
      <c r="O649" s="229"/>
      <c r="P649" s="229"/>
      <c r="Q649" s="229"/>
      <c r="R649" s="229"/>
      <c r="S649" s="229"/>
      <c r="T649" s="230"/>
      <c r="AT649" s="231" t="s">
        <v>174</v>
      </c>
      <c r="AU649" s="231" t="s">
        <v>83</v>
      </c>
      <c r="AV649" s="14" t="s">
        <v>83</v>
      </c>
      <c r="AW649" s="14" t="s">
        <v>31</v>
      </c>
      <c r="AX649" s="14" t="s">
        <v>73</v>
      </c>
      <c r="AY649" s="231" t="s">
        <v>131</v>
      </c>
    </row>
    <row r="650" spans="1:65" s="14" customFormat="1" ht="11.25">
      <c r="B650" s="221"/>
      <c r="C650" s="222"/>
      <c r="D650" s="202" t="s">
        <v>174</v>
      </c>
      <c r="E650" s="223" t="s">
        <v>1</v>
      </c>
      <c r="F650" s="224" t="s">
        <v>859</v>
      </c>
      <c r="G650" s="222"/>
      <c r="H650" s="225">
        <v>5.18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174</v>
      </c>
      <c r="AU650" s="231" t="s">
        <v>83</v>
      </c>
      <c r="AV650" s="14" t="s">
        <v>83</v>
      </c>
      <c r="AW650" s="14" t="s">
        <v>31</v>
      </c>
      <c r="AX650" s="14" t="s">
        <v>73</v>
      </c>
      <c r="AY650" s="231" t="s">
        <v>131</v>
      </c>
    </row>
    <row r="651" spans="1:65" s="15" customFormat="1" ht="11.25">
      <c r="B651" s="232"/>
      <c r="C651" s="233"/>
      <c r="D651" s="202" t="s">
        <v>174</v>
      </c>
      <c r="E651" s="234" t="s">
        <v>1</v>
      </c>
      <c r="F651" s="235" t="s">
        <v>178</v>
      </c>
      <c r="G651" s="233"/>
      <c r="H651" s="236">
        <v>65.010000000000005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AT651" s="242" t="s">
        <v>174</v>
      </c>
      <c r="AU651" s="242" t="s">
        <v>83</v>
      </c>
      <c r="AV651" s="15" t="s">
        <v>138</v>
      </c>
      <c r="AW651" s="15" t="s">
        <v>31</v>
      </c>
      <c r="AX651" s="15" t="s">
        <v>81</v>
      </c>
      <c r="AY651" s="242" t="s">
        <v>131</v>
      </c>
    </row>
    <row r="652" spans="1:65" s="2" customFormat="1" ht="24.2" customHeight="1">
      <c r="A652" s="35"/>
      <c r="B652" s="36"/>
      <c r="C652" s="188" t="s">
        <v>626</v>
      </c>
      <c r="D652" s="188" t="s">
        <v>134</v>
      </c>
      <c r="E652" s="189" t="s">
        <v>860</v>
      </c>
      <c r="F652" s="190" t="s">
        <v>861</v>
      </c>
      <c r="G652" s="191" t="s">
        <v>294</v>
      </c>
      <c r="H652" s="192">
        <v>0.96</v>
      </c>
      <c r="I652" s="193"/>
      <c r="J652" s="194">
        <f>ROUND(I652*H652,2)</f>
        <v>0</v>
      </c>
      <c r="K652" s="195"/>
      <c r="L652" s="40"/>
      <c r="M652" s="196" t="s">
        <v>1</v>
      </c>
      <c r="N652" s="197" t="s">
        <v>38</v>
      </c>
      <c r="O652" s="72"/>
      <c r="P652" s="198">
        <f>O652*H652</f>
        <v>0</v>
      </c>
      <c r="Q652" s="198">
        <v>0</v>
      </c>
      <c r="R652" s="198">
        <f>Q652*H652</f>
        <v>0</v>
      </c>
      <c r="S652" s="198">
        <v>0</v>
      </c>
      <c r="T652" s="199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00" t="s">
        <v>229</v>
      </c>
      <c r="AT652" s="200" t="s">
        <v>134</v>
      </c>
      <c r="AU652" s="200" t="s">
        <v>83</v>
      </c>
      <c r="AY652" s="18" t="s">
        <v>131</v>
      </c>
      <c r="BE652" s="201">
        <f>IF(N652="základní",J652,0)</f>
        <v>0</v>
      </c>
      <c r="BF652" s="201">
        <f>IF(N652="snížená",J652,0)</f>
        <v>0</v>
      </c>
      <c r="BG652" s="201">
        <f>IF(N652="zákl. přenesená",J652,0)</f>
        <v>0</v>
      </c>
      <c r="BH652" s="201">
        <f>IF(N652="sníž. přenesená",J652,0)</f>
        <v>0</v>
      </c>
      <c r="BI652" s="201">
        <f>IF(N652="nulová",J652,0)</f>
        <v>0</v>
      </c>
      <c r="BJ652" s="18" t="s">
        <v>81</v>
      </c>
      <c r="BK652" s="201">
        <f>ROUND(I652*H652,2)</f>
        <v>0</v>
      </c>
      <c r="BL652" s="18" t="s">
        <v>229</v>
      </c>
      <c r="BM652" s="200" t="s">
        <v>862</v>
      </c>
    </row>
    <row r="653" spans="1:65" s="2" customFormat="1" ht="29.25">
      <c r="A653" s="35"/>
      <c r="B653" s="36"/>
      <c r="C653" s="37"/>
      <c r="D653" s="202" t="s">
        <v>139</v>
      </c>
      <c r="E653" s="37"/>
      <c r="F653" s="203" t="s">
        <v>863</v>
      </c>
      <c r="G653" s="37"/>
      <c r="H653" s="37"/>
      <c r="I653" s="204"/>
      <c r="J653" s="37"/>
      <c r="K653" s="37"/>
      <c r="L653" s="40"/>
      <c r="M653" s="205"/>
      <c r="N653" s="206"/>
      <c r="O653" s="72"/>
      <c r="P653" s="72"/>
      <c r="Q653" s="72"/>
      <c r="R653" s="72"/>
      <c r="S653" s="72"/>
      <c r="T653" s="73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18" t="s">
        <v>139</v>
      </c>
      <c r="AU653" s="18" t="s">
        <v>83</v>
      </c>
    </row>
    <row r="654" spans="1:65" s="2" customFormat="1" ht="24.2" customHeight="1">
      <c r="A654" s="35"/>
      <c r="B654" s="36"/>
      <c r="C654" s="188" t="s">
        <v>864</v>
      </c>
      <c r="D654" s="188" t="s">
        <v>134</v>
      </c>
      <c r="E654" s="189" t="s">
        <v>865</v>
      </c>
      <c r="F654" s="190" t="s">
        <v>866</v>
      </c>
      <c r="G654" s="191" t="s">
        <v>294</v>
      </c>
      <c r="H654" s="192">
        <v>0.96</v>
      </c>
      <c r="I654" s="193"/>
      <c r="J654" s="194">
        <f>ROUND(I654*H654,2)</f>
        <v>0</v>
      </c>
      <c r="K654" s="195"/>
      <c r="L654" s="40"/>
      <c r="M654" s="196" t="s">
        <v>1</v>
      </c>
      <c r="N654" s="197" t="s">
        <v>38</v>
      </c>
      <c r="O654" s="72"/>
      <c r="P654" s="198">
        <f>O654*H654</f>
        <v>0</v>
      </c>
      <c r="Q654" s="198">
        <v>0</v>
      </c>
      <c r="R654" s="198">
        <f>Q654*H654</f>
        <v>0</v>
      </c>
      <c r="S654" s="198">
        <v>0</v>
      </c>
      <c r="T654" s="199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200" t="s">
        <v>229</v>
      </c>
      <c r="AT654" s="200" t="s">
        <v>134</v>
      </c>
      <c r="AU654" s="200" t="s">
        <v>83</v>
      </c>
      <c r="AY654" s="18" t="s">
        <v>131</v>
      </c>
      <c r="BE654" s="201">
        <f>IF(N654="základní",J654,0)</f>
        <v>0</v>
      </c>
      <c r="BF654" s="201">
        <f>IF(N654="snížená",J654,0)</f>
        <v>0</v>
      </c>
      <c r="BG654" s="201">
        <f>IF(N654="zákl. přenesená",J654,0)</f>
        <v>0</v>
      </c>
      <c r="BH654" s="201">
        <f>IF(N654="sníž. přenesená",J654,0)</f>
        <v>0</v>
      </c>
      <c r="BI654" s="201">
        <f>IF(N654="nulová",J654,0)</f>
        <v>0</v>
      </c>
      <c r="BJ654" s="18" t="s">
        <v>81</v>
      </c>
      <c r="BK654" s="201">
        <f>ROUND(I654*H654,2)</f>
        <v>0</v>
      </c>
      <c r="BL654" s="18" t="s">
        <v>229</v>
      </c>
      <c r="BM654" s="200" t="s">
        <v>867</v>
      </c>
    </row>
    <row r="655" spans="1:65" s="2" customFormat="1" ht="29.25">
      <c r="A655" s="35"/>
      <c r="B655" s="36"/>
      <c r="C655" s="37"/>
      <c r="D655" s="202" t="s">
        <v>139</v>
      </c>
      <c r="E655" s="37"/>
      <c r="F655" s="203" t="s">
        <v>868</v>
      </c>
      <c r="G655" s="37"/>
      <c r="H655" s="37"/>
      <c r="I655" s="204"/>
      <c r="J655" s="37"/>
      <c r="K655" s="37"/>
      <c r="L655" s="40"/>
      <c r="M655" s="205"/>
      <c r="N655" s="206"/>
      <c r="O655" s="72"/>
      <c r="P655" s="72"/>
      <c r="Q655" s="72"/>
      <c r="R655" s="72"/>
      <c r="S655" s="72"/>
      <c r="T655" s="73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T655" s="18" t="s">
        <v>139</v>
      </c>
      <c r="AU655" s="18" t="s">
        <v>83</v>
      </c>
    </row>
    <row r="656" spans="1:65" s="12" customFormat="1" ht="22.9" customHeight="1">
      <c r="B656" s="172"/>
      <c r="C656" s="173"/>
      <c r="D656" s="174" t="s">
        <v>72</v>
      </c>
      <c r="E656" s="186" t="s">
        <v>337</v>
      </c>
      <c r="F656" s="186" t="s">
        <v>338</v>
      </c>
      <c r="G656" s="173"/>
      <c r="H656" s="173"/>
      <c r="I656" s="176"/>
      <c r="J656" s="187">
        <f>BK656</f>
        <v>0</v>
      </c>
      <c r="K656" s="173"/>
      <c r="L656" s="178"/>
      <c r="M656" s="179"/>
      <c r="N656" s="180"/>
      <c r="O656" s="180"/>
      <c r="P656" s="181">
        <f>SUM(P657:P697)</f>
        <v>0</v>
      </c>
      <c r="Q656" s="180"/>
      <c r="R656" s="181">
        <f>SUM(R657:R697)</f>
        <v>4.980712776E-2</v>
      </c>
      <c r="S656" s="180"/>
      <c r="T656" s="182">
        <f>SUM(T657:T697)</f>
        <v>0</v>
      </c>
      <c r="AR656" s="183" t="s">
        <v>83</v>
      </c>
      <c r="AT656" s="184" t="s">
        <v>72</v>
      </c>
      <c r="AU656" s="184" t="s">
        <v>81</v>
      </c>
      <c r="AY656" s="183" t="s">
        <v>131</v>
      </c>
      <c r="BK656" s="185">
        <f>SUM(BK657:BK697)</f>
        <v>0</v>
      </c>
    </row>
    <row r="657" spans="1:65" s="2" customFormat="1" ht="24.2" customHeight="1">
      <c r="A657" s="35"/>
      <c r="B657" s="36"/>
      <c r="C657" s="188" t="s">
        <v>633</v>
      </c>
      <c r="D657" s="188" t="s">
        <v>134</v>
      </c>
      <c r="E657" s="189" t="s">
        <v>869</v>
      </c>
      <c r="F657" s="190" t="s">
        <v>870</v>
      </c>
      <c r="G657" s="191" t="s">
        <v>172</v>
      </c>
      <c r="H657" s="192">
        <v>149.37</v>
      </c>
      <c r="I657" s="193"/>
      <c r="J657" s="194">
        <f>ROUND(I657*H657,2)</f>
        <v>0</v>
      </c>
      <c r="K657" s="195"/>
      <c r="L657" s="40"/>
      <c r="M657" s="196" t="s">
        <v>1</v>
      </c>
      <c r="N657" s="197" t="s">
        <v>38</v>
      </c>
      <c r="O657" s="72"/>
      <c r="P657" s="198">
        <f>O657*H657</f>
        <v>0</v>
      </c>
      <c r="Q657" s="198">
        <v>4.4799999999999999E-7</v>
      </c>
      <c r="R657" s="198">
        <f>Q657*H657</f>
        <v>6.6917759999999995E-5</v>
      </c>
      <c r="S657" s="198">
        <v>0</v>
      </c>
      <c r="T657" s="199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00" t="s">
        <v>229</v>
      </c>
      <c r="AT657" s="200" t="s">
        <v>134</v>
      </c>
      <c r="AU657" s="200" t="s">
        <v>83</v>
      </c>
      <c r="AY657" s="18" t="s">
        <v>131</v>
      </c>
      <c r="BE657" s="201">
        <f>IF(N657="základní",J657,0)</f>
        <v>0</v>
      </c>
      <c r="BF657" s="201">
        <f>IF(N657="snížená",J657,0)</f>
        <v>0</v>
      </c>
      <c r="BG657" s="201">
        <f>IF(N657="zákl. přenesená",J657,0)</f>
        <v>0</v>
      </c>
      <c r="BH657" s="201">
        <f>IF(N657="sníž. přenesená",J657,0)</f>
        <v>0</v>
      </c>
      <c r="BI657" s="201">
        <f>IF(N657="nulová",J657,0)</f>
        <v>0</v>
      </c>
      <c r="BJ657" s="18" t="s">
        <v>81</v>
      </c>
      <c r="BK657" s="201">
        <f>ROUND(I657*H657,2)</f>
        <v>0</v>
      </c>
      <c r="BL657" s="18" t="s">
        <v>229</v>
      </c>
      <c r="BM657" s="200" t="s">
        <v>871</v>
      </c>
    </row>
    <row r="658" spans="1:65" s="2" customFormat="1" ht="19.5">
      <c r="A658" s="35"/>
      <c r="B658" s="36"/>
      <c r="C658" s="37"/>
      <c r="D658" s="202" t="s">
        <v>139</v>
      </c>
      <c r="E658" s="37"/>
      <c r="F658" s="203" t="s">
        <v>872</v>
      </c>
      <c r="G658" s="37"/>
      <c r="H658" s="37"/>
      <c r="I658" s="204"/>
      <c r="J658" s="37"/>
      <c r="K658" s="37"/>
      <c r="L658" s="40"/>
      <c r="M658" s="205"/>
      <c r="N658" s="206"/>
      <c r="O658" s="72"/>
      <c r="P658" s="72"/>
      <c r="Q658" s="72"/>
      <c r="R658" s="72"/>
      <c r="S658" s="72"/>
      <c r="T658" s="73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T658" s="18" t="s">
        <v>139</v>
      </c>
      <c r="AU658" s="18" t="s">
        <v>83</v>
      </c>
    </row>
    <row r="659" spans="1:65" s="2" customFormat="1" ht="16.5" customHeight="1">
      <c r="A659" s="35"/>
      <c r="B659" s="36"/>
      <c r="C659" s="188" t="s">
        <v>873</v>
      </c>
      <c r="D659" s="188" t="s">
        <v>134</v>
      </c>
      <c r="E659" s="189" t="s">
        <v>874</v>
      </c>
      <c r="F659" s="190" t="s">
        <v>875</v>
      </c>
      <c r="G659" s="191" t="s">
        <v>172</v>
      </c>
      <c r="H659" s="192">
        <v>149.37</v>
      </c>
      <c r="I659" s="193"/>
      <c r="J659" s="194">
        <f>ROUND(I659*H659,2)</f>
        <v>0</v>
      </c>
      <c r="K659" s="195"/>
      <c r="L659" s="40"/>
      <c r="M659" s="196" t="s">
        <v>1</v>
      </c>
      <c r="N659" s="197" t="s">
        <v>38</v>
      </c>
      <c r="O659" s="72"/>
      <c r="P659" s="198">
        <f>O659*H659</f>
        <v>0</v>
      </c>
      <c r="Q659" s="198">
        <v>0</v>
      </c>
      <c r="R659" s="198">
        <f>Q659*H659</f>
        <v>0</v>
      </c>
      <c r="S659" s="198">
        <v>0</v>
      </c>
      <c r="T659" s="199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00" t="s">
        <v>229</v>
      </c>
      <c r="AT659" s="200" t="s">
        <v>134</v>
      </c>
      <c r="AU659" s="200" t="s">
        <v>83</v>
      </c>
      <c r="AY659" s="18" t="s">
        <v>131</v>
      </c>
      <c r="BE659" s="201">
        <f>IF(N659="základní",J659,0)</f>
        <v>0</v>
      </c>
      <c r="BF659" s="201">
        <f>IF(N659="snížená",J659,0)</f>
        <v>0</v>
      </c>
      <c r="BG659" s="201">
        <f>IF(N659="zákl. přenesená",J659,0)</f>
        <v>0</v>
      </c>
      <c r="BH659" s="201">
        <f>IF(N659="sníž. přenesená",J659,0)</f>
        <v>0</v>
      </c>
      <c r="BI659" s="201">
        <f>IF(N659="nulová",J659,0)</f>
        <v>0</v>
      </c>
      <c r="BJ659" s="18" t="s">
        <v>81</v>
      </c>
      <c r="BK659" s="201">
        <f>ROUND(I659*H659,2)</f>
        <v>0</v>
      </c>
      <c r="BL659" s="18" t="s">
        <v>229</v>
      </c>
      <c r="BM659" s="200" t="s">
        <v>876</v>
      </c>
    </row>
    <row r="660" spans="1:65" s="2" customFormat="1" ht="11.25">
      <c r="A660" s="35"/>
      <c r="B660" s="36"/>
      <c r="C660" s="37"/>
      <c r="D660" s="202" t="s">
        <v>139</v>
      </c>
      <c r="E660" s="37"/>
      <c r="F660" s="203" t="s">
        <v>877</v>
      </c>
      <c r="G660" s="37"/>
      <c r="H660" s="37"/>
      <c r="I660" s="204"/>
      <c r="J660" s="37"/>
      <c r="K660" s="37"/>
      <c r="L660" s="40"/>
      <c r="M660" s="205"/>
      <c r="N660" s="206"/>
      <c r="O660" s="72"/>
      <c r="P660" s="72"/>
      <c r="Q660" s="72"/>
      <c r="R660" s="72"/>
      <c r="S660" s="72"/>
      <c r="T660" s="73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8" t="s">
        <v>139</v>
      </c>
      <c r="AU660" s="18" t="s">
        <v>83</v>
      </c>
    </row>
    <row r="661" spans="1:65" s="2" customFormat="1" ht="24.2" customHeight="1">
      <c r="A661" s="35"/>
      <c r="B661" s="36"/>
      <c r="C661" s="188" t="s">
        <v>646</v>
      </c>
      <c r="D661" s="188" t="s">
        <v>134</v>
      </c>
      <c r="E661" s="189" t="s">
        <v>878</v>
      </c>
      <c r="F661" s="190" t="s">
        <v>879</v>
      </c>
      <c r="G661" s="191" t="s">
        <v>172</v>
      </c>
      <c r="H661" s="192">
        <v>149.37</v>
      </c>
      <c r="I661" s="193"/>
      <c r="J661" s="194">
        <f>ROUND(I661*H661,2)</f>
        <v>0</v>
      </c>
      <c r="K661" s="195"/>
      <c r="L661" s="40"/>
      <c r="M661" s="196" t="s">
        <v>1</v>
      </c>
      <c r="N661" s="197" t="s">
        <v>38</v>
      </c>
      <c r="O661" s="72"/>
      <c r="P661" s="198">
        <f>O661*H661</f>
        <v>0</v>
      </c>
      <c r="Q661" s="198">
        <v>3.3000000000000003E-5</v>
      </c>
      <c r="R661" s="198">
        <f>Q661*H661</f>
        <v>4.9292100000000007E-3</v>
      </c>
      <c r="S661" s="198">
        <v>0</v>
      </c>
      <c r="T661" s="199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00" t="s">
        <v>229</v>
      </c>
      <c r="AT661" s="200" t="s">
        <v>134</v>
      </c>
      <c r="AU661" s="200" t="s">
        <v>83</v>
      </c>
      <c r="AY661" s="18" t="s">
        <v>131</v>
      </c>
      <c r="BE661" s="201">
        <f>IF(N661="základní",J661,0)</f>
        <v>0</v>
      </c>
      <c r="BF661" s="201">
        <f>IF(N661="snížená",J661,0)</f>
        <v>0</v>
      </c>
      <c r="BG661" s="201">
        <f>IF(N661="zákl. přenesená",J661,0)</f>
        <v>0</v>
      </c>
      <c r="BH661" s="201">
        <f>IF(N661="sníž. přenesená",J661,0)</f>
        <v>0</v>
      </c>
      <c r="BI661" s="201">
        <f>IF(N661="nulová",J661,0)</f>
        <v>0</v>
      </c>
      <c r="BJ661" s="18" t="s">
        <v>81</v>
      </c>
      <c r="BK661" s="201">
        <f>ROUND(I661*H661,2)</f>
        <v>0</v>
      </c>
      <c r="BL661" s="18" t="s">
        <v>229</v>
      </c>
      <c r="BM661" s="200" t="s">
        <v>880</v>
      </c>
    </row>
    <row r="662" spans="1:65" s="2" customFormat="1" ht="11.25">
      <c r="A662" s="35"/>
      <c r="B662" s="36"/>
      <c r="C662" s="37"/>
      <c r="D662" s="202" t="s">
        <v>139</v>
      </c>
      <c r="E662" s="37"/>
      <c r="F662" s="203" t="s">
        <v>881</v>
      </c>
      <c r="G662" s="37"/>
      <c r="H662" s="37"/>
      <c r="I662" s="204"/>
      <c r="J662" s="37"/>
      <c r="K662" s="37"/>
      <c r="L662" s="40"/>
      <c r="M662" s="205"/>
      <c r="N662" s="206"/>
      <c r="O662" s="72"/>
      <c r="P662" s="72"/>
      <c r="Q662" s="72"/>
      <c r="R662" s="72"/>
      <c r="S662" s="72"/>
      <c r="T662" s="73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T662" s="18" t="s">
        <v>139</v>
      </c>
      <c r="AU662" s="18" t="s">
        <v>83</v>
      </c>
    </row>
    <row r="663" spans="1:65" s="2" customFormat="1" ht="16.5" customHeight="1">
      <c r="A663" s="35"/>
      <c r="B663" s="36"/>
      <c r="C663" s="188" t="s">
        <v>882</v>
      </c>
      <c r="D663" s="188" t="s">
        <v>134</v>
      </c>
      <c r="E663" s="189" t="s">
        <v>883</v>
      </c>
      <c r="F663" s="190" t="s">
        <v>884</v>
      </c>
      <c r="G663" s="191" t="s">
        <v>172</v>
      </c>
      <c r="H663" s="192">
        <v>149.37</v>
      </c>
      <c r="I663" s="193"/>
      <c r="J663" s="194">
        <f>ROUND(I663*H663,2)</f>
        <v>0</v>
      </c>
      <c r="K663" s="195"/>
      <c r="L663" s="40"/>
      <c r="M663" s="196" t="s">
        <v>1</v>
      </c>
      <c r="N663" s="197" t="s">
        <v>38</v>
      </c>
      <c r="O663" s="72"/>
      <c r="P663" s="198">
        <f>O663*H663</f>
        <v>0</v>
      </c>
      <c r="Q663" s="198">
        <v>2.9999999999999997E-4</v>
      </c>
      <c r="R663" s="198">
        <f>Q663*H663</f>
        <v>4.4810999999999997E-2</v>
      </c>
      <c r="S663" s="198">
        <v>0</v>
      </c>
      <c r="T663" s="199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00" t="s">
        <v>229</v>
      </c>
      <c r="AT663" s="200" t="s">
        <v>134</v>
      </c>
      <c r="AU663" s="200" t="s">
        <v>83</v>
      </c>
      <c r="AY663" s="18" t="s">
        <v>131</v>
      </c>
      <c r="BE663" s="201">
        <f>IF(N663="základní",J663,0)</f>
        <v>0</v>
      </c>
      <c r="BF663" s="201">
        <f>IF(N663="snížená",J663,0)</f>
        <v>0</v>
      </c>
      <c r="BG663" s="201">
        <f>IF(N663="zákl. přenesená",J663,0)</f>
        <v>0</v>
      </c>
      <c r="BH663" s="201">
        <f>IF(N663="sníž. přenesená",J663,0)</f>
        <v>0</v>
      </c>
      <c r="BI663" s="201">
        <f>IF(N663="nulová",J663,0)</f>
        <v>0</v>
      </c>
      <c r="BJ663" s="18" t="s">
        <v>81</v>
      </c>
      <c r="BK663" s="201">
        <f>ROUND(I663*H663,2)</f>
        <v>0</v>
      </c>
      <c r="BL663" s="18" t="s">
        <v>229</v>
      </c>
      <c r="BM663" s="200" t="s">
        <v>885</v>
      </c>
    </row>
    <row r="664" spans="1:65" s="2" customFormat="1" ht="19.5">
      <c r="A664" s="35"/>
      <c r="B664" s="36"/>
      <c r="C664" s="37"/>
      <c r="D664" s="202" t="s">
        <v>139</v>
      </c>
      <c r="E664" s="37"/>
      <c r="F664" s="203" t="s">
        <v>886</v>
      </c>
      <c r="G664" s="37"/>
      <c r="H664" s="37"/>
      <c r="I664" s="204"/>
      <c r="J664" s="37"/>
      <c r="K664" s="37"/>
      <c r="L664" s="40"/>
      <c r="M664" s="205"/>
      <c r="N664" s="206"/>
      <c r="O664" s="72"/>
      <c r="P664" s="72"/>
      <c r="Q664" s="72"/>
      <c r="R664" s="72"/>
      <c r="S664" s="72"/>
      <c r="T664" s="73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8" t="s">
        <v>139</v>
      </c>
      <c r="AU664" s="18" t="s">
        <v>83</v>
      </c>
    </row>
    <row r="665" spans="1:65" s="13" customFormat="1" ht="11.25">
      <c r="B665" s="211"/>
      <c r="C665" s="212"/>
      <c r="D665" s="202" t="s">
        <v>174</v>
      </c>
      <c r="E665" s="213" t="s">
        <v>1</v>
      </c>
      <c r="F665" s="214" t="s">
        <v>184</v>
      </c>
      <c r="G665" s="212"/>
      <c r="H665" s="213" t="s">
        <v>1</v>
      </c>
      <c r="I665" s="215"/>
      <c r="J665" s="212"/>
      <c r="K665" s="212"/>
      <c r="L665" s="216"/>
      <c r="M665" s="217"/>
      <c r="N665" s="218"/>
      <c r="O665" s="218"/>
      <c r="P665" s="218"/>
      <c r="Q665" s="218"/>
      <c r="R665" s="218"/>
      <c r="S665" s="218"/>
      <c r="T665" s="219"/>
      <c r="AT665" s="220" t="s">
        <v>174</v>
      </c>
      <c r="AU665" s="220" t="s">
        <v>83</v>
      </c>
      <c r="AV665" s="13" t="s">
        <v>81</v>
      </c>
      <c r="AW665" s="13" t="s">
        <v>31</v>
      </c>
      <c r="AX665" s="13" t="s">
        <v>73</v>
      </c>
      <c r="AY665" s="220" t="s">
        <v>131</v>
      </c>
    </row>
    <row r="666" spans="1:65" s="14" customFormat="1" ht="11.25">
      <c r="B666" s="221"/>
      <c r="C666" s="222"/>
      <c r="D666" s="202" t="s">
        <v>174</v>
      </c>
      <c r="E666" s="223" t="s">
        <v>1</v>
      </c>
      <c r="F666" s="224" t="s">
        <v>530</v>
      </c>
      <c r="G666" s="222"/>
      <c r="H666" s="225">
        <v>3.48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174</v>
      </c>
      <c r="AU666" s="231" t="s">
        <v>83</v>
      </c>
      <c r="AV666" s="14" t="s">
        <v>83</v>
      </c>
      <c r="AW666" s="14" t="s">
        <v>31</v>
      </c>
      <c r="AX666" s="14" t="s">
        <v>73</v>
      </c>
      <c r="AY666" s="231" t="s">
        <v>131</v>
      </c>
    </row>
    <row r="667" spans="1:65" s="14" customFormat="1" ht="11.25">
      <c r="B667" s="221"/>
      <c r="C667" s="222"/>
      <c r="D667" s="202" t="s">
        <v>174</v>
      </c>
      <c r="E667" s="223" t="s">
        <v>1</v>
      </c>
      <c r="F667" s="224" t="s">
        <v>531</v>
      </c>
      <c r="G667" s="222"/>
      <c r="H667" s="225">
        <v>3.28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174</v>
      </c>
      <c r="AU667" s="231" t="s">
        <v>83</v>
      </c>
      <c r="AV667" s="14" t="s">
        <v>83</v>
      </c>
      <c r="AW667" s="14" t="s">
        <v>31</v>
      </c>
      <c r="AX667" s="14" t="s">
        <v>73</v>
      </c>
      <c r="AY667" s="231" t="s">
        <v>131</v>
      </c>
    </row>
    <row r="668" spans="1:65" s="14" customFormat="1" ht="11.25">
      <c r="B668" s="221"/>
      <c r="C668" s="222"/>
      <c r="D668" s="202" t="s">
        <v>174</v>
      </c>
      <c r="E668" s="223" t="s">
        <v>1</v>
      </c>
      <c r="F668" s="224" t="s">
        <v>533</v>
      </c>
      <c r="G668" s="222"/>
      <c r="H668" s="225">
        <v>7.89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174</v>
      </c>
      <c r="AU668" s="231" t="s">
        <v>83</v>
      </c>
      <c r="AV668" s="14" t="s">
        <v>83</v>
      </c>
      <c r="AW668" s="14" t="s">
        <v>31</v>
      </c>
      <c r="AX668" s="14" t="s">
        <v>73</v>
      </c>
      <c r="AY668" s="231" t="s">
        <v>131</v>
      </c>
    </row>
    <row r="669" spans="1:65" s="14" customFormat="1" ht="11.25">
      <c r="B669" s="221"/>
      <c r="C669" s="222"/>
      <c r="D669" s="202" t="s">
        <v>174</v>
      </c>
      <c r="E669" s="223" t="s">
        <v>1</v>
      </c>
      <c r="F669" s="224" t="s">
        <v>534</v>
      </c>
      <c r="G669" s="222"/>
      <c r="H669" s="225">
        <v>8.69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174</v>
      </c>
      <c r="AU669" s="231" t="s">
        <v>83</v>
      </c>
      <c r="AV669" s="14" t="s">
        <v>83</v>
      </c>
      <c r="AW669" s="14" t="s">
        <v>31</v>
      </c>
      <c r="AX669" s="14" t="s">
        <v>73</v>
      </c>
      <c r="AY669" s="231" t="s">
        <v>131</v>
      </c>
    </row>
    <row r="670" spans="1:65" s="14" customFormat="1" ht="11.25">
      <c r="B670" s="221"/>
      <c r="C670" s="222"/>
      <c r="D670" s="202" t="s">
        <v>174</v>
      </c>
      <c r="E670" s="223" t="s">
        <v>1</v>
      </c>
      <c r="F670" s="224" t="s">
        <v>535</v>
      </c>
      <c r="G670" s="222"/>
      <c r="H670" s="225">
        <v>9.98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174</v>
      </c>
      <c r="AU670" s="231" t="s">
        <v>83</v>
      </c>
      <c r="AV670" s="14" t="s">
        <v>83</v>
      </c>
      <c r="AW670" s="14" t="s">
        <v>31</v>
      </c>
      <c r="AX670" s="14" t="s">
        <v>73</v>
      </c>
      <c r="AY670" s="231" t="s">
        <v>131</v>
      </c>
    </row>
    <row r="671" spans="1:65" s="14" customFormat="1" ht="11.25">
      <c r="B671" s="221"/>
      <c r="C671" s="222"/>
      <c r="D671" s="202" t="s">
        <v>174</v>
      </c>
      <c r="E671" s="223" t="s">
        <v>1</v>
      </c>
      <c r="F671" s="224" t="s">
        <v>536</v>
      </c>
      <c r="G671" s="222"/>
      <c r="H671" s="225">
        <v>11.34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AT671" s="231" t="s">
        <v>174</v>
      </c>
      <c r="AU671" s="231" t="s">
        <v>83</v>
      </c>
      <c r="AV671" s="14" t="s">
        <v>83</v>
      </c>
      <c r="AW671" s="14" t="s">
        <v>31</v>
      </c>
      <c r="AX671" s="14" t="s">
        <v>73</v>
      </c>
      <c r="AY671" s="231" t="s">
        <v>131</v>
      </c>
    </row>
    <row r="672" spans="1:65" s="14" customFormat="1" ht="11.25">
      <c r="B672" s="221"/>
      <c r="C672" s="222"/>
      <c r="D672" s="202" t="s">
        <v>174</v>
      </c>
      <c r="E672" s="223" t="s">
        <v>1</v>
      </c>
      <c r="F672" s="224" t="s">
        <v>537</v>
      </c>
      <c r="G672" s="222"/>
      <c r="H672" s="225">
        <v>11.43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174</v>
      </c>
      <c r="AU672" s="231" t="s">
        <v>83</v>
      </c>
      <c r="AV672" s="14" t="s">
        <v>83</v>
      </c>
      <c r="AW672" s="14" t="s">
        <v>31</v>
      </c>
      <c r="AX672" s="14" t="s">
        <v>73</v>
      </c>
      <c r="AY672" s="231" t="s">
        <v>131</v>
      </c>
    </row>
    <row r="673" spans="2:51" s="14" customFormat="1" ht="11.25">
      <c r="B673" s="221"/>
      <c r="C673" s="222"/>
      <c r="D673" s="202" t="s">
        <v>174</v>
      </c>
      <c r="E673" s="223" t="s">
        <v>1</v>
      </c>
      <c r="F673" s="224" t="s">
        <v>538</v>
      </c>
      <c r="G673" s="222"/>
      <c r="H673" s="225">
        <v>10.76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174</v>
      </c>
      <c r="AU673" s="231" t="s">
        <v>83</v>
      </c>
      <c r="AV673" s="14" t="s">
        <v>83</v>
      </c>
      <c r="AW673" s="14" t="s">
        <v>31</v>
      </c>
      <c r="AX673" s="14" t="s">
        <v>73</v>
      </c>
      <c r="AY673" s="231" t="s">
        <v>131</v>
      </c>
    </row>
    <row r="674" spans="2:51" s="14" customFormat="1" ht="11.25">
      <c r="B674" s="221"/>
      <c r="C674" s="222"/>
      <c r="D674" s="202" t="s">
        <v>174</v>
      </c>
      <c r="E674" s="223" t="s">
        <v>1</v>
      </c>
      <c r="F674" s="224" t="s">
        <v>539</v>
      </c>
      <c r="G674" s="222"/>
      <c r="H674" s="225">
        <v>9.84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174</v>
      </c>
      <c r="AU674" s="231" t="s">
        <v>83</v>
      </c>
      <c r="AV674" s="14" t="s">
        <v>83</v>
      </c>
      <c r="AW674" s="14" t="s">
        <v>31</v>
      </c>
      <c r="AX674" s="14" t="s">
        <v>73</v>
      </c>
      <c r="AY674" s="231" t="s">
        <v>131</v>
      </c>
    </row>
    <row r="675" spans="2:51" s="14" customFormat="1" ht="11.25">
      <c r="B675" s="221"/>
      <c r="C675" s="222"/>
      <c r="D675" s="202" t="s">
        <v>174</v>
      </c>
      <c r="E675" s="223" t="s">
        <v>1</v>
      </c>
      <c r="F675" s="224" t="s">
        <v>540</v>
      </c>
      <c r="G675" s="222"/>
      <c r="H675" s="225">
        <v>1.76</v>
      </c>
      <c r="I675" s="226"/>
      <c r="J675" s="222"/>
      <c r="K675" s="222"/>
      <c r="L675" s="227"/>
      <c r="M675" s="228"/>
      <c r="N675" s="229"/>
      <c r="O675" s="229"/>
      <c r="P675" s="229"/>
      <c r="Q675" s="229"/>
      <c r="R675" s="229"/>
      <c r="S675" s="229"/>
      <c r="T675" s="230"/>
      <c r="AT675" s="231" t="s">
        <v>174</v>
      </c>
      <c r="AU675" s="231" t="s">
        <v>83</v>
      </c>
      <c r="AV675" s="14" t="s">
        <v>83</v>
      </c>
      <c r="AW675" s="14" t="s">
        <v>31</v>
      </c>
      <c r="AX675" s="14" t="s">
        <v>73</v>
      </c>
      <c r="AY675" s="231" t="s">
        <v>131</v>
      </c>
    </row>
    <row r="676" spans="2:51" s="16" customFormat="1" ht="11.25">
      <c r="B676" s="243"/>
      <c r="C676" s="244"/>
      <c r="D676" s="202" t="s">
        <v>174</v>
      </c>
      <c r="E676" s="245" t="s">
        <v>1</v>
      </c>
      <c r="F676" s="246" t="s">
        <v>267</v>
      </c>
      <c r="G676" s="244"/>
      <c r="H676" s="247">
        <v>78.45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AT676" s="253" t="s">
        <v>174</v>
      </c>
      <c r="AU676" s="253" t="s">
        <v>83</v>
      </c>
      <c r="AV676" s="16" t="s">
        <v>141</v>
      </c>
      <c r="AW676" s="16" t="s">
        <v>31</v>
      </c>
      <c r="AX676" s="16" t="s">
        <v>73</v>
      </c>
      <c r="AY676" s="253" t="s">
        <v>131</v>
      </c>
    </row>
    <row r="677" spans="2:51" s="13" customFormat="1" ht="11.25">
      <c r="B677" s="211"/>
      <c r="C677" s="212"/>
      <c r="D677" s="202" t="s">
        <v>174</v>
      </c>
      <c r="E677" s="213" t="s">
        <v>1</v>
      </c>
      <c r="F677" s="214" t="s">
        <v>268</v>
      </c>
      <c r="G677" s="212"/>
      <c r="H677" s="213" t="s">
        <v>1</v>
      </c>
      <c r="I677" s="215"/>
      <c r="J677" s="212"/>
      <c r="K677" s="212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174</v>
      </c>
      <c r="AU677" s="220" t="s">
        <v>83</v>
      </c>
      <c r="AV677" s="13" t="s">
        <v>81</v>
      </c>
      <c r="AW677" s="13" t="s">
        <v>31</v>
      </c>
      <c r="AX677" s="13" t="s">
        <v>73</v>
      </c>
      <c r="AY677" s="220" t="s">
        <v>131</v>
      </c>
    </row>
    <row r="678" spans="2:51" s="14" customFormat="1" ht="11.25">
      <c r="B678" s="221"/>
      <c r="C678" s="222"/>
      <c r="D678" s="202" t="s">
        <v>174</v>
      </c>
      <c r="E678" s="223" t="s">
        <v>1</v>
      </c>
      <c r="F678" s="224" t="s">
        <v>549</v>
      </c>
      <c r="G678" s="222"/>
      <c r="H678" s="225">
        <v>3.84</v>
      </c>
      <c r="I678" s="226"/>
      <c r="J678" s="222"/>
      <c r="K678" s="222"/>
      <c r="L678" s="227"/>
      <c r="M678" s="228"/>
      <c r="N678" s="229"/>
      <c r="O678" s="229"/>
      <c r="P678" s="229"/>
      <c r="Q678" s="229"/>
      <c r="R678" s="229"/>
      <c r="S678" s="229"/>
      <c r="T678" s="230"/>
      <c r="AT678" s="231" t="s">
        <v>174</v>
      </c>
      <c r="AU678" s="231" t="s">
        <v>83</v>
      </c>
      <c r="AV678" s="14" t="s">
        <v>83</v>
      </c>
      <c r="AW678" s="14" t="s">
        <v>31</v>
      </c>
      <c r="AX678" s="14" t="s">
        <v>73</v>
      </c>
      <c r="AY678" s="231" t="s">
        <v>131</v>
      </c>
    </row>
    <row r="679" spans="2:51" s="14" customFormat="1" ht="11.25">
      <c r="B679" s="221"/>
      <c r="C679" s="222"/>
      <c r="D679" s="202" t="s">
        <v>174</v>
      </c>
      <c r="E679" s="223" t="s">
        <v>1</v>
      </c>
      <c r="F679" s="224" t="s">
        <v>550</v>
      </c>
      <c r="G679" s="222"/>
      <c r="H679" s="225">
        <v>3.73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174</v>
      </c>
      <c r="AU679" s="231" t="s">
        <v>83</v>
      </c>
      <c r="AV679" s="14" t="s">
        <v>83</v>
      </c>
      <c r="AW679" s="14" t="s">
        <v>31</v>
      </c>
      <c r="AX679" s="14" t="s">
        <v>73</v>
      </c>
      <c r="AY679" s="231" t="s">
        <v>131</v>
      </c>
    </row>
    <row r="680" spans="2:51" s="14" customFormat="1" ht="11.25">
      <c r="B680" s="221"/>
      <c r="C680" s="222"/>
      <c r="D680" s="202" t="s">
        <v>174</v>
      </c>
      <c r="E680" s="223" t="s">
        <v>1</v>
      </c>
      <c r="F680" s="224" t="s">
        <v>551</v>
      </c>
      <c r="G680" s="222"/>
      <c r="H680" s="225">
        <v>3.03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174</v>
      </c>
      <c r="AU680" s="231" t="s">
        <v>83</v>
      </c>
      <c r="AV680" s="14" t="s">
        <v>83</v>
      </c>
      <c r="AW680" s="14" t="s">
        <v>31</v>
      </c>
      <c r="AX680" s="14" t="s">
        <v>73</v>
      </c>
      <c r="AY680" s="231" t="s">
        <v>131</v>
      </c>
    </row>
    <row r="681" spans="2:51" s="14" customFormat="1" ht="11.25">
      <c r="B681" s="221"/>
      <c r="C681" s="222"/>
      <c r="D681" s="202" t="s">
        <v>174</v>
      </c>
      <c r="E681" s="223" t="s">
        <v>1</v>
      </c>
      <c r="F681" s="224" t="s">
        <v>558</v>
      </c>
      <c r="G681" s="222"/>
      <c r="H681" s="225">
        <v>8.36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174</v>
      </c>
      <c r="AU681" s="231" t="s">
        <v>83</v>
      </c>
      <c r="AV681" s="14" t="s">
        <v>83</v>
      </c>
      <c r="AW681" s="14" t="s">
        <v>31</v>
      </c>
      <c r="AX681" s="14" t="s">
        <v>73</v>
      </c>
      <c r="AY681" s="231" t="s">
        <v>131</v>
      </c>
    </row>
    <row r="682" spans="2:51" s="14" customFormat="1" ht="11.25">
      <c r="B682" s="221"/>
      <c r="C682" s="222"/>
      <c r="D682" s="202" t="s">
        <v>174</v>
      </c>
      <c r="E682" s="223" t="s">
        <v>1</v>
      </c>
      <c r="F682" s="224" t="s">
        <v>559</v>
      </c>
      <c r="G682" s="222"/>
      <c r="H682" s="225">
        <v>12.73</v>
      </c>
      <c r="I682" s="226"/>
      <c r="J682" s="222"/>
      <c r="K682" s="222"/>
      <c r="L682" s="227"/>
      <c r="M682" s="228"/>
      <c r="N682" s="229"/>
      <c r="O682" s="229"/>
      <c r="P682" s="229"/>
      <c r="Q682" s="229"/>
      <c r="R682" s="229"/>
      <c r="S682" s="229"/>
      <c r="T682" s="230"/>
      <c r="AT682" s="231" t="s">
        <v>174</v>
      </c>
      <c r="AU682" s="231" t="s">
        <v>83</v>
      </c>
      <c r="AV682" s="14" t="s">
        <v>83</v>
      </c>
      <c r="AW682" s="14" t="s">
        <v>31</v>
      </c>
      <c r="AX682" s="14" t="s">
        <v>73</v>
      </c>
      <c r="AY682" s="231" t="s">
        <v>131</v>
      </c>
    </row>
    <row r="683" spans="2:51" s="14" customFormat="1" ht="11.25">
      <c r="B683" s="221"/>
      <c r="C683" s="222"/>
      <c r="D683" s="202" t="s">
        <v>174</v>
      </c>
      <c r="E683" s="223" t="s">
        <v>1</v>
      </c>
      <c r="F683" s="224" t="s">
        <v>560</v>
      </c>
      <c r="G683" s="222"/>
      <c r="H683" s="225">
        <v>10.119999999999999</v>
      </c>
      <c r="I683" s="226"/>
      <c r="J683" s="222"/>
      <c r="K683" s="222"/>
      <c r="L683" s="227"/>
      <c r="M683" s="228"/>
      <c r="N683" s="229"/>
      <c r="O683" s="229"/>
      <c r="P683" s="229"/>
      <c r="Q683" s="229"/>
      <c r="R683" s="229"/>
      <c r="S683" s="229"/>
      <c r="T683" s="230"/>
      <c r="AT683" s="231" t="s">
        <v>174</v>
      </c>
      <c r="AU683" s="231" t="s">
        <v>83</v>
      </c>
      <c r="AV683" s="14" t="s">
        <v>83</v>
      </c>
      <c r="AW683" s="14" t="s">
        <v>31</v>
      </c>
      <c r="AX683" s="14" t="s">
        <v>73</v>
      </c>
      <c r="AY683" s="231" t="s">
        <v>131</v>
      </c>
    </row>
    <row r="684" spans="2:51" s="14" customFormat="1" ht="11.25">
      <c r="B684" s="221"/>
      <c r="C684" s="222"/>
      <c r="D684" s="202" t="s">
        <v>174</v>
      </c>
      <c r="E684" s="223" t="s">
        <v>1</v>
      </c>
      <c r="F684" s="224" t="s">
        <v>561</v>
      </c>
      <c r="G684" s="222"/>
      <c r="H684" s="225">
        <v>10.58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174</v>
      </c>
      <c r="AU684" s="231" t="s">
        <v>83</v>
      </c>
      <c r="AV684" s="14" t="s">
        <v>83</v>
      </c>
      <c r="AW684" s="14" t="s">
        <v>31</v>
      </c>
      <c r="AX684" s="14" t="s">
        <v>73</v>
      </c>
      <c r="AY684" s="231" t="s">
        <v>131</v>
      </c>
    </row>
    <row r="685" spans="2:51" s="14" customFormat="1" ht="11.25">
      <c r="B685" s="221"/>
      <c r="C685" s="222"/>
      <c r="D685" s="202" t="s">
        <v>174</v>
      </c>
      <c r="E685" s="223" t="s">
        <v>1</v>
      </c>
      <c r="F685" s="224" t="s">
        <v>562</v>
      </c>
      <c r="G685" s="222"/>
      <c r="H685" s="225">
        <v>12.46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174</v>
      </c>
      <c r="AU685" s="231" t="s">
        <v>83</v>
      </c>
      <c r="AV685" s="14" t="s">
        <v>83</v>
      </c>
      <c r="AW685" s="14" t="s">
        <v>31</v>
      </c>
      <c r="AX685" s="14" t="s">
        <v>73</v>
      </c>
      <c r="AY685" s="231" t="s">
        <v>131</v>
      </c>
    </row>
    <row r="686" spans="2:51" s="14" customFormat="1" ht="11.25">
      <c r="B686" s="221"/>
      <c r="C686" s="222"/>
      <c r="D686" s="202" t="s">
        <v>174</v>
      </c>
      <c r="E686" s="223" t="s">
        <v>1</v>
      </c>
      <c r="F686" s="224" t="s">
        <v>563</v>
      </c>
      <c r="G686" s="222"/>
      <c r="H686" s="225">
        <v>6.07</v>
      </c>
      <c r="I686" s="226"/>
      <c r="J686" s="222"/>
      <c r="K686" s="222"/>
      <c r="L686" s="227"/>
      <c r="M686" s="228"/>
      <c r="N686" s="229"/>
      <c r="O686" s="229"/>
      <c r="P686" s="229"/>
      <c r="Q686" s="229"/>
      <c r="R686" s="229"/>
      <c r="S686" s="229"/>
      <c r="T686" s="230"/>
      <c r="AT686" s="231" t="s">
        <v>174</v>
      </c>
      <c r="AU686" s="231" t="s">
        <v>83</v>
      </c>
      <c r="AV686" s="14" t="s">
        <v>83</v>
      </c>
      <c r="AW686" s="14" t="s">
        <v>31</v>
      </c>
      <c r="AX686" s="14" t="s">
        <v>73</v>
      </c>
      <c r="AY686" s="231" t="s">
        <v>131</v>
      </c>
    </row>
    <row r="687" spans="2:51" s="16" customFormat="1" ht="11.25">
      <c r="B687" s="243"/>
      <c r="C687" s="244"/>
      <c r="D687" s="202" t="s">
        <v>174</v>
      </c>
      <c r="E687" s="245" t="s">
        <v>1</v>
      </c>
      <c r="F687" s="246" t="s">
        <v>564</v>
      </c>
      <c r="G687" s="244"/>
      <c r="H687" s="247">
        <v>70.92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AT687" s="253" t="s">
        <v>174</v>
      </c>
      <c r="AU687" s="253" t="s">
        <v>83</v>
      </c>
      <c r="AV687" s="16" t="s">
        <v>141</v>
      </c>
      <c r="AW687" s="16" t="s">
        <v>31</v>
      </c>
      <c r="AX687" s="16" t="s">
        <v>73</v>
      </c>
      <c r="AY687" s="253" t="s">
        <v>131</v>
      </c>
    </row>
    <row r="688" spans="2:51" s="15" customFormat="1" ht="11.25">
      <c r="B688" s="232"/>
      <c r="C688" s="233"/>
      <c r="D688" s="202" t="s">
        <v>174</v>
      </c>
      <c r="E688" s="234" t="s">
        <v>1</v>
      </c>
      <c r="F688" s="235" t="s">
        <v>178</v>
      </c>
      <c r="G688" s="233"/>
      <c r="H688" s="236">
        <v>149.37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AT688" s="242" t="s">
        <v>174</v>
      </c>
      <c r="AU688" s="242" t="s">
        <v>83</v>
      </c>
      <c r="AV688" s="15" t="s">
        <v>138</v>
      </c>
      <c r="AW688" s="15" t="s">
        <v>31</v>
      </c>
      <c r="AX688" s="15" t="s">
        <v>81</v>
      </c>
      <c r="AY688" s="242" t="s">
        <v>131</v>
      </c>
    </row>
    <row r="689" spans="1:65" s="2" customFormat="1" ht="16.5" customHeight="1">
      <c r="A689" s="35"/>
      <c r="B689" s="36"/>
      <c r="C689" s="257" t="s">
        <v>650</v>
      </c>
      <c r="D689" s="257" t="s">
        <v>479</v>
      </c>
      <c r="E689" s="258" t="s">
        <v>887</v>
      </c>
      <c r="F689" s="259" t="s">
        <v>888</v>
      </c>
      <c r="G689" s="260" t="s">
        <v>172</v>
      </c>
      <c r="H689" s="261">
        <v>164.30699999999999</v>
      </c>
      <c r="I689" s="262"/>
      <c r="J689" s="263">
        <f>ROUND(I689*H689,2)</f>
        <v>0</v>
      </c>
      <c r="K689" s="264"/>
      <c r="L689" s="265"/>
      <c r="M689" s="266" t="s">
        <v>1</v>
      </c>
      <c r="N689" s="267" t="s">
        <v>38</v>
      </c>
      <c r="O689" s="72"/>
      <c r="P689" s="198">
        <f>O689*H689</f>
        <v>0</v>
      </c>
      <c r="Q689" s="198">
        <v>0</v>
      </c>
      <c r="R689" s="198">
        <f>Q689*H689</f>
        <v>0</v>
      </c>
      <c r="S689" s="198">
        <v>0</v>
      </c>
      <c r="T689" s="199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0" t="s">
        <v>324</v>
      </c>
      <c r="AT689" s="200" t="s">
        <v>479</v>
      </c>
      <c r="AU689" s="200" t="s">
        <v>83</v>
      </c>
      <c r="AY689" s="18" t="s">
        <v>131</v>
      </c>
      <c r="BE689" s="201">
        <f>IF(N689="základní",J689,0)</f>
        <v>0</v>
      </c>
      <c r="BF689" s="201">
        <f>IF(N689="snížená",J689,0)</f>
        <v>0</v>
      </c>
      <c r="BG689" s="201">
        <f>IF(N689="zákl. přenesená",J689,0)</f>
        <v>0</v>
      </c>
      <c r="BH689" s="201">
        <f>IF(N689="sníž. přenesená",J689,0)</f>
        <v>0</v>
      </c>
      <c r="BI689" s="201">
        <f>IF(N689="nulová",J689,0)</f>
        <v>0</v>
      </c>
      <c r="BJ689" s="18" t="s">
        <v>81</v>
      </c>
      <c r="BK689" s="201">
        <f>ROUND(I689*H689,2)</f>
        <v>0</v>
      </c>
      <c r="BL689" s="18" t="s">
        <v>229</v>
      </c>
      <c r="BM689" s="200" t="s">
        <v>889</v>
      </c>
    </row>
    <row r="690" spans="1:65" s="2" customFormat="1" ht="11.25">
      <c r="A690" s="35"/>
      <c r="B690" s="36"/>
      <c r="C690" s="37"/>
      <c r="D690" s="202" t="s">
        <v>139</v>
      </c>
      <c r="E690" s="37"/>
      <c r="F690" s="203" t="s">
        <v>888</v>
      </c>
      <c r="G690" s="37"/>
      <c r="H690" s="37"/>
      <c r="I690" s="204"/>
      <c r="J690" s="37"/>
      <c r="K690" s="37"/>
      <c r="L690" s="40"/>
      <c r="M690" s="205"/>
      <c r="N690" s="206"/>
      <c r="O690" s="72"/>
      <c r="P690" s="72"/>
      <c r="Q690" s="72"/>
      <c r="R690" s="72"/>
      <c r="S690" s="72"/>
      <c r="T690" s="73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T690" s="18" t="s">
        <v>139</v>
      </c>
      <c r="AU690" s="18" t="s">
        <v>83</v>
      </c>
    </row>
    <row r="691" spans="1:65" s="2" customFormat="1" ht="19.5">
      <c r="A691" s="35"/>
      <c r="B691" s="36"/>
      <c r="C691" s="37"/>
      <c r="D691" s="202" t="s">
        <v>890</v>
      </c>
      <c r="E691" s="37"/>
      <c r="F691" s="268" t="s">
        <v>891</v>
      </c>
      <c r="G691" s="37"/>
      <c r="H691" s="37"/>
      <c r="I691" s="204"/>
      <c r="J691" s="37"/>
      <c r="K691" s="37"/>
      <c r="L691" s="40"/>
      <c r="M691" s="205"/>
      <c r="N691" s="206"/>
      <c r="O691" s="72"/>
      <c r="P691" s="72"/>
      <c r="Q691" s="72"/>
      <c r="R691" s="72"/>
      <c r="S691" s="72"/>
      <c r="T691" s="73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T691" s="18" t="s">
        <v>890</v>
      </c>
      <c r="AU691" s="18" t="s">
        <v>83</v>
      </c>
    </row>
    <row r="692" spans="1:65" s="14" customFormat="1" ht="11.25">
      <c r="B692" s="221"/>
      <c r="C692" s="222"/>
      <c r="D692" s="202" t="s">
        <v>174</v>
      </c>
      <c r="E692" s="223" t="s">
        <v>1</v>
      </c>
      <c r="F692" s="224" t="s">
        <v>892</v>
      </c>
      <c r="G692" s="222"/>
      <c r="H692" s="225">
        <v>164.30699999999999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174</v>
      </c>
      <c r="AU692" s="231" t="s">
        <v>83</v>
      </c>
      <c r="AV692" s="14" t="s">
        <v>83</v>
      </c>
      <c r="AW692" s="14" t="s">
        <v>31</v>
      </c>
      <c r="AX692" s="14" t="s">
        <v>73</v>
      </c>
      <c r="AY692" s="231" t="s">
        <v>131</v>
      </c>
    </row>
    <row r="693" spans="1:65" s="15" customFormat="1" ht="11.25">
      <c r="B693" s="232"/>
      <c r="C693" s="233"/>
      <c r="D693" s="202" t="s">
        <v>174</v>
      </c>
      <c r="E693" s="234" t="s">
        <v>1</v>
      </c>
      <c r="F693" s="235" t="s">
        <v>178</v>
      </c>
      <c r="G693" s="233"/>
      <c r="H693" s="236">
        <v>164.30699999999999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AT693" s="242" t="s">
        <v>174</v>
      </c>
      <c r="AU693" s="242" t="s">
        <v>83</v>
      </c>
      <c r="AV693" s="15" t="s">
        <v>138</v>
      </c>
      <c r="AW693" s="15" t="s">
        <v>31</v>
      </c>
      <c r="AX693" s="15" t="s">
        <v>81</v>
      </c>
      <c r="AY693" s="242" t="s">
        <v>131</v>
      </c>
    </row>
    <row r="694" spans="1:65" s="2" customFormat="1" ht="24.2" customHeight="1">
      <c r="A694" s="35"/>
      <c r="B694" s="36"/>
      <c r="C694" s="188" t="s">
        <v>893</v>
      </c>
      <c r="D694" s="188" t="s">
        <v>134</v>
      </c>
      <c r="E694" s="189" t="s">
        <v>894</v>
      </c>
      <c r="F694" s="190" t="s">
        <v>895</v>
      </c>
      <c r="G694" s="191" t="s">
        <v>294</v>
      </c>
      <c r="H694" s="192">
        <v>0.51400000000000001</v>
      </c>
      <c r="I694" s="193"/>
      <c r="J694" s="194">
        <f>ROUND(I694*H694,2)</f>
        <v>0</v>
      </c>
      <c r="K694" s="195"/>
      <c r="L694" s="40"/>
      <c r="M694" s="196" t="s">
        <v>1</v>
      </c>
      <c r="N694" s="197" t="s">
        <v>38</v>
      </c>
      <c r="O694" s="72"/>
      <c r="P694" s="198">
        <f>O694*H694</f>
        <v>0</v>
      </c>
      <c r="Q694" s="198">
        <v>0</v>
      </c>
      <c r="R694" s="198">
        <f>Q694*H694</f>
        <v>0</v>
      </c>
      <c r="S694" s="198">
        <v>0</v>
      </c>
      <c r="T694" s="199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00" t="s">
        <v>229</v>
      </c>
      <c r="AT694" s="200" t="s">
        <v>134</v>
      </c>
      <c r="AU694" s="200" t="s">
        <v>83</v>
      </c>
      <c r="AY694" s="18" t="s">
        <v>131</v>
      </c>
      <c r="BE694" s="201">
        <f>IF(N694="základní",J694,0)</f>
        <v>0</v>
      </c>
      <c r="BF694" s="201">
        <f>IF(N694="snížená",J694,0)</f>
        <v>0</v>
      </c>
      <c r="BG694" s="201">
        <f>IF(N694="zákl. přenesená",J694,0)</f>
        <v>0</v>
      </c>
      <c r="BH694" s="201">
        <f>IF(N694="sníž. přenesená",J694,0)</f>
        <v>0</v>
      </c>
      <c r="BI694" s="201">
        <f>IF(N694="nulová",J694,0)</f>
        <v>0</v>
      </c>
      <c r="BJ694" s="18" t="s">
        <v>81</v>
      </c>
      <c r="BK694" s="201">
        <f>ROUND(I694*H694,2)</f>
        <v>0</v>
      </c>
      <c r="BL694" s="18" t="s">
        <v>229</v>
      </c>
      <c r="BM694" s="200" t="s">
        <v>896</v>
      </c>
    </row>
    <row r="695" spans="1:65" s="2" customFormat="1" ht="29.25">
      <c r="A695" s="35"/>
      <c r="B695" s="36"/>
      <c r="C695" s="37"/>
      <c r="D695" s="202" t="s">
        <v>139</v>
      </c>
      <c r="E695" s="37"/>
      <c r="F695" s="203" t="s">
        <v>897</v>
      </c>
      <c r="G695" s="37"/>
      <c r="H695" s="37"/>
      <c r="I695" s="204"/>
      <c r="J695" s="37"/>
      <c r="K695" s="37"/>
      <c r="L695" s="40"/>
      <c r="M695" s="205"/>
      <c r="N695" s="206"/>
      <c r="O695" s="72"/>
      <c r="P695" s="72"/>
      <c r="Q695" s="72"/>
      <c r="R695" s="72"/>
      <c r="S695" s="72"/>
      <c r="T695" s="73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T695" s="18" t="s">
        <v>139</v>
      </c>
      <c r="AU695" s="18" t="s">
        <v>83</v>
      </c>
    </row>
    <row r="696" spans="1:65" s="2" customFormat="1" ht="24.2" customHeight="1">
      <c r="A696" s="35"/>
      <c r="B696" s="36"/>
      <c r="C696" s="188" t="s">
        <v>655</v>
      </c>
      <c r="D696" s="188" t="s">
        <v>134</v>
      </c>
      <c r="E696" s="189" t="s">
        <v>898</v>
      </c>
      <c r="F696" s="190" t="s">
        <v>899</v>
      </c>
      <c r="G696" s="191" t="s">
        <v>294</v>
      </c>
      <c r="H696" s="192">
        <v>0.51400000000000001</v>
      </c>
      <c r="I696" s="193"/>
      <c r="J696" s="194">
        <f>ROUND(I696*H696,2)</f>
        <v>0</v>
      </c>
      <c r="K696" s="195"/>
      <c r="L696" s="40"/>
      <c r="M696" s="196" t="s">
        <v>1</v>
      </c>
      <c r="N696" s="197" t="s">
        <v>38</v>
      </c>
      <c r="O696" s="72"/>
      <c r="P696" s="198">
        <f>O696*H696</f>
        <v>0</v>
      </c>
      <c r="Q696" s="198">
        <v>0</v>
      </c>
      <c r="R696" s="198">
        <f>Q696*H696</f>
        <v>0</v>
      </c>
      <c r="S696" s="198">
        <v>0</v>
      </c>
      <c r="T696" s="199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00" t="s">
        <v>229</v>
      </c>
      <c r="AT696" s="200" t="s">
        <v>134</v>
      </c>
      <c r="AU696" s="200" t="s">
        <v>83</v>
      </c>
      <c r="AY696" s="18" t="s">
        <v>131</v>
      </c>
      <c r="BE696" s="201">
        <f>IF(N696="základní",J696,0)</f>
        <v>0</v>
      </c>
      <c r="BF696" s="201">
        <f>IF(N696="snížená",J696,0)</f>
        <v>0</v>
      </c>
      <c r="BG696" s="201">
        <f>IF(N696="zákl. přenesená",J696,0)</f>
        <v>0</v>
      </c>
      <c r="BH696" s="201">
        <f>IF(N696="sníž. přenesená",J696,0)</f>
        <v>0</v>
      </c>
      <c r="BI696" s="201">
        <f>IF(N696="nulová",J696,0)</f>
        <v>0</v>
      </c>
      <c r="BJ696" s="18" t="s">
        <v>81</v>
      </c>
      <c r="BK696" s="201">
        <f>ROUND(I696*H696,2)</f>
        <v>0</v>
      </c>
      <c r="BL696" s="18" t="s">
        <v>229</v>
      </c>
      <c r="BM696" s="200" t="s">
        <v>900</v>
      </c>
    </row>
    <row r="697" spans="1:65" s="2" customFormat="1" ht="29.25">
      <c r="A697" s="35"/>
      <c r="B697" s="36"/>
      <c r="C697" s="37"/>
      <c r="D697" s="202" t="s">
        <v>139</v>
      </c>
      <c r="E697" s="37"/>
      <c r="F697" s="203" t="s">
        <v>901</v>
      </c>
      <c r="G697" s="37"/>
      <c r="H697" s="37"/>
      <c r="I697" s="204"/>
      <c r="J697" s="37"/>
      <c r="K697" s="37"/>
      <c r="L697" s="40"/>
      <c r="M697" s="205"/>
      <c r="N697" s="206"/>
      <c r="O697" s="72"/>
      <c r="P697" s="72"/>
      <c r="Q697" s="72"/>
      <c r="R697" s="72"/>
      <c r="S697" s="72"/>
      <c r="T697" s="73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T697" s="18" t="s">
        <v>139</v>
      </c>
      <c r="AU697" s="18" t="s">
        <v>83</v>
      </c>
    </row>
    <row r="698" spans="1:65" s="12" customFormat="1" ht="22.9" customHeight="1">
      <c r="B698" s="172"/>
      <c r="C698" s="173"/>
      <c r="D698" s="174" t="s">
        <v>72</v>
      </c>
      <c r="E698" s="186" t="s">
        <v>902</v>
      </c>
      <c r="F698" s="186" t="s">
        <v>903</v>
      </c>
      <c r="G698" s="173"/>
      <c r="H698" s="173"/>
      <c r="I698" s="176"/>
      <c r="J698" s="187">
        <f>BK698</f>
        <v>0</v>
      </c>
      <c r="K698" s="173"/>
      <c r="L698" s="178"/>
      <c r="M698" s="179"/>
      <c r="N698" s="180"/>
      <c r="O698" s="180"/>
      <c r="P698" s="181">
        <f>SUM(P699:P788)</f>
        <v>0</v>
      </c>
      <c r="Q698" s="180"/>
      <c r="R698" s="181">
        <f>SUM(R699:R788)</f>
        <v>0.835318644</v>
      </c>
      <c r="S698" s="180"/>
      <c r="T698" s="182">
        <f>SUM(T699:T788)</f>
        <v>0</v>
      </c>
      <c r="AR698" s="183" t="s">
        <v>83</v>
      </c>
      <c r="AT698" s="184" t="s">
        <v>72</v>
      </c>
      <c r="AU698" s="184" t="s">
        <v>81</v>
      </c>
      <c r="AY698" s="183" t="s">
        <v>131</v>
      </c>
      <c r="BK698" s="185">
        <f>SUM(BK699:BK788)</f>
        <v>0</v>
      </c>
    </row>
    <row r="699" spans="1:65" s="2" customFormat="1" ht="16.5" customHeight="1">
      <c r="A699" s="35"/>
      <c r="B699" s="36"/>
      <c r="C699" s="188" t="s">
        <v>904</v>
      </c>
      <c r="D699" s="188" t="s">
        <v>134</v>
      </c>
      <c r="E699" s="189" t="s">
        <v>905</v>
      </c>
      <c r="F699" s="190" t="s">
        <v>906</v>
      </c>
      <c r="G699" s="191" t="s">
        <v>172</v>
      </c>
      <c r="H699" s="192">
        <v>136.06200000000001</v>
      </c>
      <c r="I699" s="193"/>
      <c r="J699" s="194">
        <f>ROUND(I699*H699,2)</f>
        <v>0</v>
      </c>
      <c r="K699" s="195"/>
      <c r="L699" s="40"/>
      <c r="M699" s="196" t="s">
        <v>1</v>
      </c>
      <c r="N699" s="197" t="s">
        <v>38</v>
      </c>
      <c r="O699" s="72"/>
      <c r="P699" s="198">
        <f>O699*H699</f>
        <v>0</v>
      </c>
      <c r="Q699" s="198">
        <v>2.9999999999999997E-4</v>
      </c>
      <c r="R699" s="198">
        <f>Q699*H699</f>
        <v>4.0818599999999997E-2</v>
      </c>
      <c r="S699" s="198">
        <v>0</v>
      </c>
      <c r="T699" s="199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200" t="s">
        <v>229</v>
      </c>
      <c r="AT699" s="200" t="s">
        <v>134</v>
      </c>
      <c r="AU699" s="200" t="s">
        <v>83</v>
      </c>
      <c r="AY699" s="18" t="s">
        <v>131</v>
      </c>
      <c r="BE699" s="201">
        <f>IF(N699="základní",J699,0)</f>
        <v>0</v>
      </c>
      <c r="BF699" s="201">
        <f>IF(N699="snížená",J699,0)</f>
        <v>0</v>
      </c>
      <c r="BG699" s="201">
        <f>IF(N699="zákl. přenesená",J699,0)</f>
        <v>0</v>
      </c>
      <c r="BH699" s="201">
        <f>IF(N699="sníž. přenesená",J699,0)</f>
        <v>0</v>
      </c>
      <c r="BI699" s="201">
        <f>IF(N699="nulová",J699,0)</f>
        <v>0</v>
      </c>
      <c r="BJ699" s="18" t="s">
        <v>81</v>
      </c>
      <c r="BK699" s="201">
        <f>ROUND(I699*H699,2)</f>
        <v>0</v>
      </c>
      <c r="BL699" s="18" t="s">
        <v>229</v>
      </c>
      <c r="BM699" s="200" t="s">
        <v>907</v>
      </c>
    </row>
    <row r="700" spans="1:65" s="2" customFormat="1" ht="19.5">
      <c r="A700" s="35"/>
      <c r="B700" s="36"/>
      <c r="C700" s="37"/>
      <c r="D700" s="202" t="s">
        <v>139</v>
      </c>
      <c r="E700" s="37"/>
      <c r="F700" s="203" t="s">
        <v>908</v>
      </c>
      <c r="G700" s="37"/>
      <c r="H700" s="37"/>
      <c r="I700" s="204"/>
      <c r="J700" s="37"/>
      <c r="K700" s="37"/>
      <c r="L700" s="40"/>
      <c r="M700" s="205"/>
      <c r="N700" s="206"/>
      <c r="O700" s="72"/>
      <c r="P700" s="72"/>
      <c r="Q700" s="72"/>
      <c r="R700" s="72"/>
      <c r="S700" s="72"/>
      <c r="T700" s="73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T700" s="18" t="s">
        <v>139</v>
      </c>
      <c r="AU700" s="18" t="s">
        <v>83</v>
      </c>
    </row>
    <row r="701" spans="1:65" s="2" customFormat="1" ht="24.2" customHeight="1">
      <c r="A701" s="35"/>
      <c r="B701" s="36"/>
      <c r="C701" s="188" t="s">
        <v>669</v>
      </c>
      <c r="D701" s="188" t="s">
        <v>134</v>
      </c>
      <c r="E701" s="189" t="s">
        <v>909</v>
      </c>
      <c r="F701" s="190" t="s">
        <v>910</v>
      </c>
      <c r="G701" s="191" t="s">
        <v>172</v>
      </c>
      <c r="H701" s="192">
        <v>48.555</v>
      </c>
      <c r="I701" s="193"/>
      <c r="J701" s="194">
        <f>ROUND(I701*H701,2)</f>
        <v>0</v>
      </c>
      <c r="K701" s="195"/>
      <c r="L701" s="40"/>
      <c r="M701" s="196" t="s">
        <v>1</v>
      </c>
      <c r="N701" s="197" t="s">
        <v>38</v>
      </c>
      <c r="O701" s="72"/>
      <c r="P701" s="198">
        <f>O701*H701</f>
        <v>0</v>
      </c>
      <c r="Q701" s="198">
        <v>1.5E-3</v>
      </c>
      <c r="R701" s="198">
        <f>Q701*H701</f>
        <v>7.2832499999999994E-2</v>
      </c>
      <c r="S701" s="198">
        <v>0</v>
      </c>
      <c r="T701" s="199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200" t="s">
        <v>229</v>
      </c>
      <c r="AT701" s="200" t="s">
        <v>134</v>
      </c>
      <c r="AU701" s="200" t="s">
        <v>83</v>
      </c>
      <c r="AY701" s="18" t="s">
        <v>131</v>
      </c>
      <c r="BE701" s="201">
        <f>IF(N701="základní",J701,0)</f>
        <v>0</v>
      </c>
      <c r="BF701" s="201">
        <f>IF(N701="snížená",J701,0)</f>
        <v>0</v>
      </c>
      <c r="BG701" s="201">
        <f>IF(N701="zákl. přenesená",J701,0)</f>
        <v>0</v>
      </c>
      <c r="BH701" s="201">
        <f>IF(N701="sníž. přenesená",J701,0)</f>
        <v>0</v>
      </c>
      <c r="BI701" s="201">
        <f>IF(N701="nulová",J701,0)</f>
        <v>0</v>
      </c>
      <c r="BJ701" s="18" t="s">
        <v>81</v>
      </c>
      <c r="BK701" s="201">
        <f>ROUND(I701*H701,2)</f>
        <v>0</v>
      </c>
      <c r="BL701" s="18" t="s">
        <v>229</v>
      </c>
      <c r="BM701" s="200" t="s">
        <v>911</v>
      </c>
    </row>
    <row r="702" spans="1:65" s="2" customFormat="1" ht="19.5">
      <c r="A702" s="35"/>
      <c r="B702" s="36"/>
      <c r="C702" s="37"/>
      <c r="D702" s="202" t="s">
        <v>139</v>
      </c>
      <c r="E702" s="37"/>
      <c r="F702" s="203" t="s">
        <v>912</v>
      </c>
      <c r="G702" s="37"/>
      <c r="H702" s="37"/>
      <c r="I702" s="204"/>
      <c r="J702" s="37"/>
      <c r="K702" s="37"/>
      <c r="L702" s="40"/>
      <c r="M702" s="205"/>
      <c r="N702" s="206"/>
      <c r="O702" s="72"/>
      <c r="P702" s="72"/>
      <c r="Q702" s="72"/>
      <c r="R702" s="72"/>
      <c r="S702" s="72"/>
      <c r="T702" s="73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18" t="s">
        <v>139</v>
      </c>
      <c r="AU702" s="18" t="s">
        <v>83</v>
      </c>
    </row>
    <row r="703" spans="1:65" s="13" customFormat="1" ht="11.25">
      <c r="B703" s="211"/>
      <c r="C703" s="212"/>
      <c r="D703" s="202" t="s">
        <v>174</v>
      </c>
      <c r="E703" s="213" t="s">
        <v>1</v>
      </c>
      <c r="F703" s="214" t="s">
        <v>453</v>
      </c>
      <c r="G703" s="212"/>
      <c r="H703" s="213" t="s">
        <v>1</v>
      </c>
      <c r="I703" s="215"/>
      <c r="J703" s="212"/>
      <c r="K703" s="212"/>
      <c r="L703" s="216"/>
      <c r="M703" s="217"/>
      <c r="N703" s="218"/>
      <c r="O703" s="218"/>
      <c r="P703" s="218"/>
      <c r="Q703" s="218"/>
      <c r="R703" s="218"/>
      <c r="S703" s="218"/>
      <c r="T703" s="219"/>
      <c r="AT703" s="220" t="s">
        <v>174</v>
      </c>
      <c r="AU703" s="220" t="s">
        <v>83</v>
      </c>
      <c r="AV703" s="13" t="s">
        <v>81</v>
      </c>
      <c r="AW703" s="13" t="s">
        <v>31</v>
      </c>
      <c r="AX703" s="13" t="s">
        <v>73</v>
      </c>
      <c r="AY703" s="220" t="s">
        <v>131</v>
      </c>
    </row>
    <row r="704" spans="1:65" s="14" customFormat="1" ht="11.25">
      <c r="B704" s="221"/>
      <c r="C704" s="222"/>
      <c r="D704" s="202" t="s">
        <v>174</v>
      </c>
      <c r="E704" s="223" t="s">
        <v>1</v>
      </c>
      <c r="F704" s="224" t="s">
        <v>913</v>
      </c>
      <c r="G704" s="222"/>
      <c r="H704" s="225">
        <v>10.868</v>
      </c>
      <c r="I704" s="226"/>
      <c r="J704" s="222"/>
      <c r="K704" s="222"/>
      <c r="L704" s="227"/>
      <c r="M704" s="228"/>
      <c r="N704" s="229"/>
      <c r="O704" s="229"/>
      <c r="P704" s="229"/>
      <c r="Q704" s="229"/>
      <c r="R704" s="229"/>
      <c r="S704" s="229"/>
      <c r="T704" s="230"/>
      <c r="AT704" s="231" t="s">
        <v>174</v>
      </c>
      <c r="AU704" s="231" t="s">
        <v>83</v>
      </c>
      <c r="AV704" s="14" t="s">
        <v>83</v>
      </c>
      <c r="AW704" s="14" t="s">
        <v>31</v>
      </c>
      <c r="AX704" s="14" t="s">
        <v>73</v>
      </c>
      <c r="AY704" s="231" t="s">
        <v>131</v>
      </c>
    </row>
    <row r="705" spans="2:51" s="14" customFormat="1" ht="11.25">
      <c r="B705" s="221"/>
      <c r="C705" s="222"/>
      <c r="D705" s="202" t="s">
        <v>174</v>
      </c>
      <c r="E705" s="223" t="s">
        <v>1</v>
      </c>
      <c r="F705" s="224" t="s">
        <v>447</v>
      </c>
      <c r="G705" s="222"/>
      <c r="H705" s="225">
        <v>-2.758</v>
      </c>
      <c r="I705" s="226"/>
      <c r="J705" s="222"/>
      <c r="K705" s="222"/>
      <c r="L705" s="227"/>
      <c r="M705" s="228"/>
      <c r="N705" s="229"/>
      <c r="O705" s="229"/>
      <c r="P705" s="229"/>
      <c r="Q705" s="229"/>
      <c r="R705" s="229"/>
      <c r="S705" s="229"/>
      <c r="T705" s="230"/>
      <c r="AT705" s="231" t="s">
        <v>174</v>
      </c>
      <c r="AU705" s="231" t="s">
        <v>83</v>
      </c>
      <c r="AV705" s="14" t="s">
        <v>83</v>
      </c>
      <c r="AW705" s="14" t="s">
        <v>31</v>
      </c>
      <c r="AX705" s="14" t="s">
        <v>73</v>
      </c>
      <c r="AY705" s="231" t="s">
        <v>131</v>
      </c>
    </row>
    <row r="706" spans="2:51" s="13" customFormat="1" ht="11.25">
      <c r="B706" s="211"/>
      <c r="C706" s="212"/>
      <c r="D706" s="202" t="s">
        <v>174</v>
      </c>
      <c r="E706" s="213" t="s">
        <v>1</v>
      </c>
      <c r="F706" s="214" t="s">
        <v>455</v>
      </c>
      <c r="G706" s="212"/>
      <c r="H706" s="213" t="s">
        <v>1</v>
      </c>
      <c r="I706" s="215"/>
      <c r="J706" s="212"/>
      <c r="K706" s="212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174</v>
      </c>
      <c r="AU706" s="220" t="s">
        <v>83</v>
      </c>
      <c r="AV706" s="13" t="s">
        <v>81</v>
      </c>
      <c r="AW706" s="13" t="s">
        <v>31</v>
      </c>
      <c r="AX706" s="13" t="s">
        <v>73</v>
      </c>
      <c r="AY706" s="220" t="s">
        <v>131</v>
      </c>
    </row>
    <row r="707" spans="2:51" s="14" customFormat="1" ht="11.25">
      <c r="B707" s="221"/>
      <c r="C707" s="222"/>
      <c r="D707" s="202" t="s">
        <v>174</v>
      </c>
      <c r="E707" s="223" t="s">
        <v>1</v>
      </c>
      <c r="F707" s="224" t="s">
        <v>914</v>
      </c>
      <c r="G707" s="222"/>
      <c r="H707" s="225">
        <v>10.824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174</v>
      </c>
      <c r="AU707" s="231" t="s">
        <v>83</v>
      </c>
      <c r="AV707" s="14" t="s">
        <v>83</v>
      </c>
      <c r="AW707" s="14" t="s">
        <v>31</v>
      </c>
      <c r="AX707" s="14" t="s">
        <v>73</v>
      </c>
      <c r="AY707" s="231" t="s">
        <v>131</v>
      </c>
    </row>
    <row r="708" spans="2:51" s="14" customFormat="1" ht="11.25">
      <c r="B708" s="221"/>
      <c r="C708" s="222"/>
      <c r="D708" s="202" t="s">
        <v>174</v>
      </c>
      <c r="E708" s="223" t="s">
        <v>1</v>
      </c>
      <c r="F708" s="224" t="s">
        <v>447</v>
      </c>
      <c r="G708" s="222"/>
      <c r="H708" s="225">
        <v>-2.758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174</v>
      </c>
      <c r="AU708" s="231" t="s">
        <v>83</v>
      </c>
      <c r="AV708" s="14" t="s">
        <v>83</v>
      </c>
      <c r="AW708" s="14" t="s">
        <v>31</v>
      </c>
      <c r="AX708" s="14" t="s">
        <v>73</v>
      </c>
      <c r="AY708" s="231" t="s">
        <v>131</v>
      </c>
    </row>
    <row r="709" spans="2:51" s="13" customFormat="1" ht="11.25">
      <c r="B709" s="211"/>
      <c r="C709" s="212"/>
      <c r="D709" s="202" t="s">
        <v>174</v>
      </c>
      <c r="E709" s="213" t="s">
        <v>1</v>
      </c>
      <c r="F709" s="214" t="s">
        <v>462</v>
      </c>
      <c r="G709" s="212"/>
      <c r="H709" s="213" t="s">
        <v>1</v>
      </c>
      <c r="I709" s="215"/>
      <c r="J709" s="212"/>
      <c r="K709" s="212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174</v>
      </c>
      <c r="AU709" s="220" t="s">
        <v>83</v>
      </c>
      <c r="AV709" s="13" t="s">
        <v>81</v>
      </c>
      <c r="AW709" s="13" t="s">
        <v>31</v>
      </c>
      <c r="AX709" s="13" t="s">
        <v>73</v>
      </c>
      <c r="AY709" s="220" t="s">
        <v>131</v>
      </c>
    </row>
    <row r="710" spans="2:51" s="14" customFormat="1" ht="11.25">
      <c r="B710" s="221"/>
      <c r="C710" s="222"/>
      <c r="D710" s="202" t="s">
        <v>174</v>
      </c>
      <c r="E710" s="223" t="s">
        <v>1</v>
      </c>
      <c r="F710" s="224" t="s">
        <v>915</v>
      </c>
      <c r="G710" s="222"/>
      <c r="H710" s="225">
        <v>10.78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AT710" s="231" t="s">
        <v>174</v>
      </c>
      <c r="AU710" s="231" t="s">
        <v>83</v>
      </c>
      <c r="AV710" s="14" t="s">
        <v>83</v>
      </c>
      <c r="AW710" s="14" t="s">
        <v>31</v>
      </c>
      <c r="AX710" s="14" t="s">
        <v>73</v>
      </c>
      <c r="AY710" s="231" t="s">
        <v>131</v>
      </c>
    </row>
    <row r="711" spans="2:51" s="14" customFormat="1" ht="11.25">
      <c r="B711" s="221"/>
      <c r="C711" s="222"/>
      <c r="D711" s="202" t="s">
        <v>174</v>
      </c>
      <c r="E711" s="223" t="s">
        <v>1</v>
      </c>
      <c r="F711" s="224" t="s">
        <v>463</v>
      </c>
      <c r="G711" s="222"/>
      <c r="H711" s="225">
        <v>-2.758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174</v>
      </c>
      <c r="AU711" s="231" t="s">
        <v>83</v>
      </c>
      <c r="AV711" s="14" t="s">
        <v>83</v>
      </c>
      <c r="AW711" s="14" t="s">
        <v>31</v>
      </c>
      <c r="AX711" s="14" t="s">
        <v>73</v>
      </c>
      <c r="AY711" s="231" t="s">
        <v>131</v>
      </c>
    </row>
    <row r="712" spans="2:51" s="13" customFormat="1" ht="11.25">
      <c r="B712" s="211"/>
      <c r="C712" s="212"/>
      <c r="D712" s="202" t="s">
        <v>174</v>
      </c>
      <c r="E712" s="213" t="s">
        <v>1</v>
      </c>
      <c r="F712" s="214" t="s">
        <v>464</v>
      </c>
      <c r="G712" s="212"/>
      <c r="H712" s="213" t="s">
        <v>1</v>
      </c>
      <c r="I712" s="215"/>
      <c r="J712" s="212"/>
      <c r="K712" s="212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174</v>
      </c>
      <c r="AU712" s="220" t="s">
        <v>83</v>
      </c>
      <c r="AV712" s="13" t="s">
        <v>81</v>
      </c>
      <c r="AW712" s="13" t="s">
        <v>31</v>
      </c>
      <c r="AX712" s="13" t="s">
        <v>73</v>
      </c>
      <c r="AY712" s="220" t="s">
        <v>131</v>
      </c>
    </row>
    <row r="713" spans="2:51" s="14" customFormat="1" ht="11.25">
      <c r="B713" s="221"/>
      <c r="C713" s="222"/>
      <c r="D713" s="202" t="s">
        <v>174</v>
      </c>
      <c r="E713" s="223" t="s">
        <v>1</v>
      </c>
      <c r="F713" s="224" t="s">
        <v>916</v>
      </c>
      <c r="G713" s="222"/>
      <c r="H713" s="225">
        <v>10.824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174</v>
      </c>
      <c r="AU713" s="231" t="s">
        <v>83</v>
      </c>
      <c r="AV713" s="14" t="s">
        <v>83</v>
      </c>
      <c r="AW713" s="14" t="s">
        <v>31</v>
      </c>
      <c r="AX713" s="14" t="s">
        <v>73</v>
      </c>
      <c r="AY713" s="231" t="s">
        <v>131</v>
      </c>
    </row>
    <row r="714" spans="2:51" s="14" customFormat="1" ht="11.25">
      <c r="B714" s="221"/>
      <c r="C714" s="222"/>
      <c r="D714" s="202" t="s">
        <v>174</v>
      </c>
      <c r="E714" s="223" t="s">
        <v>1</v>
      </c>
      <c r="F714" s="224" t="s">
        <v>463</v>
      </c>
      <c r="G714" s="222"/>
      <c r="H714" s="225">
        <v>-2.758</v>
      </c>
      <c r="I714" s="226"/>
      <c r="J714" s="222"/>
      <c r="K714" s="222"/>
      <c r="L714" s="227"/>
      <c r="M714" s="228"/>
      <c r="N714" s="229"/>
      <c r="O714" s="229"/>
      <c r="P714" s="229"/>
      <c r="Q714" s="229"/>
      <c r="R714" s="229"/>
      <c r="S714" s="229"/>
      <c r="T714" s="230"/>
      <c r="AT714" s="231" t="s">
        <v>174</v>
      </c>
      <c r="AU714" s="231" t="s">
        <v>83</v>
      </c>
      <c r="AV714" s="14" t="s">
        <v>83</v>
      </c>
      <c r="AW714" s="14" t="s">
        <v>31</v>
      </c>
      <c r="AX714" s="14" t="s">
        <v>73</v>
      </c>
      <c r="AY714" s="231" t="s">
        <v>131</v>
      </c>
    </row>
    <row r="715" spans="2:51" s="13" customFormat="1" ht="11.25">
      <c r="B715" s="211"/>
      <c r="C715" s="212"/>
      <c r="D715" s="202" t="s">
        <v>174</v>
      </c>
      <c r="E715" s="213" t="s">
        <v>1</v>
      </c>
      <c r="F715" s="214" t="s">
        <v>917</v>
      </c>
      <c r="G715" s="212"/>
      <c r="H715" s="213" t="s">
        <v>1</v>
      </c>
      <c r="I715" s="215"/>
      <c r="J715" s="212"/>
      <c r="K715" s="212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174</v>
      </c>
      <c r="AU715" s="220" t="s">
        <v>83</v>
      </c>
      <c r="AV715" s="13" t="s">
        <v>81</v>
      </c>
      <c r="AW715" s="13" t="s">
        <v>31</v>
      </c>
      <c r="AX715" s="13" t="s">
        <v>73</v>
      </c>
      <c r="AY715" s="220" t="s">
        <v>131</v>
      </c>
    </row>
    <row r="716" spans="2:51" s="14" customFormat="1" ht="11.25">
      <c r="B716" s="221"/>
      <c r="C716" s="222"/>
      <c r="D716" s="202" t="s">
        <v>174</v>
      </c>
      <c r="E716" s="223" t="s">
        <v>1</v>
      </c>
      <c r="F716" s="224" t="s">
        <v>918</v>
      </c>
      <c r="G716" s="222"/>
      <c r="H716" s="225">
        <v>9.6032299999999999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174</v>
      </c>
      <c r="AU716" s="231" t="s">
        <v>83</v>
      </c>
      <c r="AV716" s="14" t="s">
        <v>83</v>
      </c>
      <c r="AW716" s="14" t="s">
        <v>31</v>
      </c>
      <c r="AX716" s="14" t="s">
        <v>73</v>
      </c>
      <c r="AY716" s="231" t="s">
        <v>131</v>
      </c>
    </row>
    <row r="717" spans="2:51" s="14" customFormat="1" ht="11.25">
      <c r="B717" s="221"/>
      <c r="C717" s="222"/>
      <c r="D717" s="202" t="s">
        <v>174</v>
      </c>
      <c r="E717" s="223" t="s">
        <v>1</v>
      </c>
      <c r="F717" s="224" t="s">
        <v>641</v>
      </c>
      <c r="G717" s="222"/>
      <c r="H717" s="225">
        <v>-1.379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174</v>
      </c>
      <c r="AU717" s="231" t="s">
        <v>83</v>
      </c>
      <c r="AV717" s="14" t="s">
        <v>83</v>
      </c>
      <c r="AW717" s="14" t="s">
        <v>31</v>
      </c>
      <c r="AX717" s="14" t="s">
        <v>73</v>
      </c>
      <c r="AY717" s="231" t="s">
        <v>131</v>
      </c>
    </row>
    <row r="718" spans="2:51" s="13" customFormat="1" ht="11.25">
      <c r="B718" s="211"/>
      <c r="C718" s="212"/>
      <c r="D718" s="202" t="s">
        <v>174</v>
      </c>
      <c r="E718" s="213" t="s">
        <v>1</v>
      </c>
      <c r="F718" s="214" t="s">
        <v>919</v>
      </c>
      <c r="G718" s="212"/>
      <c r="H718" s="213" t="s">
        <v>1</v>
      </c>
      <c r="I718" s="215"/>
      <c r="J718" s="212"/>
      <c r="K718" s="212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174</v>
      </c>
      <c r="AU718" s="220" t="s">
        <v>83</v>
      </c>
      <c r="AV718" s="13" t="s">
        <v>81</v>
      </c>
      <c r="AW718" s="13" t="s">
        <v>31</v>
      </c>
      <c r="AX718" s="13" t="s">
        <v>73</v>
      </c>
      <c r="AY718" s="220" t="s">
        <v>131</v>
      </c>
    </row>
    <row r="719" spans="2:51" s="14" customFormat="1" ht="11.25">
      <c r="B719" s="221"/>
      <c r="C719" s="222"/>
      <c r="D719" s="202" t="s">
        <v>174</v>
      </c>
      <c r="E719" s="223" t="s">
        <v>1</v>
      </c>
      <c r="F719" s="224" t="s">
        <v>920</v>
      </c>
      <c r="G719" s="222"/>
      <c r="H719" s="225">
        <v>9.4455500000000008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174</v>
      </c>
      <c r="AU719" s="231" t="s">
        <v>83</v>
      </c>
      <c r="AV719" s="14" t="s">
        <v>83</v>
      </c>
      <c r="AW719" s="14" t="s">
        <v>31</v>
      </c>
      <c r="AX719" s="14" t="s">
        <v>73</v>
      </c>
      <c r="AY719" s="231" t="s">
        <v>131</v>
      </c>
    </row>
    <row r="720" spans="2:51" s="14" customFormat="1" ht="11.25">
      <c r="B720" s="221"/>
      <c r="C720" s="222"/>
      <c r="D720" s="202" t="s">
        <v>174</v>
      </c>
      <c r="E720" s="223" t="s">
        <v>1</v>
      </c>
      <c r="F720" s="224" t="s">
        <v>641</v>
      </c>
      <c r="G720" s="222"/>
      <c r="H720" s="225">
        <v>-1.379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AT720" s="231" t="s">
        <v>174</v>
      </c>
      <c r="AU720" s="231" t="s">
        <v>83</v>
      </c>
      <c r="AV720" s="14" t="s">
        <v>83</v>
      </c>
      <c r="AW720" s="14" t="s">
        <v>31</v>
      </c>
      <c r="AX720" s="14" t="s">
        <v>73</v>
      </c>
      <c r="AY720" s="231" t="s">
        <v>131</v>
      </c>
    </row>
    <row r="721" spans="1:65" s="15" customFormat="1" ht="11.25">
      <c r="B721" s="232"/>
      <c r="C721" s="233"/>
      <c r="D721" s="202" t="s">
        <v>174</v>
      </c>
      <c r="E721" s="234" t="s">
        <v>1</v>
      </c>
      <c r="F721" s="235" t="s">
        <v>178</v>
      </c>
      <c r="G721" s="233"/>
      <c r="H721" s="236">
        <v>48.554780000000001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AT721" s="242" t="s">
        <v>174</v>
      </c>
      <c r="AU721" s="242" t="s">
        <v>83</v>
      </c>
      <c r="AV721" s="15" t="s">
        <v>138</v>
      </c>
      <c r="AW721" s="15" t="s">
        <v>31</v>
      </c>
      <c r="AX721" s="15" t="s">
        <v>81</v>
      </c>
      <c r="AY721" s="242" t="s">
        <v>131</v>
      </c>
    </row>
    <row r="722" spans="1:65" s="2" customFormat="1" ht="33" customHeight="1">
      <c r="A722" s="35"/>
      <c r="B722" s="36"/>
      <c r="C722" s="188" t="s">
        <v>921</v>
      </c>
      <c r="D722" s="188" t="s">
        <v>134</v>
      </c>
      <c r="E722" s="189" t="s">
        <v>922</v>
      </c>
      <c r="F722" s="190" t="s">
        <v>923</v>
      </c>
      <c r="G722" s="191" t="s">
        <v>172</v>
      </c>
      <c r="H722" s="192">
        <v>136.06100000000001</v>
      </c>
      <c r="I722" s="193"/>
      <c r="J722" s="194">
        <f>ROUND(I722*H722,2)</f>
        <v>0</v>
      </c>
      <c r="K722" s="195"/>
      <c r="L722" s="40"/>
      <c r="M722" s="196" t="s">
        <v>1</v>
      </c>
      <c r="N722" s="197" t="s">
        <v>38</v>
      </c>
      <c r="O722" s="72"/>
      <c r="P722" s="198">
        <f>O722*H722</f>
        <v>0</v>
      </c>
      <c r="Q722" s="198">
        <v>5.3039999999999997E-3</v>
      </c>
      <c r="R722" s="198">
        <f>Q722*H722</f>
        <v>0.72166754399999999</v>
      </c>
      <c r="S722" s="198">
        <v>0</v>
      </c>
      <c r="T722" s="199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00" t="s">
        <v>229</v>
      </c>
      <c r="AT722" s="200" t="s">
        <v>134</v>
      </c>
      <c r="AU722" s="200" t="s">
        <v>83</v>
      </c>
      <c r="AY722" s="18" t="s">
        <v>131</v>
      </c>
      <c r="BE722" s="201">
        <f>IF(N722="základní",J722,0)</f>
        <v>0</v>
      </c>
      <c r="BF722" s="201">
        <f>IF(N722="snížená",J722,0)</f>
        <v>0</v>
      </c>
      <c r="BG722" s="201">
        <f>IF(N722="zákl. přenesená",J722,0)</f>
        <v>0</v>
      </c>
      <c r="BH722" s="201">
        <f>IF(N722="sníž. přenesená",J722,0)</f>
        <v>0</v>
      </c>
      <c r="BI722" s="201">
        <f>IF(N722="nulová",J722,0)</f>
        <v>0</v>
      </c>
      <c r="BJ722" s="18" t="s">
        <v>81</v>
      </c>
      <c r="BK722" s="201">
        <f>ROUND(I722*H722,2)</f>
        <v>0</v>
      </c>
      <c r="BL722" s="18" t="s">
        <v>229</v>
      </c>
      <c r="BM722" s="200" t="s">
        <v>924</v>
      </c>
    </row>
    <row r="723" spans="1:65" s="2" customFormat="1" ht="19.5">
      <c r="A723" s="35"/>
      <c r="B723" s="36"/>
      <c r="C723" s="37"/>
      <c r="D723" s="202" t="s">
        <v>139</v>
      </c>
      <c r="E723" s="37"/>
      <c r="F723" s="203" t="s">
        <v>925</v>
      </c>
      <c r="G723" s="37"/>
      <c r="H723" s="37"/>
      <c r="I723" s="204"/>
      <c r="J723" s="37"/>
      <c r="K723" s="37"/>
      <c r="L723" s="40"/>
      <c r="M723" s="205"/>
      <c r="N723" s="206"/>
      <c r="O723" s="72"/>
      <c r="P723" s="72"/>
      <c r="Q723" s="72"/>
      <c r="R723" s="72"/>
      <c r="S723" s="72"/>
      <c r="T723" s="73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T723" s="18" t="s">
        <v>139</v>
      </c>
      <c r="AU723" s="18" t="s">
        <v>83</v>
      </c>
    </row>
    <row r="724" spans="1:65" s="13" customFormat="1" ht="11.25">
      <c r="B724" s="211"/>
      <c r="C724" s="212"/>
      <c r="D724" s="202" t="s">
        <v>174</v>
      </c>
      <c r="E724" s="213" t="s">
        <v>1</v>
      </c>
      <c r="F724" s="214" t="s">
        <v>184</v>
      </c>
      <c r="G724" s="212"/>
      <c r="H724" s="213" t="s">
        <v>1</v>
      </c>
      <c r="I724" s="215"/>
      <c r="J724" s="212"/>
      <c r="K724" s="212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174</v>
      </c>
      <c r="AU724" s="220" t="s">
        <v>83</v>
      </c>
      <c r="AV724" s="13" t="s">
        <v>81</v>
      </c>
      <c r="AW724" s="13" t="s">
        <v>31</v>
      </c>
      <c r="AX724" s="13" t="s">
        <v>73</v>
      </c>
      <c r="AY724" s="220" t="s">
        <v>131</v>
      </c>
    </row>
    <row r="725" spans="1:65" s="13" customFormat="1" ht="11.25">
      <c r="B725" s="211"/>
      <c r="C725" s="212"/>
      <c r="D725" s="202" t="s">
        <v>174</v>
      </c>
      <c r="E725" s="213" t="s">
        <v>1</v>
      </c>
      <c r="F725" s="214" t="s">
        <v>445</v>
      </c>
      <c r="G725" s="212"/>
      <c r="H725" s="213" t="s">
        <v>1</v>
      </c>
      <c r="I725" s="215"/>
      <c r="J725" s="212"/>
      <c r="K725" s="212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174</v>
      </c>
      <c r="AU725" s="220" t="s">
        <v>83</v>
      </c>
      <c r="AV725" s="13" t="s">
        <v>81</v>
      </c>
      <c r="AW725" s="13" t="s">
        <v>31</v>
      </c>
      <c r="AX725" s="13" t="s">
        <v>73</v>
      </c>
      <c r="AY725" s="220" t="s">
        <v>131</v>
      </c>
    </row>
    <row r="726" spans="1:65" s="14" customFormat="1" ht="11.25">
      <c r="B726" s="221"/>
      <c r="C726" s="222"/>
      <c r="D726" s="202" t="s">
        <v>174</v>
      </c>
      <c r="E726" s="223" t="s">
        <v>1</v>
      </c>
      <c r="F726" s="224" t="s">
        <v>926</v>
      </c>
      <c r="G726" s="222"/>
      <c r="H726" s="225">
        <v>18.480000000000004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174</v>
      </c>
      <c r="AU726" s="231" t="s">
        <v>83</v>
      </c>
      <c r="AV726" s="14" t="s">
        <v>83</v>
      </c>
      <c r="AW726" s="14" t="s">
        <v>31</v>
      </c>
      <c r="AX726" s="14" t="s">
        <v>73</v>
      </c>
      <c r="AY726" s="231" t="s">
        <v>131</v>
      </c>
    </row>
    <row r="727" spans="1:65" s="14" customFormat="1" ht="11.25">
      <c r="B727" s="221"/>
      <c r="C727" s="222"/>
      <c r="D727" s="202" t="s">
        <v>174</v>
      </c>
      <c r="E727" s="223" t="s">
        <v>1</v>
      </c>
      <c r="F727" s="224" t="s">
        <v>447</v>
      </c>
      <c r="G727" s="222"/>
      <c r="H727" s="225">
        <v>-2.758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174</v>
      </c>
      <c r="AU727" s="231" t="s">
        <v>83</v>
      </c>
      <c r="AV727" s="14" t="s">
        <v>83</v>
      </c>
      <c r="AW727" s="14" t="s">
        <v>31</v>
      </c>
      <c r="AX727" s="14" t="s">
        <v>73</v>
      </c>
      <c r="AY727" s="231" t="s">
        <v>131</v>
      </c>
    </row>
    <row r="728" spans="1:65" s="13" customFormat="1" ht="11.25">
      <c r="B728" s="211"/>
      <c r="C728" s="212"/>
      <c r="D728" s="202" t="s">
        <v>174</v>
      </c>
      <c r="E728" s="213" t="s">
        <v>1</v>
      </c>
      <c r="F728" s="214" t="s">
        <v>448</v>
      </c>
      <c r="G728" s="212"/>
      <c r="H728" s="213" t="s">
        <v>1</v>
      </c>
      <c r="I728" s="215"/>
      <c r="J728" s="212"/>
      <c r="K728" s="212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174</v>
      </c>
      <c r="AU728" s="220" t="s">
        <v>83</v>
      </c>
      <c r="AV728" s="13" t="s">
        <v>81</v>
      </c>
      <c r="AW728" s="13" t="s">
        <v>31</v>
      </c>
      <c r="AX728" s="13" t="s">
        <v>73</v>
      </c>
      <c r="AY728" s="220" t="s">
        <v>131</v>
      </c>
    </row>
    <row r="729" spans="1:65" s="14" customFormat="1" ht="11.25">
      <c r="B729" s="221"/>
      <c r="C729" s="222"/>
      <c r="D729" s="202" t="s">
        <v>174</v>
      </c>
      <c r="E729" s="223" t="s">
        <v>1</v>
      </c>
      <c r="F729" s="224" t="s">
        <v>915</v>
      </c>
      <c r="G729" s="222"/>
      <c r="H729" s="225">
        <v>10.780000000000001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174</v>
      </c>
      <c r="AU729" s="231" t="s">
        <v>83</v>
      </c>
      <c r="AV729" s="14" t="s">
        <v>83</v>
      </c>
      <c r="AW729" s="14" t="s">
        <v>31</v>
      </c>
      <c r="AX729" s="14" t="s">
        <v>73</v>
      </c>
      <c r="AY729" s="231" t="s">
        <v>131</v>
      </c>
    </row>
    <row r="730" spans="1:65" s="14" customFormat="1" ht="11.25">
      <c r="B730" s="221"/>
      <c r="C730" s="222"/>
      <c r="D730" s="202" t="s">
        <v>174</v>
      </c>
      <c r="E730" s="223" t="s">
        <v>1</v>
      </c>
      <c r="F730" s="224" t="s">
        <v>450</v>
      </c>
      <c r="G730" s="222"/>
      <c r="H730" s="225">
        <v>-1.379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174</v>
      </c>
      <c r="AU730" s="231" t="s">
        <v>83</v>
      </c>
      <c r="AV730" s="14" t="s">
        <v>83</v>
      </c>
      <c r="AW730" s="14" t="s">
        <v>31</v>
      </c>
      <c r="AX730" s="14" t="s">
        <v>73</v>
      </c>
      <c r="AY730" s="231" t="s">
        <v>131</v>
      </c>
    </row>
    <row r="731" spans="1:65" s="14" customFormat="1" ht="11.25">
      <c r="B731" s="221"/>
      <c r="C731" s="222"/>
      <c r="D731" s="202" t="s">
        <v>174</v>
      </c>
      <c r="E731" s="223" t="s">
        <v>1</v>
      </c>
      <c r="F731" s="224" t="s">
        <v>451</v>
      </c>
      <c r="G731" s="222"/>
      <c r="H731" s="225">
        <v>-0.45</v>
      </c>
      <c r="I731" s="226"/>
      <c r="J731" s="222"/>
      <c r="K731" s="222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174</v>
      </c>
      <c r="AU731" s="231" t="s">
        <v>83</v>
      </c>
      <c r="AV731" s="14" t="s">
        <v>83</v>
      </c>
      <c r="AW731" s="14" t="s">
        <v>31</v>
      </c>
      <c r="AX731" s="14" t="s">
        <v>73</v>
      </c>
      <c r="AY731" s="231" t="s">
        <v>131</v>
      </c>
    </row>
    <row r="732" spans="1:65" s="14" customFormat="1" ht="11.25">
      <c r="B732" s="221"/>
      <c r="C732" s="222"/>
      <c r="D732" s="202" t="s">
        <v>174</v>
      </c>
      <c r="E732" s="223" t="s">
        <v>1</v>
      </c>
      <c r="F732" s="224" t="s">
        <v>452</v>
      </c>
      <c r="G732" s="222"/>
      <c r="H732" s="225">
        <v>0.69</v>
      </c>
      <c r="I732" s="226"/>
      <c r="J732" s="222"/>
      <c r="K732" s="222"/>
      <c r="L732" s="227"/>
      <c r="M732" s="228"/>
      <c r="N732" s="229"/>
      <c r="O732" s="229"/>
      <c r="P732" s="229"/>
      <c r="Q732" s="229"/>
      <c r="R732" s="229"/>
      <c r="S732" s="229"/>
      <c r="T732" s="230"/>
      <c r="AT732" s="231" t="s">
        <v>174</v>
      </c>
      <c r="AU732" s="231" t="s">
        <v>83</v>
      </c>
      <c r="AV732" s="14" t="s">
        <v>83</v>
      </c>
      <c r="AW732" s="14" t="s">
        <v>31</v>
      </c>
      <c r="AX732" s="14" t="s">
        <v>73</v>
      </c>
      <c r="AY732" s="231" t="s">
        <v>131</v>
      </c>
    </row>
    <row r="733" spans="1:65" s="13" customFormat="1" ht="11.25">
      <c r="B733" s="211"/>
      <c r="C733" s="212"/>
      <c r="D733" s="202" t="s">
        <v>174</v>
      </c>
      <c r="E733" s="213" t="s">
        <v>1</v>
      </c>
      <c r="F733" s="214" t="s">
        <v>453</v>
      </c>
      <c r="G733" s="212"/>
      <c r="H733" s="213" t="s">
        <v>1</v>
      </c>
      <c r="I733" s="215"/>
      <c r="J733" s="212"/>
      <c r="K733" s="212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174</v>
      </c>
      <c r="AU733" s="220" t="s">
        <v>83</v>
      </c>
      <c r="AV733" s="13" t="s">
        <v>81</v>
      </c>
      <c r="AW733" s="13" t="s">
        <v>31</v>
      </c>
      <c r="AX733" s="13" t="s">
        <v>73</v>
      </c>
      <c r="AY733" s="220" t="s">
        <v>131</v>
      </c>
    </row>
    <row r="734" spans="1:65" s="14" customFormat="1" ht="11.25">
      <c r="B734" s="221"/>
      <c r="C734" s="222"/>
      <c r="D734" s="202" t="s">
        <v>174</v>
      </c>
      <c r="E734" s="223" t="s">
        <v>1</v>
      </c>
      <c r="F734" s="224" t="s">
        <v>913</v>
      </c>
      <c r="G734" s="222"/>
      <c r="H734" s="225">
        <v>10.868000000000002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AT734" s="231" t="s">
        <v>174</v>
      </c>
      <c r="AU734" s="231" t="s">
        <v>83</v>
      </c>
      <c r="AV734" s="14" t="s">
        <v>83</v>
      </c>
      <c r="AW734" s="14" t="s">
        <v>31</v>
      </c>
      <c r="AX734" s="14" t="s">
        <v>73</v>
      </c>
      <c r="AY734" s="231" t="s">
        <v>131</v>
      </c>
    </row>
    <row r="735" spans="1:65" s="14" customFormat="1" ht="11.25">
      <c r="B735" s="221"/>
      <c r="C735" s="222"/>
      <c r="D735" s="202" t="s">
        <v>174</v>
      </c>
      <c r="E735" s="223" t="s">
        <v>1</v>
      </c>
      <c r="F735" s="224" t="s">
        <v>447</v>
      </c>
      <c r="G735" s="222"/>
      <c r="H735" s="225">
        <v>-2.758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AT735" s="231" t="s">
        <v>174</v>
      </c>
      <c r="AU735" s="231" t="s">
        <v>83</v>
      </c>
      <c r="AV735" s="14" t="s">
        <v>83</v>
      </c>
      <c r="AW735" s="14" t="s">
        <v>31</v>
      </c>
      <c r="AX735" s="14" t="s">
        <v>73</v>
      </c>
      <c r="AY735" s="231" t="s">
        <v>131</v>
      </c>
    </row>
    <row r="736" spans="1:65" s="13" customFormat="1" ht="11.25">
      <c r="B736" s="211"/>
      <c r="C736" s="212"/>
      <c r="D736" s="202" t="s">
        <v>174</v>
      </c>
      <c r="E736" s="213" t="s">
        <v>1</v>
      </c>
      <c r="F736" s="214" t="s">
        <v>455</v>
      </c>
      <c r="G736" s="212"/>
      <c r="H736" s="213" t="s">
        <v>1</v>
      </c>
      <c r="I736" s="215"/>
      <c r="J736" s="212"/>
      <c r="K736" s="212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174</v>
      </c>
      <c r="AU736" s="220" t="s">
        <v>83</v>
      </c>
      <c r="AV736" s="13" t="s">
        <v>81</v>
      </c>
      <c r="AW736" s="13" t="s">
        <v>31</v>
      </c>
      <c r="AX736" s="13" t="s">
        <v>73</v>
      </c>
      <c r="AY736" s="220" t="s">
        <v>131</v>
      </c>
    </row>
    <row r="737" spans="2:51" s="14" customFormat="1" ht="11.25">
      <c r="B737" s="221"/>
      <c r="C737" s="222"/>
      <c r="D737" s="202" t="s">
        <v>174</v>
      </c>
      <c r="E737" s="223" t="s">
        <v>1</v>
      </c>
      <c r="F737" s="224" t="s">
        <v>914</v>
      </c>
      <c r="G737" s="222"/>
      <c r="H737" s="225">
        <v>10.824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174</v>
      </c>
      <c r="AU737" s="231" t="s">
        <v>83</v>
      </c>
      <c r="AV737" s="14" t="s">
        <v>83</v>
      </c>
      <c r="AW737" s="14" t="s">
        <v>31</v>
      </c>
      <c r="AX737" s="14" t="s">
        <v>73</v>
      </c>
      <c r="AY737" s="231" t="s">
        <v>131</v>
      </c>
    </row>
    <row r="738" spans="2:51" s="14" customFormat="1" ht="11.25">
      <c r="B738" s="221"/>
      <c r="C738" s="222"/>
      <c r="D738" s="202" t="s">
        <v>174</v>
      </c>
      <c r="E738" s="223" t="s">
        <v>1</v>
      </c>
      <c r="F738" s="224" t="s">
        <v>447</v>
      </c>
      <c r="G738" s="222"/>
      <c r="H738" s="225">
        <v>-2.758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174</v>
      </c>
      <c r="AU738" s="231" t="s">
        <v>83</v>
      </c>
      <c r="AV738" s="14" t="s">
        <v>83</v>
      </c>
      <c r="AW738" s="14" t="s">
        <v>31</v>
      </c>
      <c r="AX738" s="14" t="s">
        <v>73</v>
      </c>
      <c r="AY738" s="231" t="s">
        <v>131</v>
      </c>
    </row>
    <row r="739" spans="2:51" s="13" customFormat="1" ht="11.25">
      <c r="B739" s="211"/>
      <c r="C739" s="212"/>
      <c r="D739" s="202" t="s">
        <v>174</v>
      </c>
      <c r="E739" s="213" t="s">
        <v>1</v>
      </c>
      <c r="F739" s="214" t="s">
        <v>457</v>
      </c>
      <c r="G739" s="212"/>
      <c r="H739" s="213" t="s">
        <v>1</v>
      </c>
      <c r="I739" s="215"/>
      <c r="J739" s="212"/>
      <c r="K739" s="212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174</v>
      </c>
      <c r="AU739" s="220" t="s">
        <v>83</v>
      </c>
      <c r="AV739" s="13" t="s">
        <v>81</v>
      </c>
      <c r="AW739" s="13" t="s">
        <v>31</v>
      </c>
      <c r="AX739" s="13" t="s">
        <v>73</v>
      </c>
      <c r="AY739" s="220" t="s">
        <v>131</v>
      </c>
    </row>
    <row r="740" spans="2:51" s="14" customFormat="1" ht="11.25">
      <c r="B740" s="221"/>
      <c r="C740" s="222"/>
      <c r="D740" s="202" t="s">
        <v>174</v>
      </c>
      <c r="E740" s="223" t="s">
        <v>1</v>
      </c>
      <c r="F740" s="224" t="s">
        <v>914</v>
      </c>
      <c r="G740" s="222"/>
      <c r="H740" s="225">
        <v>10.824</v>
      </c>
      <c r="I740" s="226"/>
      <c r="J740" s="222"/>
      <c r="K740" s="222"/>
      <c r="L740" s="227"/>
      <c r="M740" s="228"/>
      <c r="N740" s="229"/>
      <c r="O740" s="229"/>
      <c r="P740" s="229"/>
      <c r="Q740" s="229"/>
      <c r="R740" s="229"/>
      <c r="S740" s="229"/>
      <c r="T740" s="230"/>
      <c r="AT740" s="231" t="s">
        <v>174</v>
      </c>
      <c r="AU740" s="231" t="s">
        <v>83</v>
      </c>
      <c r="AV740" s="14" t="s">
        <v>83</v>
      </c>
      <c r="AW740" s="14" t="s">
        <v>31</v>
      </c>
      <c r="AX740" s="14" t="s">
        <v>73</v>
      </c>
      <c r="AY740" s="231" t="s">
        <v>131</v>
      </c>
    </row>
    <row r="741" spans="2:51" s="14" customFormat="1" ht="11.25">
      <c r="B741" s="221"/>
      <c r="C741" s="222"/>
      <c r="D741" s="202" t="s">
        <v>174</v>
      </c>
      <c r="E741" s="223" t="s">
        <v>1</v>
      </c>
      <c r="F741" s="224" t="s">
        <v>450</v>
      </c>
      <c r="G741" s="222"/>
      <c r="H741" s="225">
        <v>-1.379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174</v>
      </c>
      <c r="AU741" s="231" t="s">
        <v>83</v>
      </c>
      <c r="AV741" s="14" t="s">
        <v>83</v>
      </c>
      <c r="AW741" s="14" t="s">
        <v>31</v>
      </c>
      <c r="AX741" s="14" t="s">
        <v>73</v>
      </c>
      <c r="AY741" s="231" t="s">
        <v>131</v>
      </c>
    </row>
    <row r="742" spans="2:51" s="14" customFormat="1" ht="11.25">
      <c r="B742" s="221"/>
      <c r="C742" s="222"/>
      <c r="D742" s="202" t="s">
        <v>174</v>
      </c>
      <c r="E742" s="223" t="s">
        <v>1</v>
      </c>
      <c r="F742" s="224" t="s">
        <v>451</v>
      </c>
      <c r="G742" s="222"/>
      <c r="H742" s="225">
        <v>-0.45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174</v>
      </c>
      <c r="AU742" s="231" t="s">
        <v>83</v>
      </c>
      <c r="AV742" s="14" t="s">
        <v>83</v>
      </c>
      <c r="AW742" s="14" t="s">
        <v>31</v>
      </c>
      <c r="AX742" s="14" t="s">
        <v>73</v>
      </c>
      <c r="AY742" s="231" t="s">
        <v>131</v>
      </c>
    </row>
    <row r="743" spans="2:51" s="14" customFormat="1" ht="11.25">
      <c r="B743" s="221"/>
      <c r="C743" s="222"/>
      <c r="D743" s="202" t="s">
        <v>174</v>
      </c>
      <c r="E743" s="223" t="s">
        <v>1</v>
      </c>
      <c r="F743" s="224" t="s">
        <v>452</v>
      </c>
      <c r="G743" s="222"/>
      <c r="H743" s="225">
        <v>0.69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174</v>
      </c>
      <c r="AU743" s="231" t="s">
        <v>83</v>
      </c>
      <c r="AV743" s="14" t="s">
        <v>83</v>
      </c>
      <c r="AW743" s="14" t="s">
        <v>31</v>
      </c>
      <c r="AX743" s="14" t="s">
        <v>73</v>
      </c>
      <c r="AY743" s="231" t="s">
        <v>131</v>
      </c>
    </row>
    <row r="744" spans="2:51" s="13" customFormat="1" ht="11.25">
      <c r="B744" s="211"/>
      <c r="C744" s="212"/>
      <c r="D744" s="202" t="s">
        <v>174</v>
      </c>
      <c r="E744" s="213" t="s">
        <v>1</v>
      </c>
      <c r="F744" s="214" t="s">
        <v>458</v>
      </c>
      <c r="G744" s="212"/>
      <c r="H744" s="213" t="s">
        <v>1</v>
      </c>
      <c r="I744" s="215"/>
      <c r="J744" s="212"/>
      <c r="K744" s="212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174</v>
      </c>
      <c r="AU744" s="220" t="s">
        <v>83</v>
      </c>
      <c r="AV744" s="13" t="s">
        <v>81</v>
      </c>
      <c r="AW744" s="13" t="s">
        <v>31</v>
      </c>
      <c r="AX744" s="13" t="s">
        <v>73</v>
      </c>
      <c r="AY744" s="220" t="s">
        <v>131</v>
      </c>
    </row>
    <row r="745" spans="2:51" s="14" customFormat="1" ht="11.25">
      <c r="B745" s="221"/>
      <c r="C745" s="222"/>
      <c r="D745" s="202" t="s">
        <v>174</v>
      </c>
      <c r="E745" s="223" t="s">
        <v>1</v>
      </c>
      <c r="F745" s="224" t="s">
        <v>915</v>
      </c>
      <c r="G745" s="222"/>
      <c r="H745" s="225">
        <v>10.780000000000001</v>
      </c>
      <c r="I745" s="226"/>
      <c r="J745" s="222"/>
      <c r="K745" s="222"/>
      <c r="L745" s="227"/>
      <c r="M745" s="228"/>
      <c r="N745" s="229"/>
      <c r="O745" s="229"/>
      <c r="P745" s="229"/>
      <c r="Q745" s="229"/>
      <c r="R745" s="229"/>
      <c r="S745" s="229"/>
      <c r="T745" s="230"/>
      <c r="AT745" s="231" t="s">
        <v>174</v>
      </c>
      <c r="AU745" s="231" t="s">
        <v>83</v>
      </c>
      <c r="AV745" s="14" t="s">
        <v>83</v>
      </c>
      <c r="AW745" s="14" t="s">
        <v>31</v>
      </c>
      <c r="AX745" s="14" t="s">
        <v>73</v>
      </c>
      <c r="AY745" s="231" t="s">
        <v>131</v>
      </c>
    </row>
    <row r="746" spans="2:51" s="14" customFormat="1" ht="11.25">
      <c r="B746" s="221"/>
      <c r="C746" s="222"/>
      <c r="D746" s="202" t="s">
        <v>174</v>
      </c>
      <c r="E746" s="223" t="s">
        <v>1</v>
      </c>
      <c r="F746" s="224" t="s">
        <v>459</v>
      </c>
      <c r="G746" s="222"/>
      <c r="H746" s="225">
        <v>-1.379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174</v>
      </c>
      <c r="AU746" s="231" t="s">
        <v>83</v>
      </c>
      <c r="AV746" s="14" t="s">
        <v>83</v>
      </c>
      <c r="AW746" s="14" t="s">
        <v>31</v>
      </c>
      <c r="AX746" s="14" t="s">
        <v>73</v>
      </c>
      <c r="AY746" s="231" t="s">
        <v>131</v>
      </c>
    </row>
    <row r="747" spans="2:51" s="14" customFormat="1" ht="11.25">
      <c r="B747" s="221"/>
      <c r="C747" s="222"/>
      <c r="D747" s="202" t="s">
        <v>174</v>
      </c>
      <c r="E747" s="223" t="s">
        <v>1</v>
      </c>
      <c r="F747" s="224" t="s">
        <v>460</v>
      </c>
      <c r="G747" s="222"/>
      <c r="H747" s="225">
        <v>-0.9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174</v>
      </c>
      <c r="AU747" s="231" t="s">
        <v>83</v>
      </c>
      <c r="AV747" s="14" t="s">
        <v>83</v>
      </c>
      <c r="AW747" s="14" t="s">
        <v>31</v>
      </c>
      <c r="AX747" s="14" t="s">
        <v>73</v>
      </c>
      <c r="AY747" s="231" t="s">
        <v>131</v>
      </c>
    </row>
    <row r="748" spans="2:51" s="14" customFormat="1" ht="11.25">
      <c r="B748" s="221"/>
      <c r="C748" s="222"/>
      <c r="D748" s="202" t="s">
        <v>174</v>
      </c>
      <c r="E748" s="223" t="s">
        <v>1</v>
      </c>
      <c r="F748" s="224" t="s">
        <v>461</v>
      </c>
      <c r="G748" s="222"/>
      <c r="H748" s="225">
        <v>1.38</v>
      </c>
      <c r="I748" s="226"/>
      <c r="J748" s="222"/>
      <c r="K748" s="222"/>
      <c r="L748" s="227"/>
      <c r="M748" s="228"/>
      <c r="N748" s="229"/>
      <c r="O748" s="229"/>
      <c r="P748" s="229"/>
      <c r="Q748" s="229"/>
      <c r="R748" s="229"/>
      <c r="S748" s="229"/>
      <c r="T748" s="230"/>
      <c r="AT748" s="231" t="s">
        <v>174</v>
      </c>
      <c r="AU748" s="231" t="s">
        <v>83</v>
      </c>
      <c r="AV748" s="14" t="s">
        <v>83</v>
      </c>
      <c r="AW748" s="14" t="s">
        <v>31</v>
      </c>
      <c r="AX748" s="14" t="s">
        <v>73</v>
      </c>
      <c r="AY748" s="231" t="s">
        <v>131</v>
      </c>
    </row>
    <row r="749" spans="2:51" s="13" customFormat="1" ht="11.25">
      <c r="B749" s="211"/>
      <c r="C749" s="212"/>
      <c r="D749" s="202" t="s">
        <v>174</v>
      </c>
      <c r="E749" s="213" t="s">
        <v>1</v>
      </c>
      <c r="F749" s="214" t="s">
        <v>462</v>
      </c>
      <c r="G749" s="212"/>
      <c r="H749" s="213" t="s">
        <v>1</v>
      </c>
      <c r="I749" s="215"/>
      <c r="J749" s="212"/>
      <c r="K749" s="212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174</v>
      </c>
      <c r="AU749" s="220" t="s">
        <v>83</v>
      </c>
      <c r="AV749" s="13" t="s">
        <v>81</v>
      </c>
      <c r="AW749" s="13" t="s">
        <v>31</v>
      </c>
      <c r="AX749" s="13" t="s">
        <v>73</v>
      </c>
      <c r="AY749" s="220" t="s">
        <v>131</v>
      </c>
    </row>
    <row r="750" spans="2:51" s="14" customFormat="1" ht="11.25">
      <c r="B750" s="221"/>
      <c r="C750" s="222"/>
      <c r="D750" s="202" t="s">
        <v>174</v>
      </c>
      <c r="E750" s="223" t="s">
        <v>1</v>
      </c>
      <c r="F750" s="224" t="s">
        <v>915</v>
      </c>
      <c r="G750" s="222"/>
      <c r="H750" s="225">
        <v>10.780000000000001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174</v>
      </c>
      <c r="AU750" s="231" t="s">
        <v>83</v>
      </c>
      <c r="AV750" s="14" t="s">
        <v>83</v>
      </c>
      <c r="AW750" s="14" t="s">
        <v>31</v>
      </c>
      <c r="AX750" s="14" t="s">
        <v>73</v>
      </c>
      <c r="AY750" s="231" t="s">
        <v>131</v>
      </c>
    </row>
    <row r="751" spans="2:51" s="14" customFormat="1" ht="11.25">
      <c r="B751" s="221"/>
      <c r="C751" s="222"/>
      <c r="D751" s="202" t="s">
        <v>174</v>
      </c>
      <c r="E751" s="223" t="s">
        <v>1</v>
      </c>
      <c r="F751" s="224" t="s">
        <v>463</v>
      </c>
      <c r="G751" s="222"/>
      <c r="H751" s="225">
        <v>-2.758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174</v>
      </c>
      <c r="AU751" s="231" t="s">
        <v>83</v>
      </c>
      <c r="AV751" s="14" t="s">
        <v>83</v>
      </c>
      <c r="AW751" s="14" t="s">
        <v>31</v>
      </c>
      <c r="AX751" s="14" t="s">
        <v>73</v>
      </c>
      <c r="AY751" s="231" t="s">
        <v>131</v>
      </c>
    </row>
    <row r="752" spans="2:51" s="13" customFormat="1" ht="11.25">
      <c r="B752" s="211"/>
      <c r="C752" s="212"/>
      <c r="D752" s="202" t="s">
        <v>174</v>
      </c>
      <c r="E752" s="213" t="s">
        <v>1</v>
      </c>
      <c r="F752" s="214" t="s">
        <v>464</v>
      </c>
      <c r="G752" s="212"/>
      <c r="H752" s="213" t="s">
        <v>1</v>
      </c>
      <c r="I752" s="215"/>
      <c r="J752" s="212"/>
      <c r="K752" s="212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174</v>
      </c>
      <c r="AU752" s="220" t="s">
        <v>83</v>
      </c>
      <c r="AV752" s="13" t="s">
        <v>81</v>
      </c>
      <c r="AW752" s="13" t="s">
        <v>31</v>
      </c>
      <c r="AX752" s="13" t="s">
        <v>73</v>
      </c>
      <c r="AY752" s="220" t="s">
        <v>131</v>
      </c>
    </row>
    <row r="753" spans="2:51" s="14" customFormat="1" ht="11.25">
      <c r="B753" s="221"/>
      <c r="C753" s="222"/>
      <c r="D753" s="202" t="s">
        <v>174</v>
      </c>
      <c r="E753" s="223" t="s">
        <v>1</v>
      </c>
      <c r="F753" s="224" t="s">
        <v>916</v>
      </c>
      <c r="G753" s="222"/>
      <c r="H753" s="225">
        <v>10.824</v>
      </c>
      <c r="I753" s="226"/>
      <c r="J753" s="222"/>
      <c r="K753" s="222"/>
      <c r="L753" s="227"/>
      <c r="M753" s="228"/>
      <c r="N753" s="229"/>
      <c r="O753" s="229"/>
      <c r="P753" s="229"/>
      <c r="Q753" s="229"/>
      <c r="R753" s="229"/>
      <c r="S753" s="229"/>
      <c r="T753" s="230"/>
      <c r="AT753" s="231" t="s">
        <v>174</v>
      </c>
      <c r="AU753" s="231" t="s">
        <v>83</v>
      </c>
      <c r="AV753" s="14" t="s">
        <v>83</v>
      </c>
      <c r="AW753" s="14" t="s">
        <v>31</v>
      </c>
      <c r="AX753" s="14" t="s">
        <v>73</v>
      </c>
      <c r="AY753" s="231" t="s">
        <v>131</v>
      </c>
    </row>
    <row r="754" spans="2:51" s="14" customFormat="1" ht="11.25">
      <c r="B754" s="221"/>
      <c r="C754" s="222"/>
      <c r="D754" s="202" t="s">
        <v>174</v>
      </c>
      <c r="E754" s="223" t="s">
        <v>1</v>
      </c>
      <c r="F754" s="224" t="s">
        <v>463</v>
      </c>
      <c r="G754" s="222"/>
      <c r="H754" s="225">
        <v>-2.758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174</v>
      </c>
      <c r="AU754" s="231" t="s">
        <v>83</v>
      </c>
      <c r="AV754" s="14" t="s">
        <v>83</v>
      </c>
      <c r="AW754" s="14" t="s">
        <v>31</v>
      </c>
      <c r="AX754" s="14" t="s">
        <v>73</v>
      </c>
      <c r="AY754" s="231" t="s">
        <v>131</v>
      </c>
    </row>
    <row r="755" spans="2:51" s="13" customFormat="1" ht="11.25">
      <c r="B755" s="211"/>
      <c r="C755" s="212"/>
      <c r="D755" s="202" t="s">
        <v>174</v>
      </c>
      <c r="E755" s="213" t="s">
        <v>1</v>
      </c>
      <c r="F755" s="214" t="s">
        <v>927</v>
      </c>
      <c r="G755" s="212"/>
      <c r="H755" s="213" t="s">
        <v>1</v>
      </c>
      <c r="I755" s="215"/>
      <c r="J755" s="212"/>
      <c r="K755" s="212"/>
      <c r="L755" s="216"/>
      <c r="M755" s="217"/>
      <c r="N755" s="218"/>
      <c r="O755" s="218"/>
      <c r="P755" s="218"/>
      <c r="Q755" s="218"/>
      <c r="R755" s="218"/>
      <c r="S755" s="218"/>
      <c r="T755" s="219"/>
      <c r="AT755" s="220" t="s">
        <v>174</v>
      </c>
      <c r="AU755" s="220" t="s">
        <v>83</v>
      </c>
      <c r="AV755" s="13" t="s">
        <v>81</v>
      </c>
      <c r="AW755" s="13" t="s">
        <v>31</v>
      </c>
      <c r="AX755" s="13" t="s">
        <v>73</v>
      </c>
      <c r="AY755" s="220" t="s">
        <v>131</v>
      </c>
    </row>
    <row r="756" spans="2:51" s="14" customFormat="1" ht="11.25">
      <c r="B756" s="221"/>
      <c r="C756" s="222"/>
      <c r="D756" s="202" t="s">
        <v>174</v>
      </c>
      <c r="E756" s="223" t="s">
        <v>1</v>
      </c>
      <c r="F756" s="224" t="s">
        <v>928</v>
      </c>
      <c r="G756" s="222"/>
      <c r="H756" s="225">
        <v>1.794</v>
      </c>
      <c r="I756" s="226"/>
      <c r="J756" s="222"/>
      <c r="K756" s="222"/>
      <c r="L756" s="227"/>
      <c r="M756" s="228"/>
      <c r="N756" s="229"/>
      <c r="O756" s="229"/>
      <c r="P756" s="229"/>
      <c r="Q756" s="229"/>
      <c r="R756" s="229"/>
      <c r="S756" s="229"/>
      <c r="T756" s="230"/>
      <c r="AT756" s="231" t="s">
        <v>174</v>
      </c>
      <c r="AU756" s="231" t="s">
        <v>83</v>
      </c>
      <c r="AV756" s="14" t="s">
        <v>83</v>
      </c>
      <c r="AW756" s="14" t="s">
        <v>31</v>
      </c>
      <c r="AX756" s="14" t="s">
        <v>73</v>
      </c>
      <c r="AY756" s="231" t="s">
        <v>131</v>
      </c>
    </row>
    <row r="757" spans="2:51" s="16" customFormat="1" ht="11.25">
      <c r="B757" s="243"/>
      <c r="C757" s="244"/>
      <c r="D757" s="202" t="s">
        <v>174</v>
      </c>
      <c r="E757" s="245" t="s">
        <v>1</v>
      </c>
      <c r="F757" s="246" t="s">
        <v>267</v>
      </c>
      <c r="G757" s="244"/>
      <c r="H757" s="247">
        <v>78.987000000000009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AT757" s="253" t="s">
        <v>174</v>
      </c>
      <c r="AU757" s="253" t="s">
        <v>83</v>
      </c>
      <c r="AV757" s="16" t="s">
        <v>141</v>
      </c>
      <c r="AW757" s="16" t="s">
        <v>31</v>
      </c>
      <c r="AX757" s="16" t="s">
        <v>73</v>
      </c>
      <c r="AY757" s="253" t="s">
        <v>131</v>
      </c>
    </row>
    <row r="758" spans="2:51" s="13" customFormat="1" ht="11.25">
      <c r="B758" s="211"/>
      <c r="C758" s="212"/>
      <c r="D758" s="202" t="s">
        <v>174</v>
      </c>
      <c r="E758" s="213" t="s">
        <v>1</v>
      </c>
      <c r="F758" s="214" t="s">
        <v>268</v>
      </c>
      <c r="G758" s="212"/>
      <c r="H758" s="213" t="s">
        <v>1</v>
      </c>
      <c r="I758" s="215"/>
      <c r="J758" s="212"/>
      <c r="K758" s="212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174</v>
      </c>
      <c r="AU758" s="220" t="s">
        <v>83</v>
      </c>
      <c r="AV758" s="13" t="s">
        <v>81</v>
      </c>
      <c r="AW758" s="13" t="s">
        <v>31</v>
      </c>
      <c r="AX758" s="13" t="s">
        <v>73</v>
      </c>
      <c r="AY758" s="220" t="s">
        <v>131</v>
      </c>
    </row>
    <row r="759" spans="2:51" s="13" customFormat="1" ht="11.25">
      <c r="B759" s="211"/>
      <c r="C759" s="212"/>
      <c r="D759" s="202" t="s">
        <v>174</v>
      </c>
      <c r="E759" s="213" t="s">
        <v>1</v>
      </c>
      <c r="F759" s="214" t="s">
        <v>929</v>
      </c>
      <c r="G759" s="212"/>
      <c r="H759" s="213" t="s">
        <v>1</v>
      </c>
      <c r="I759" s="215"/>
      <c r="J759" s="212"/>
      <c r="K759" s="212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174</v>
      </c>
      <c r="AU759" s="220" t="s">
        <v>83</v>
      </c>
      <c r="AV759" s="13" t="s">
        <v>81</v>
      </c>
      <c r="AW759" s="13" t="s">
        <v>31</v>
      </c>
      <c r="AX759" s="13" t="s">
        <v>73</v>
      </c>
      <c r="AY759" s="220" t="s">
        <v>131</v>
      </c>
    </row>
    <row r="760" spans="2:51" s="14" customFormat="1" ht="11.25">
      <c r="B760" s="221"/>
      <c r="C760" s="222"/>
      <c r="D760" s="202" t="s">
        <v>174</v>
      </c>
      <c r="E760" s="223" t="s">
        <v>1</v>
      </c>
      <c r="F760" s="224" t="s">
        <v>930</v>
      </c>
      <c r="G760" s="222"/>
      <c r="H760" s="225">
        <v>10.860499999999998</v>
      </c>
      <c r="I760" s="226"/>
      <c r="J760" s="222"/>
      <c r="K760" s="222"/>
      <c r="L760" s="227"/>
      <c r="M760" s="228"/>
      <c r="N760" s="229"/>
      <c r="O760" s="229"/>
      <c r="P760" s="229"/>
      <c r="Q760" s="229"/>
      <c r="R760" s="229"/>
      <c r="S760" s="229"/>
      <c r="T760" s="230"/>
      <c r="AT760" s="231" t="s">
        <v>174</v>
      </c>
      <c r="AU760" s="231" t="s">
        <v>83</v>
      </c>
      <c r="AV760" s="14" t="s">
        <v>83</v>
      </c>
      <c r="AW760" s="14" t="s">
        <v>31</v>
      </c>
      <c r="AX760" s="14" t="s">
        <v>73</v>
      </c>
      <c r="AY760" s="231" t="s">
        <v>131</v>
      </c>
    </row>
    <row r="761" spans="2:51" s="14" customFormat="1" ht="11.25">
      <c r="B761" s="221"/>
      <c r="C761" s="222"/>
      <c r="D761" s="202" t="s">
        <v>174</v>
      </c>
      <c r="E761" s="223" t="s">
        <v>1</v>
      </c>
      <c r="F761" s="224" t="s">
        <v>931</v>
      </c>
      <c r="G761" s="222"/>
      <c r="H761" s="225">
        <v>-1.379</v>
      </c>
      <c r="I761" s="226"/>
      <c r="J761" s="222"/>
      <c r="K761" s="222"/>
      <c r="L761" s="227"/>
      <c r="M761" s="228"/>
      <c r="N761" s="229"/>
      <c r="O761" s="229"/>
      <c r="P761" s="229"/>
      <c r="Q761" s="229"/>
      <c r="R761" s="229"/>
      <c r="S761" s="229"/>
      <c r="T761" s="230"/>
      <c r="AT761" s="231" t="s">
        <v>174</v>
      </c>
      <c r="AU761" s="231" t="s">
        <v>83</v>
      </c>
      <c r="AV761" s="14" t="s">
        <v>83</v>
      </c>
      <c r="AW761" s="14" t="s">
        <v>31</v>
      </c>
      <c r="AX761" s="14" t="s">
        <v>73</v>
      </c>
      <c r="AY761" s="231" t="s">
        <v>131</v>
      </c>
    </row>
    <row r="762" spans="2:51" s="13" customFormat="1" ht="11.25">
      <c r="B762" s="211"/>
      <c r="C762" s="212"/>
      <c r="D762" s="202" t="s">
        <v>174</v>
      </c>
      <c r="E762" s="213" t="s">
        <v>1</v>
      </c>
      <c r="F762" s="214" t="s">
        <v>932</v>
      </c>
      <c r="G762" s="212"/>
      <c r="H762" s="213" t="s">
        <v>1</v>
      </c>
      <c r="I762" s="215"/>
      <c r="J762" s="212"/>
      <c r="K762" s="212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174</v>
      </c>
      <c r="AU762" s="220" t="s">
        <v>83</v>
      </c>
      <c r="AV762" s="13" t="s">
        <v>81</v>
      </c>
      <c r="AW762" s="13" t="s">
        <v>31</v>
      </c>
      <c r="AX762" s="13" t="s">
        <v>73</v>
      </c>
      <c r="AY762" s="220" t="s">
        <v>131</v>
      </c>
    </row>
    <row r="763" spans="2:51" s="14" customFormat="1" ht="11.25">
      <c r="B763" s="221"/>
      <c r="C763" s="222"/>
      <c r="D763" s="202" t="s">
        <v>174</v>
      </c>
      <c r="E763" s="223" t="s">
        <v>1</v>
      </c>
      <c r="F763" s="224" t="s">
        <v>933</v>
      </c>
      <c r="G763" s="222"/>
      <c r="H763" s="225">
        <v>9.4586799999999993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174</v>
      </c>
      <c r="AU763" s="231" t="s">
        <v>83</v>
      </c>
      <c r="AV763" s="14" t="s">
        <v>83</v>
      </c>
      <c r="AW763" s="14" t="s">
        <v>31</v>
      </c>
      <c r="AX763" s="14" t="s">
        <v>73</v>
      </c>
      <c r="AY763" s="231" t="s">
        <v>131</v>
      </c>
    </row>
    <row r="764" spans="2:51" s="14" customFormat="1" ht="11.25">
      <c r="B764" s="221"/>
      <c r="C764" s="222"/>
      <c r="D764" s="202" t="s">
        <v>174</v>
      </c>
      <c r="E764" s="223" t="s">
        <v>1</v>
      </c>
      <c r="F764" s="224" t="s">
        <v>934</v>
      </c>
      <c r="G764" s="222"/>
      <c r="H764" s="225">
        <v>-2.758</v>
      </c>
      <c r="I764" s="226"/>
      <c r="J764" s="222"/>
      <c r="K764" s="222"/>
      <c r="L764" s="227"/>
      <c r="M764" s="228"/>
      <c r="N764" s="229"/>
      <c r="O764" s="229"/>
      <c r="P764" s="229"/>
      <c r="Q764" s="229"/>
      <c r="R764" s="229"/>
      <c r="S764" s="229"/>
      <c r="T764" s="230"/>
      <c r="AT764" s="231" t="s">
        <v>174</v>
      </c>
      <c r="AU764" s="231" t="s">
        <v>83</v>
      </c>
      <c r="AV764" s="14" t="s">
        <v>83</v>
      </c>
      <c r="AW764" s="14" t="s">
        <v>31</v>
      </c>
      <c r="AX764" s="14" t="s">
        <v>73</v>
      </c>
      <c r="AY764" s="231" t="s">
        <v>131</v>
      </c>
    </row>
    <row r="765" spans="2:51" s="13" customFormat="1" ht="11.25">
      <c r="B765" s="211"/>
      <c r="C765" s="212"/>
      <c r="D765" s="202" t="s">
        <v>174</v>
      </c>
      <c r="E765" s="213" t="s">
        <v>1</v>
      </c>
      <c r="F765" s="214" t="s">
        <v>917</v>
      </c>
      <c r="G765" s="212"/>
      <c r="H765" s="213" t="s">
        <v>1</v>
      </c>
      <c r="I765" s="215"/>
      <c r="J765" s="212"/>
      <c r="K765" s="212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174</v>
      </c>
      <c r="AU765" s="220" t="s">
        <v>83</v>
      </c>
      <c r="AV765" s="13" t="s">
        <v>81</v>
      </c>
      <c r="AW765" s="13" t="s">
        <v>31</v>
      </c>
      <c r="AX765" s="13" t="s">
        <v>73</v>
      </c>
      <c r="AY765" s="220" t="s">
        <v>131</v>
      </c>
    </row>
    <row r="766" spans="2:51" s="14" customFormat="1" ht="11.25">
      <c r="B766" s="221"/>
      <c r="C766" s="222"/>
      <c r="D766" s="202" t="s">
        <v>174</v>
      </c>
      <c r="E766" s="223" t="s">
        <v>1</v>
      </c>
      <c r="F766" s="224" t="s">
        <v>918</v>
      </c>
      <c r="G766" s="222"/>
      <c r="H766" s="225">
        <v>9.6032299999999999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174</v>
      </c>
      <c r="AU766" s="231" t="s">
        <v>83</v>
      </c>
      <c r="AV766" s="14" t="s">
        <v>83</v>
      </c>
      <c r="AW766" s="14" t="s">
        <v>31</v>
      </c>
      <c r="AX766" s="14" t="s">
        <v>73</v>
      </c>
      <c r="AY766" s="231" t="s">
        <v>131</v>
      </c>
    </row>
    <row r="767" spans="2:51" s="14" customFormat="1" ht="11.25">
      <c r="B767" s="221"/>
      <c r="C767" s="222"/>
      <c r="D767" s="202" t="s">
        <v>174</v>
      </c>
      <c r="E767" s="223" t="s">
        <v>1</v>
      </c>
      <c r="F767" s="224" t="s">
        <v>641</v>
      </c>
      <c r="G767" s="222"/>
      <c r="H767" s="225">
        <v>-1.379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174</v>
      </c>
      <c r="AU767" s="231" t="s">
        <v>83</v>
      </c>
      <c r="AV767" s="14" t="s">
        <v>83</v>
      </c>
      <c r="AW767" s="14" t="s">
        <v>31</v>
      </c>
      <c r="AX767" s="14" t="s">
        <v>73</v>
      </c>
      <c r="AY767" s="231" t="s">
        <v>131</v>
      </c>
    </row>
    <row r="768" spans="2:51" s="13" customFormat="1" ht="11.25">
      <c r="B768" s="211"/>
      <c r="C768" s="212"/>
      <c r="D768" s="202" t="s">
        <v>174</v>
      </c>
      <c r="E768" s="213" t="s">
        <v>1</v>
      </c>
      <c r="F768" s="214" t="s">
        <v>935</v>
      </c>
      <c r="G768" s="212"/>
      <c r="H768" s="213" t="s">
        <v>1</v>
      </c>
      <c r="I768" s="215"/>
      <c r="J768" s="212"/>
      <c r="K768" s="212"/>
      <c r="L768" s="216"/>
      <c r="M768" s="217"/>
      <c r="N768" s="218"/>
      <c r="O768" s="218"/>
      <c r="P768" s="218"/>
      <c r="Q768" s="218"/>
      <c r="R768" s="218"/>
      <c r="S768" s="218"/>
      <c r="T768" s="219"/>
      <c r="AT768" s="220" t="s">
        <v>174</v>
      </c>
      <c r="AU768" s="220" t="s">
        <v>83</v>
      </c>
      <c r="AV768" s="13" t="s">
        <v>81</v>
      </c>
      <c r="AW768" s="13" t="s">
        <v>31</v>
      </c>
      <c r="AX768" s="13" t="s">
        <v>73</v>
      </c>
      <c r="AY768" s="220" t="s">
        <v>131</v>
      </c>
    </row>
    <row r="769" spans="1:65" s="14" customFormat="1" ht="11.25">
      <c r="B769" s="221"/>
      <c r="C769" s="222"/>
      <c r="D769" s="202" t="s">
        <v>174</v>
      </c>
      <c r="E769" s="223" t="s">
        <v>1</v>
      </c>
      <c r="F769" s="224" t="s">
        <v>936</v>
      </c>
      <c r="G769" s="222"/>
      <c r="H769" s="225">
        <v>8.2406499999999987</v>
      </c>
      <c r="I769" s="226"/>
      <c r="J769" s="222"/>
      <c r="K769" s="222"/>
      <c r="L769" s="227"/>
      <c r="M769" s="228"/>
      <c r="N769" s="229"/>
      <c r="O769" s="229"/>
      <c r="P769" s="229"/>
      <c r="Q769" s="229"/>
      <c r="R769" s="229"/>
      <c r="S769" s="229"/>
      <c r="T769" s="230"/>
      <c r="AT769" s="231" t="s">
        <v>174</v>
      </c>
      <c r="AU769" s="231" t="s">
        <v>83</v>
      </c>
      <c r="AV769" s="14" t="s">
        <v>83</v>
      </c>
      <c r="AW769" s="14" t="s">
        <v>31</v>
      </c>
      <c r="AX769" s="14" t="s">
        <v>73</v>
      </c>
      <c r="AY769" s="231" t="s">
        <v>131</v>
      </c>
    </row>
    <row r="770" spans="1:65" s="13" customFormat="1" ht="11.25">
      <c r="B770" s="211"/>
      <c r="C770" s="212"/>
      <c r="D770" s="202" t="s">
        <v>174</v>
      </c>
      <c r="E770" s="213" t="s">
        <v>1</v>
      </c>
      <c r="F770" s="214" t="s">
        <v>919</v>
      </c>
      <c r="G770" s="212"/>
      <c r="H770" s="213" t="s">
        <v>1</v>
      </c>
      <c r="I770" s="215"/>
      <c r="J770" s="212"/>
      <c r="K770" s="212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174</v>
      </c>
      <c r="AU770" s="220" t="s">
        <v>83</v>
      </c>
      <c r="AV770" s="13" t="s">
        <v>81</v>
      </c>
      <c r="AW770" s="13" t="s">
        <v>31</v>
      </c>
      <c r="AX770" s="13" t="s">
        <v>73</v>
      </c>
      <c r="AY770" s="220" t="s">
        <v>131</v>
      </c>
    </row>
    <row r="771" spans="1:65" s="14" customFormat="1" ht="11.25">
      <c r="B771" s="221"/>
      <c r="C771" s="222"/>
      <c r="D771" s="202" t="s">
        <v>174</v>
      </c>
      <c r="E771" s="223" t="s">
        <v>1</v>
      </c>
      <c r="F771" s="224" t="s">
        <v>920</v>
      </c>
      <c r="G771" s="222"/>
      <c r="H771" s="225">
        <v>9.4455500000000008</v>
      </c>
      <c r="I771" s="226"/>
      <c r="J771" s="222"/>
      <c r="K771" s="222"/>
      <c r="L771" s="227"/>
      <c r="M771" s="228"/>
      <c r="N771" s="229"/>
      <c r="O771" s="229"/>
      <c r="P771" s="229"/>
      <c r="Q771" s="229"/>
      <c r="R771" s="229"/>
      <c r="S771" s="229"/>
      <c r="T771" s="230"/>
      <c r="AT771" s="231" t="s">
        <v>174</v>
      </c>
      <c r="AU771" s="231" t="s">
        <v>83</v>
      </c>
      <c r="AV771" s="14" t="s">
        <v>83</v>
      </c>
      <c r="AW771" s="14" t="s">
        <v>31</v>
      </c>
      <c r="AX771" s="14" t="s">
        <v>73</v>
      </c>
      <c r="AY771" s="231" t="s">
        <v>131</v>
      </c>
    </row>
    <row r="772" spans="1:65" s="14" customFormat="1" ht="11.25">
      <c r="B772" s="221"/>
      <c r="C772" s="222"/>
      <c r="D772" s="202" t="s">
        <v>174</v>
      </c>
      <c r="E772" s="223" t="s">
        <v>1</v>
      </c>
      <c r="F772" s="224" t="s">
        <v>641</v>
      </c>
      <c r="G772" s="222"/>
      <c r="H772" s="225">
        <v>-1.379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174</v>
      </c>
      <c r="AU772" s="231" t="s">
        <v>83</v>
      </c>
      <c r="AV772" s="14" t="s">
        <v>83</v>
      </c>
      <c r="AW772" s="14" t="s">
        <v>31</v>
      </c>
      <c r="AX772" s="14" t="s">
        <v>73</v>
      </c>
      <c r="AY772" s="231" t="s">
        <v>131</v>
      </c>
    </row>
    <row r="773" spans="1:65" s="13" customFormat="1" ht="11.25">
      <c r="B773" s="211"/>
      <c r="C773" s="212"/>
      <c r="D773" s="202" t="s">
        <v>174</v>
      </c>
      <c r="E773" s="213" t="s">
        <v>1</v>
      </c>
      <c r="F773" s="214" t="s">
        <v>937</v>
      </c>
      <c r="G773" s="212"/>
      <c r="H773" s="213" t="s">
        <v>1</v>
      </c>
      <c r="I773" s="215"/>
      <c r="J773" s="212"/>
      <c r="K773" s="212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174</v>
      </c>
      <c r="AU773" s="220" t="s">
        <v>83</v>
      </c>
      <c r="AV773" s="13" t="s">
        <v>81</v>
      </c>
      <c r="AW773" s="13" t="s">
        <v>31</v>
      </c>
      <c r="AX773" s="13" t="s">
        <v>73</v>
      </c>
      <c r="AY773" s="220" t="s">
        <v>131</v>
      </c>
    </row>
    <row r="774" spans="1:65" s="14" customFormat="1" ht="11.25">
      <c r="B774" s="221"/>
      <c r="C774" s="222"/>
      <c r="D774" s="202" t="s">
        <v>174</v>
      </c>
      <c r="E774" s="223" t="s">
        <v>1</v>
      </c>
      <c r="F774" s="224" t="s">
        <v>938</v>
      </c>
      <c r="G774" s="222"/>
      <c r="H774" s="225">
        <v>9.5281500000000001</v>
      </c>
      <c r="I774" s="226"/>
      <c r="J774" s="222"/>
      <c r="K774" s="222"/>
      <c r="L774" s="227"/>
      <c r="M774" s="228"/>
      <c r="N774" s="229"/>
      <c r="O774" s="229"/>
      <c r="P774" s="229"/>
      <c r="Q774" s="229"/>
      <c r="R774" s="229"/>
      <c r="S774" s="229"/>
      <c r="T774" s="230"/>
      <c r="AT774" s="231" t="s">
        <v>174</v>
      </c>
      <c r="AU774" s="231" t="s">
        <v>83</v>
      </c>
      <c r="AV774" s="14" t="s">
        <v>83</v>
      </c>
      <c r="AW774" s="14" t="s">
        <v>31</v>
      </c>
      <c r="AX774" s="14" t="s">
        <v>73</v>
      </c>
      <c r="AY774" s="231" t="s">
        <v>131</v>
      </c>
    </row>
    <row r="775" spans="1:65" s="14" customFormat="1" ht="11.25">
      <c r="B775" s="221"/>
      <c r="C775" s="222"/>
      <c r="D775" s="202" t="s">
        <v>174</v>
      </c>
      <c r="E775" s="223" t="s">
        <v>1</v>
      </c>
      <c r="F775" s="224" t="s">
        <v>447</v>
      </c>
      <c r="G775" s="222"/>
      <c r="H775" s="225">
        <v>-2.758</v>
      </c>
      <c r="I775" s="226"/>
      <c r="J775" s="222"/>
      <c r="K775" s="222"/>
      <c r="L775" s="227"/>
      <c r="M775" s="228"/>
      <c r="N775" s="229"/>
      <c r="O775" s="229"/>
      <c r="P775" s="229"/>
      <c r="Q775" s="229"/>
      <c r="R775" s="229"/>
      <c r="S775" s="229"/>
      <c r="T775" s="230"/>
      <c r="AT775" s="231" t="s">
        <v>174</v>
      </c>
      <c r="AU775" s="231" t="s">
        <v>83</v>
      </c>
      <c r="AV775" s="14" t="s">
        <v>83</v>
      </c>
      <c r="AW775" s="14" t="s">
        <v>31</v>
      </c>
      <c r="AX775" s="14" t="s">
        <v>73</v>
      </c>
      <c r="AY775" s="231" t="s">
        <v>131</v>
      </c>
    </row>
    <row r="776" spans="1:65" s="13" customFormat="1" ht="11.25">
      <c r="B776" s="211"/>
      <c r="C776" s="212"/>
      <c r="D776" s="202" t="s">
        <v>174</v>
      </c>
      <c r="E776" s="213" t="s">
        <v>1</v>
      </c>
      <c r="F776" s="214" t="s">
        <v>939</v>
      </c>
      <c r="G776" s="212"/>
      <c r="H776" s="213" t="s">
        <v>1</v>
      </c>
      <c r="I776" s="215"/>
      <c r="J776" s="212"/>
      <c r="K776" s="212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174</v>
      </c>
      <c r="AU776" s="220" t="s">
        <v>83</v>
      </c>
      <c r="AV776" s="13" t="s">
        <v>81</v>
      </c>
      <c r="AW776" s="13" t="s">
        <v>31</v>
      </c>
      <c r="AX776" s="13" t="s">
        <v>73</v>
      </c>
      <c r="AY776" s="220" t="s">
        <v>131</v>
      </c>
    </row>
    <row r="777" spans="1:65" s="14" customFormat="1" ht="11.25">
      <c r="B777" s="221"/>
      <c r="C777" s="222"/>
      <c r="D777" s="202" t="s">
        <v>174</v>
      </c>
      <c r="E777" s="223" t="s">
        <v>1</v>
      </c>
      <c r="F777" s="224" t="s">
        <v>940</v>
      </c>
      <c r="G777" s="222"/>
      <c r="H777" s="225">
        <v>10.969200000000001</v>
      </c>
      <c r="I777" s="226"/>
      <c r="J777" s="222"/>
      <c r="K777" s="222"/>
      <c r="L777" s="227"/>
      <c r="M777" s="228"/>
      <c r="N777" s="229"/>
      <c r="O777" s="229"/>
      <c r="P777" s="229"/>
      <c r="Q777" s="229"/>
      <c r="R777" s="229"/>
      <c r="S777" s="229"/>
      <c r="T777" s="230"/>
      <c r="AT777" s="231" t="s">
        <v>174</v>
      </c>
      <c r="AU777" s="231" t="s">
        <v>83</v>
      </c>
      <c r="AV777" s="14" t="s">
        <v>83</v>
      </c>
      <c r="AW777" s="14" t="s">
        <v>31</v>
      </c>
      <c r="AX777" s="14" t="s">
        <v>73</v>
      </c>
      <c r="AY777" s="231" t="s">
        <v>131</v>
      </c>
    </row>
    <row r="778" spans="1:65" s="14" customFormat="1" ht="11.25">
      <c r="B778" s="221"/>
      <c r="C778" s="222"/>
      <c r="D778" s="202" t="s">
        <v>174</v>
      </c>
      <c r="E778" s="223" t="s">
        <v>1</v>
      </c>
      <c r="F778" s="224" t="s">
        <v>450</v>
      </c>
      <c r="G778" s="222"/>
      <c r="H778" s="225">
        <v>-1.379</v>
      </c>
      <c r="I778" s="226"/>
      <c r="J778" s="222"/>
      <c r="K778" s="222"/>
      <c r="L778" s="227"/>
      <c r="M778" s="228"/>
      <c r="N778" s="229"/>
      <c r="O778" s="229"/>
      <c r="P778" s="229"/>
      <c r="Q778" s="229"/>
      <c r="R778" s="229"/>
      <c r="S778" s="229"/>
      <c r="T778" s="230"/>
      <c r="AT778" s="231" t="s">
        <v>174</v>
      </c>
      <c r="AU778" s="231" t="s">
        <v>83</v>
      </c>
      <c r="AV778" s="14" t="s">
        <v>83</v>
      </c>
      <c r="AW778" s="14" t="s">
        <v>31</v>
      </c>
      <c r="AX778" s="14" t="s">
        <v>73</v>
      </c>
      <c r="AY778" s="231" t="s">
        <v>131</v>
      </c>
    </row>
    <row r="779" spans="1:65" s="16" customFormat="1" ht="11.25">
      <c r="B779" s="243"/>
      <c r="C779" s="244"/>
      <c r="D779" s="202" t="s">
        <v>174</v>
      </c>
      <c r="E779" s="245" t="s">
        <v>1</v>
      </c>
      <c r="F779" s="246" t="s">
        <v>283</v>
      </c>
      <c r="G779" s="244"/>
      <c r="H779" s="247">
        <v>57.07396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AT779" s="253" t="s">
        <v>174</v>
      </c>
      <c r="AU779" s="253" t="s">
        <v>83</v>
      </c>
      <c r="AV779" s="16" t="s">
        <v>141</v>
      </c>
      <c r="AW779" s="16" t="s">
        <v>31</v>
      </c>
      <c r="AX779" s="16" t="s">
        <v>73</v>
      </c>
      <c r="AY779" s="253" t="s">
        <v>131</v>
      </c>
    </row>
    <row r="780" spans="1:65" s="15" customFormat="1" ht="11.25">
      <c r="B780" s="232"/>
      <c r="C780" s="233"/>
      <c r="D780" s="202" t="s">
        <v>174</v>
      </c>
      <c r="E780" s="234" t="s">
        <v>1</v>
      </c>
      <c r="F780" s="235" t="s">
        <v>178</v>
      </c>
      <c r="G780" s="233"/>
      <c r="H780" s="236">
        <v>136.06095999999999</v>
      </c>
      <c r="I780" s="237"/>
      <c r="J780" s="233"/>
      <c r="K780" s="233"/>
      <c r="L780" s="238"/>
      <c r="M780" s="239"/>
      <c r="N780" s="240"/>
      <c r="O780" s="240"/>
      <c r="P780" s="240"/>
      <c r="Q780" s="240"/>
      <c r="R780" s="240"/>
      <c r="S780" s="240"/>
      <c r="T780" s="241"/>
      <c r="AT780" s="242" t="s">
        <v>174</v>
      </c>
      <c r="AU780" s="242" t="s">
        <v>83</v>
      </c>
      <c r="AV780" s="15" t="s">
        <v>138</v>
      </c>
      <c r="AW780" s="15" t="s">
        <v>31</v>
      </c>
      <c r="AX780" s="15" t="s">
        <v>81</v>
      </c>
      <c r="AY780" s="242" t="s">
        <v>131</v>
      </c>
    </row>
    <row r="781" spans="1:65" s="2" customFormat="1" ht="16.5" customHeight="1">
      <c r="A781" s="35"/>
      <c r="B781" s="36"/>
      <c r="C781" s="257" t="s">
        <v>674</v>
      </c>
      <c r="D781" s="257" t="s">
        <v>479</v>
      </c>
      <c r="E781" s="258" t="s">
        <v>941</v>
      </c>
      <c r="F781" s="259" t="s">
        <v>942</v>
      </c>
      <c r="G781" s="260" t="s">
        <v>172</v>
      </c>
      <c r="H781" s="261">
        <v>149.66800000000001</v>
      </c>
      <c r="I781" s="262"/>
      <c r="J781" s="263">
        <f>ROUND(I781*H781,2)</f>
        <v>0</v>
      </c>
      <c r="K781" s="264"/>
      <c r="L781" s="265"/>
      <c r="M781" s="266" t="s">
        <v>1</v>
      </c>
      <c r="N781" s="267" t="s">
        <v>38</v>
      </c>
      <c r="O781" s="72"/>
      <c r="P781" s="198">
        <f>O781*H781</f>
        <v>0</v>
      </c>
      <c r="Q781" s="198">
        <v>0</v>
      </c>
      <c r="R781" s="198">
        <f>Q781*H781</f>
        <v>0</v>
      </c>
      <c r="S781" s="198">
        <v>0</v>
      </c>
      <c r="T781" s="199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200" t="s">
        <v>324</v>
      </c>
      <c r="AT781" s="200" t="s">
        <v>479</v>
      </c>
      <c r="AU781" s="200" t="s">
        <v>83</v>
      </c>
      <c r="AY781" s="18" t="s">
        <v>131</v>
      </c>
      <c r="BE781" s="201">
        <f>IF(N781="základní",J781,0)</f>
        <v>0</v>
      </c>
      <c r="BF781" s="201">
        <f>IF(N781="snížená",J781,0)</f>
        <v>0</v>
      </c>
      <c r="BG781" s="201">
        <f>IF(N781="zákl. přenesená",J781,0)</f>
        <v>0</v>
      </c>
      <c r="BH781" s="201">
        <f>IF(N781="sníž. přenesená",J781,0)</f>
        <v>0</v>
      </c>
      <c r="BI781" s="201">
        <f>IF(N781="nulová",J781,0)</f>
        <v>0</v>
      </c>
      <c r="BJ781" s="18" t="s">
        <v>81</v>
      </c>
      <c r="BK781" s="201">
        <f>ROUND(I781*H781,2)</f>
        <v>0</v>
      </c>
      <c r="BL781" s="18" t="s">
        <v>229</v>
      </c>
      <c r="BM781" s="200" t="s">
        <v>943</v>
      </c>
    </row>
    <row r="782" spans="1:65" s="2" customFormat="1" ht="11.25">
      <c r="A782" s="35"/>
      <c r="B782" s="36"/>
      <c r="C782" s="37"/>
      <c r="D782" s="202" t="s">
        <v>139</v>
      </c>
      <c r="E782" s="37"/>
      <c r="F782" s="203" t="s">
        <v>942</v>
      </c>
      <c r="G782" s="37"/>
      <c r="H782" s="37"/>
      <c r="I782" s="204"/>
      <c r="J782" s="37"/>
      <c r="K782" s="37"/>
      <c r="L782" s="40"/>
      <c r="M782" s="205"/>
      <c r="N782" s="206"/>
      <c r="O782" s="72"/>
      <c r="P782" s="72"/>
      <c r="Q782" s="72"/>
      <c r="R782" s="72"/>
      <c r="S782" s="72"/>
      <c r="T782" s="73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T782" s="18" t="s">
        <v>139</v>
      </c>
      <c r="AU782" s="18" t="s">
        <v>83</v>
      </c>
    </row>
    <row r="783" spans="1:65" s="14" customFormat="1" ht="11.25">
      <c r="B783" s="221"/>
      <c r="C783" s="222"/>
      <c r="D783" s="202" t="s">
        <v>174</v>
      </c>
      <c r="E783" s="223" t="s">
        <v>1</v>
      </c>
      <c r="F783" s="224" t="s">
        <v>944</v>
      </c>
      <c r="G783" s="222"/>
      <c r="H783" s="225">
        <v>149.66820000000001</v>
      </c>
      <c r="I783" s="226"/>
      <c r="J783" s="222"/>
      <c r="K783" s="222"/>
      <c r="L783" s="227"/>
      <c r="M783" s="228"/>
      <c r="N783" s="229"/>
      <c r="O783" s="229"/>
      <c r="P783" s="229"/>
      <c r="Q783" s="229"/>
      <c r="R783" s="229"/>
      <c r="S783" s="229"/>
      <c r="T783" s="230"/>
      <c r="AT783" s="231" t="s">
        <v>174</v>
      </c>
      <c r="AU783" s="231" t="s">
        <v>83</v>
      </c>
      <c r="AV783" s="14" t="s">
        <v>83</v>
      </c>
      <c r="AW783" s="14" t="s">
        <v>31</v>
      </c>
      <c r="AX783" s="14" t="s">
        <v>73</v>
      </c>
      <c r="AY783" s="231" t="s">
        <v>131</v>
      </c>
    </row>
    <row r="784" spans="1:65" s="15" customFormat="1" ht="11.25">
      <c r="B784" s="232"/>
      <c r="C784" s="233"/>
      <c r="D784" s="202" t="s">
        <v>174</v>
      </c>
      <c r="E784" s="234" t="s">
        <v>1</v>
      </c>
      <c r="F784" s="235" t="s">
        <v>178</v>
      </c>
      <c r="G784" s="233"/>
      <c r="H784" s="236">
        <v>149.66820000000001</v>
      </c>
      <c r="I784" s="237"/>
      <c r="J784" s="233"/>
      <c r="K784" s="233"/>
      <c r="L784" s="238"/>
      <c r="M784" s="239"/>
      <c r="N784" s="240"/>
      <c r="O784" s="240"/>
      <c r="P784" s="240"/>
      <c r="Q784" s="240"/>
      <c r="R784" s="240"/>
      <c r="S784" s="240"/>
      <c r="T784" s="241"/>
      <c r="AT784" s="242" t="s">
        <v>174</v>
      </c>
      <c r="AU784" s="242" t="s">
        <v>83</v>
      </c>
      <c r="AV784" s="15" t="s">
        <v>138</v>
      </c>
      <c r="AW784" s="15" t="s">
        <v>31</v>
      </c>
      <c r="AX784" s="15" t="s">
        <v>81</v>
      </c>
      <c r="AY784" s="242" t="s">
        <v>131</v>
      </c>
    </row>
    <row r="785" spans="1:65" s="2" customFormat="1" ht="24.2" customHeight="1">
      <c r="A785" s="35"/>
      <c r="B785" s="36"/>
      <c r="C785" s="188" t="s">
        <v>945</v>
      </c>
      <c r="D785" s="188" t="s">
        <v>134</v>
      </c>
      <c r="E785" s="189" t="s">
        <v>946</v>
      </c>
      <c r="F785" s="190" t="s">
        <v>947</v>
      </c>
      <c r="G785" s="191" t="s">
        <v>294</v>
      </c>
      <c r="H785" s="192">
        <v>2.8679999999999999</v>
      </c>
      <c r="I785" s="193"/>
      <c r="J785" s="194">
        <f>ROUND(I785*H785,2)</f>
        <v>0</v>
      </c>
      <c r="K785" s="195"/>
      <c r="L785" s="40"/>
      <c r="M785" s="196" t="s">
        <v>1</v>
      </c>
      <c r="N785" s="197" t="s">
        <v>38</v>
      </c>
      <c r="O785" s="72"/>
      <c r="P785" s="198">
        <f>O785*H785</f>
        <v>0</v>
      </c>
      <c r="Q785" s="198">
        <v>0</v>
      </c>
      <c r="R785" s="198">
        <f>Q785*H785</f>
        <v>0</v>
      </c>
      <c r="S785" s="198">
        <v>0</v>
      </c>
      <c r="T785" s="199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200" t="s">
        <v>229</v>
      </c>
      <c r="AT785" s="200" t="s">
        <v>134</v>
      </c>
      <c r="AU785" s="200" t="s">
        <v>83</v>
      </c>
      <c r="AY785" s="18" t="s">
        <v>131</v>
      </c>
      <c r="BE785" s="201">
        <f>IF(N785="základní",J785,0)</f>
        <v>0</v>
      </c>
      <c r="BF785" s="201">
        <f>IF(N785="snížená",J785,0)</f>
        <v>0</v>
      </c>
      <c r="BG785" s="201">
        <f>IF(N785="zákl. přenesená",J785,0)</f>
        <v>0</v>
      </c>
      <c r="BH785" s="201">
        <f>IF(N785="sníž. přenesená",J785,0)</f>
        <v>0</v>
      </c>
      <c r="BI785" s="201">
        <f>IF(N785="nulová",J785,0)</f>
        <v>0</v>
      </c>
      <c r="BJ785" s="18" t="s">
        <v>81</v>
      </c>
      <c r="BK785" s="201">
        <f>ROUND(I785*H785,2)</f>
        <v>0</v>
      </c>
      <c r="BL785" s="18" t="s">
        <v>229</v>
      </c>
      <c r="BM785" s="200" t="s">
        <v>948</v>
      </c>
    </row>
    <row r="786" spans="1:65" s="2" customFormat="1" ht="29.25">
      <c r="A786" s="35"/>
      <c r="B786" s="36"/>
      <c r="C786" s="37"/>
      <c r="D786" s="202" t="s">
        <v>139</v>
      </c>
      <c r="E786" s="37"/>
      <c r="F786" s="203" t="s">
        <v>949</v>
      </c>
      <c r="G786" s="37"/>
      <c r="H786" s="37"/>
      <c r="I786" s="204"/>
      <c r="J786" s="37"/>
      <c r="K786" s="37"/>
      <c r="L786" s="40"/>
      <c r="M786" s="205"/>
      <c r="N786" s="206"/>
      <c r="O786" s="72"/>
      <c r="P786" s="72"/>
      <c r="Q786" s="72"/>
      <c r="R786" s="72"/>
      <c r="S786" s="72"/>
      <c r="T786" s="73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T786" s="18" t="s">
        <v>139</v>
      </c>
      <c r="AU786" s="18" t="s">
        <v>83</v>
      </c>
    </row>
    <row r="787" spans="1:65" s="2" customFormat="1" ht="24.2" customHeight="1">
      <c r="A787" s="35"/>
      <c r="B787" s="36"/>
      <c r="C787" s="188" t="s">
        <v>678</v>
      </c>
      <c r="D787" s="188" t="s">
        <v>134</v>
      </c>
      <c r="E787" s="189" t="s">
        <v>950</v>
      </c>
      <c r="F787" s="190" t="s">
        <v>951</v>
      </c>
      <c r="G787" s="191" t="s">
        <v>294</v>
      </c>
      <c r="H787" s="192">
        <v>2.8679999999999999</v>
      </c>
      <c r="I787" s="193"/>
      <c r="J787" s="194">
        <f>ROUND(I787*H787,2)</f>
        <v>0</v>
      </c>
      <c r="K787" s="195"/>
      <c r="L787" s="40"/>
      <c r="M787" s="196" t="s">
        <v>1</v>
      </c>
      <c r="N787" s="197" t="s">
        <v>38</v>
      </c>
      <c r="O787" s="72"/>
      <c r="P787" s="198">
        <f>O787*H787</f>
        <v>0</v>
      </c>
      <c r="Q787" s="198">
        <v>0</v>
      </c>
      <c r="R787" s="198">
        <f>Q787*H787</f>
        <v>0</v>
      </c>
      <c r="S787" s="198">
        <v>0</v>
      </c>
      <c r="T787" s="199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200" t="s">
        <v>229</v>
      </c>
      <c r="AT787" s="200" t="s">
        <v>134</v>
      </c>
      <c r="AU787" s="200" t="s">
        <v>83</v>
      </c>
      <c r="AY787" s="18" t="s">
        <v>131</v>
      </c>
      <c r="BE787" s="201">
        <f>IF(N787="základní",J787,0)</f>
        <v>0</v>
      </c>
      <c r="BF787" s="201">
        <f>IF(N787="snížená",J787,0)</f>
        <v>0</v>
      </c>
      <c r="BG787" s="201">
        <f>IF(N787="zákl. přenesená",J787,0)</f>
        <v>0</v>
      </c>
      <c r="BH787" s="201">
        <f>IF(N787="sníž. přenesená",J787,0)</f>
        <v>0</v>
      </c>
      <c r="BI787" s="201">
        <f>IF(N787="nulová",J787,0)</f>
        <v>0</v>
      </c>
      <c r="BJ787" s="18" t="s">
        <v>81</v>
      </c>
      <c r="BK787" s="201">
        <f>ROUND(I787*H787,2)</f>
        <v>0</v>
      </c>
      <c r="BL787" s="18" t="s">
        <v>229</v>
      </c>
      <c r="BM787" s="200" t="s">
        <v>952</v>
      </c>
    </row>
    <row r="788" spans="1:65" s="2" customFormat="1" ht="29.25">
      <c r="A788" s="35"/>
      <c r="B788" s="36"/>
      <c r="C788" s="37"/>
      <c r="D788" s="202" t="s">
        <v>139</v>
      </c>
      <c r="E788" s="37"/>
      <c r="F788" s="203" t="s">
        <v>953</v>
      </c>
      <c r="G788" s="37"/>
      <c r="H788" s="37"/>
      <c r="I788" s="204"/>
      <c r="J788" s="37"/>
      <c r="K788" s="37"/>
      <c r="L788" s="40"/>
      <c r="M788" s="205"/>
      <c r="N788" s="206"/>
      <c r="O788" s="72"/>
      <c r="P788" s="72"/>
      <c r="Q788" s="72"/>
      <c r="R788" s="72"/>
      <c r="S788" s="72"/>
      <c r="T788" s="73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T788" s="18" t="s">
        <v>139</v>
      </c>
      <c r="AU788" s="18" t="s">
        <v>83</v>
      </c>
    </row>
    <row r="789" spans="1:65" s="12" customFormat="1" ht="22.9" customHeight="1">
      <c r="B789" s="172"/>
      <c r="C789" s="173"/>
      <c r="D789" s="174" t="s">
        <v>72</v>
      </c>
      <c r="E789" s="186" t="s">
        <v>954</v>
      </c>
      <c r="F789" s="186" t="s">
        <v>955</v>
      </c>
      <c r="G789" s="173"/>
      <c r="H789" s="173"/>
      <c r="I789" s="176"/>
      <c r="J789" s="187">
        <f>BK789</f>
        <v>0</v>
      </c>
      <c r="K789" s="173"/>
      <c r="L789" s="178"/>
      <c r="M789" s="179"/>
      <c r="N789" s="180"/>
      <c r="O789" s="180"/>
      <c r="P789" s="181">
        <f>SUM(P790:P800)</f>
        <v>0</v>
      </c>
      <c r="Q789" s="180"/>
      <c r="R789" s="181">
        <f>SUM(R790:R800)</f>
        <v>8.6054974999999999E-4</v>
      </c>
      <c r="S789" s="180"/>
      <c r="T789" s="182">
        <f>SUM(T790:T800)</f>
        <v>0</v>
      </c>
      <c r="AR789" s="183" t="s">
        <v>83</v>
      </c>
      <c r="AT789" s="184" t="s">
        <v>72</v>
      </c>
      <c r="AU789" s="184" t="s">
        <v>81</v>
      </c>
      <c r="AY789" s="183" t="s">
        <v>131</v>
      </c>
      <c r="BK789" s="185">
        <f>SUM(BK790:BK800)</f>
        <v>0</v>
      </c>
    </row>
    <row r="790" spans="1:65" s="2" customFormat="1" ht="16.5" customHeight="1">
      <c r="A790" s="35"/>
      <c r="B790" s="36"/>
      <c r="C790" s="188" t="s">
        <v>956</v>
      </c>
      <c r="D790" s="188" t="s">
        <v>134</v>
      </c>
      <c r="E790" s="189" t="s">
        <v>957</v>
      </c>
      <c r="F790" s="190" t="s">
        <v>958</v>
      </c>
      <c r="G790" s="191" t="s">
        <v>172</v>
      </c>
      <c r="H790" s="192">
        <v>2.1949999999999998</v>
      </c>
      <c r="I790" s="193"/>
      <c r="J790" s="194">
        <f>ROUND(I790*H790,2)</f>
        <v>0</v>
      </c>
      <c r="K790" s="195"/>
      <c r="L790" s="40"/>
      <c r="M790" s="196" t="s">
        <v>1</v>
      </c>
      <c r="N790" s="197" t="s">
        <v>38</v>
      </c>
      <c r="O790" s="72"/>
      <c r="P790" s="198">
        <f>O790*H790</f>
        <v>0</v>
      </c>
      <c r="Q790" s="198">
        <v>6.7000000000000002E-5</v>
      </c>
      <c r="R790" s="198">
        <f>Q790*H790</f>
        <v>1.4706499999999999E-4</v>
      </c>
      <c r="S790" s="198">
        <v>0</v>
      </c>
      <c r="T790" s="199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00" t="s">
        <v>229</v>
      </c>
      <c r="AT790" s="200" t="s">
        <v>134</v>
      </c>
      <c r="AU790" s="200" t="s">
        <v>83</v>
      </c>
      <c r="AY790" s="18" t="s">
        <v>131</v>
      </c>
      <c r="BE790" s="201">
        <f>IF(N790="základní",J790,0)</f>
        <v>0</v>
      </c>
      <c r="BF790" s="201">
        <f>IF(N790="snížená",J790,0)</f>
        <v>0</v>
      </c>
      <c r="BG790" s="201">
        <f>IF(N790="zákl. přenesená",J790,0)</f>
        <v>0</v>
      </c>
      <c r="BH790" s="201">
        <f>IF(N790="sníž. přenesená",J790,0)</f>
        <v>0</v>
      </c>
      <c r="BI790" s="201">
        <f>IF(N790="nulová",J790,0)</f>
        <v>0</v>
      </c>
      <c r="BJ790" s="18" t="s">
        <v>81</v>
      </c>
      <c r="BK790" s="201">
        <f>ROUND(I790*H790,2)</f>
        <v>0</v>
      </c>
      <c r="BL790" s="18" t="s">
        <v>229</v>
      </c>
      <c r="BM790" s="200" t="s">
        <v>959</v>
      </c>
    </row>
    <row r="791" spans="1:65" s="2" customFormat="1" ht="19.5">
      <c r="A791" s="35"/>
      <c r="B791" s="36"/>
      <c r="C791" s="37"/>
      <c r="D791" s="202" t="s">
        <v>139</v>
      </c>
      <c r="E791" s="37"/>
      <c r="F791" s="203" t="s">
        <v>960</v>
      </c>
      <c r="G791" s="37"/>
      <c r="H791" s="37"/>
      <c r="I791" s="204"/>
      <c r="J791" s="37"/>
      <c r="K791" s="37"/>
      <c r="L791" s="40"/>
      <c r="M791" s="205"/>
      <c r="N791" s="206"/>
      <c r="O791" s="72"/>
      <c r="P791" s="72"/>
      <c r="Q791" s="72"/>
      <c r="R791" s="72"/>
      <c r="S791" s="72"/>
      <c r="T791" s="73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T791" s="18" t="s">
        <v>139</v>
      </c>
      <c r="AU791" s="18" t="s">
        <v>83</v>
      </c>
    </row>
    <row r="792" spans="1:65" s="13" customFormat="1" ht="11.25">
      <c r="B792" s="211"/>
      <c r="C792" s="212"/>
      <c r="D792" s="202" t="s">
        <v>174</v>
      </c>
      <c r="E792" s="213" t="s">
        <v>1</v>
      </c>
      <c r="F792" s="214" t="s">
        <v>770</v>
      </c>
      <c r="G792" s="212"/>
      <c r="H792" s="213" t="s">
        <v>1</v>
      </c>
      <c r="I792" s="215"/>
      <c r="J792" s="212"/>
      <c r="K792" s="212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174</v>
      </c>
      <c r="AU792" s="220" t="s">
        <v>83</v>
      </c>
      <c r="AV792" s="13" t="s">
        <v>81</v>
      </c>
      <c r="AW792" s="13" t="s">
        <v>31</v>
      </c>
      <c r="AX792" s="13" t="s">
        <v>73</v>
      </c>
      <c r="AY792" s="220" t="s">
        <v>131</v>
      </c>
    </row>
    <row r="793" spans="1:65" s="14" customFormat="1" ht="11.25">
      <c r="B793" s="221"/>
      <c r="C793" s="222"/>
      <c r="D793" s="202" t="s">
        <v>174</v>
      </c>
      <c r="E793" s="223" t="s">
        <v>1</v>
      </c>
      <c r="F793" s="224" t="s">
        <v>961</v>
      </c>
      <c r="G793" s="222"/>
      <c r="H793" s="225">
        <v>2.1949999999999998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174</v>
      </c>
      <c r="AU793" s="231" t="s">
        <v>83</v>
      </c>
      <c r="AV793" s="14" t="s">
        <v>83</v>
      </c>
      <c r="AW793" s="14" t="s">
        <v>31</v>
      </c>
      <c r="AX793" s="14" t="s">
        <v>73</v>
      </c>
      <c r="AY793" s="231" t="s">
        <v>131</v>
      </c>
    </row>
    <row r="794" spans="1:65" s="15" customFormat="1" ht="11.25">
      <c r="B794" s="232"/>
      <c r="C794" s="233"/>
      <c r="D794" s="202" t="s">
        <v>174</v>
      </c>
      <c r="E794" s="234" t="s">
        <v>1</v>
      </c>
      <c r="F794" s="235" t="s">
        <v>178</v>
      </c>
      <c r="G794" s="233"/>
      <c r="H794" s="236">
        <v>2.1949999999999998</v>
      </c>
      <c r="I794" s="237"/>
      <c r="J794" s="233"/>
      <c r="K794" s="233"/>
      <c r="L794" s="238"/>
      <c r="M794" s="239"/>
      <c r="N794" s="240"/>
      <c r="O794" s="240"/>
      <c r="P794" s="240"/>
      <c r="Q794" s="240"/>
      <c r="R794" s="240"/>
      <c r="S794" s="240"/>
      <c r="T794" s="241"/>
      <c r="AT794" s="242" t="s">
        <v>174</v>
      </c>
      <c r="AU794" s="242" t="s">
        <v>83</v>
      </c>
      <c r="AV794" s="15" t="s">
        <v>138</v>
      </c>
      <c r="AW794" s="15" t="s">
        <v>31</v>
      </c>
      <c r="AX794" s="15" t="s">
        <v>81</v>
      </c>
      <c r="AY794" s="242" t="s">
        <v>131</v>
      </c>
    </row>
    <row r="795" spans="1:65" s="2" customFormat="1" ht="24.2" customHeight="1">
      <c r="A795" s="35"/>
      <c r="B795" s="36"/>
      <c r="C795" s="188" t="s">
        <v>685</v>
      </c>
      <c r="D795" s="188" t="s">
        <v>134</v>
      </c>
      <c r="E795" s="189" t="s">
        <v>962</v>
      </c>
      <c r="F795" s="190" t="s">
        <v>963</v>
      </c>
      <c r="G795" s="191" t="s">
        <v>172</v>
      </c>
      <c r="H795" s="192">
        <v>2.1949999999999998</v>
      </c>
      <c r="I795" s="193"/>
      <c r="J795" s="194">
        <f>ROUND(I795*H795,2)</f>
        <v>0</v>
      </c>
      <c r="K795" s="195"/>
      <c r="L795" s="40"/>
      <c r="M795" s="196" t="s">
        <v>1</v>
      </c>
      <c r="N795" s="197" t="s">
        <v>38</v>
      </c>
      <c r="O795" s="72"/>
      <c r="P795" s="198">
        <f>O795*H795</f>
        <v>0</v>
      </c>
      <c r="Q795" s="198">
        <v>6.7000000000000002E-5</v>
      </c>
      <c r="R795" s="198">
        <f>Q795*H795</f>
        <v>1.4706499999999999E-4</v>
      </c>
      <c r="S795" s="198">
        <v>0</v>
      </c>
      <c r="T795" s="199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00" t="s">
        <v>229</v>
      </c>
      <c r="AT795" s="200" t="s">
        <v>134</v>
      </c>
      <c r="AU795" s="200" t="s">
        <v>83</v>
      </c>
      <c r="AY795" s="18" t="s">
        <v>131</v>
      </c>
      <c r="BE795" s="201">
        <f>IF(N795="základní",J795,0)</f>
        <v>0</v>
      </c>
      <c r="BF795" s="201">
        <f>IF(N795="snížená",J795,0)</f>
        <v>0</v>
      </c>
      <c r="BG795" s="201">
        <f>IF(N795="zákl. přenesená",J795,0)</f>
        <v>0</v>
      </c>
      <c r="BH795" s="201">
        <f>IF(N795="sníž. přenesená",J795,0)</f>
        <v>0</v>
      </c>
      <c r="BI795" s="201">
        <f>IF(N795="nulová",J795,0)</f>
        <v>0</v>
      </c>
      <c r="BJ795" s="18" t="s">
        <v>81</v>
      </c>
      <c r="BK795" s="201">
        <f>ROUND(I795*H795,2)</f>
        <v>0</v>
      </c>
      <c r="BL795" s="18" t="s">
        <v>229</v>
      </c>
      <c r="BM795" s="200" t="s">
        <v>964</v>
      </c>
    </row>
    <row r="796" spans="1:65" s="2" customFormat="1" ht="19.5">
      <c r="A796" s="35"/>
      <c r="B796" s="36"/>
      <c r="C796" s="37"/>
      <c r="D796" s="202" t="s">
        <v>139</v>
      </c>
      <c r="E796" s="37"/>
      <c r="F796" s="203" t="s">
        <v>965</v>
      </c>
      <c r="G796" s="37"/>
      <c r="H796" s="37"/>
      <c r="I796" s="204"/>
      <c r="J796" s="37"/>
      <c r="K796" s="37"/>
      <c r="L796" s="40"/>
      <c r="M796" s="205"/>
      <c r="N796" s="206"/>
      <c r="O796" s="72"/>
      <c r="P796" s="72"/>
      <c r="Q796" s="72"/>
      <c r="R796" s="72"/>
      <c r="S796" s="72"/>
      <c r="T796" s="73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T796" s="18" t="s">
        <v>139</v>
      </c>
      <c r="AU796" s="18" t="s">
        <v>83</v>
      </c>
    </row>
    <row r="797" spans="1:65" s="2" customFormat="1" ht="24.2" customHeight="1">
      <c r="A797" s="35"/>
      <c r="B797" s="36"/>
      <c r="C797" s="188" t="s">
        <v>966</v>
      </c>
      <c r="D797" s="188" t="s">
        <v>134</v>
      </c>
      <c r="E797" s="189" t="s">
        <v>967</v>
      </c>
      <c r="F797" s="190" t="s">
        <v>968</v>
      </c>
      <c r="G797" s="191" t="s">
        <v>172</v>
      </c>
      <c r="H797" s="192">
        <v>2.1949999999999998</v>
      </c>
      <c r="I797" s="193"/>
      <c r="J797" s="194">
        <f>ROUND(I797*H797,2)</f>
        <v>0</v>
      </c>
      <c r="K797" s="195"/>
      <c r="L797" s="40"/>
      <c r="M797" s="196" t="s">
        <v>1</v>
      </c>
      <c r="N797" s="197" t="s">
        <v>38</v>
      </c>
      <c r="O797" s="72"/>
      <c r="P797" s="198">
        <f>O797*H797</f>
        <v>0</v>
      </c>
      <c r="Q797" s="198">
        <v>1.35E-4</v>
      </c>
      <c r="R797" s="198">
        <f>Q797*H797</f>
        <v>2.9632500000000001E-4</v>
      </c>
      <c r="S797" s="198">
        <v>0</v>
      </c>
      <c r="T797" s="199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200" t="s">
        <v>229</v>
      </c>
      <c r="AT797" s="200" t="s">
        <v>134</v>
      </c>
      <c r="AU797" s="200" t="s">
        <v>83</v>
      </c>
      <c r="AY797" s="18" t="s">
        <v>131</v>
      </c>
      <c r="BE797" s="201">
        <f>IF(N797="základní",J797,0)</f>
        <v>0</v>
      </c>
      <c r="BF797" s="201">
        <f>IF(N797="snížená",J797,0)</f>
        <v>0</v>
      </c>
      <c r="BG797" s="201">
        <f>IF(N797="zákl. přenesená",J797,0)</f>
        <v>0</v>
      </c>
      <c r="BH797" s="201">
        <f>IF(N797="sníž. přenesená",J797,0)</f>
        <v>0</v>
      </c>
      <c r="BI797" s="201">
        <f>IF(N797="nulová",J797,0)</f>
        <v>0</v>
      </c>
      <c r="BJ797" s="18" t="s">
        <v>81</v>
      </c>
      <c r="BK797" s="201">
        <f>ROUND(I797*H797,2)</f>
        <v>0</v>
      </c>
      <c r="BL797" s="18" t="s">
        <v>229</v>
      </c>
      <c r="BM797" s="200" t="s">
        <v>969</v>
      </c>
    </row>
    <row r="798" spans="1:65" s="2" customFormat="1" ht="19.5">
      <c r="A798" s="35"/>
      <c r="B798" s="36"/>
      <c r="C798" s="37"/>
      <c r="D798" s="202" t="s">
        <v>139</v>
      </c>
      <c r="E798" s="37"/>
      <c r="F798" s="203" t="s">
        <v>970</v>
      </c>
      <c r="G798" s="37"/>
      <c r="H798" s="37"/>
      <c r="I798" s="204"/>
      <c r="J798" s="37"/>
      <c r="K798" s="37"/>
      <c r="L798" s="40"/>
      <c r="M798" s="205"/>
      <c r="N798" s="206"/>
      <c r="O798" s="72"/>
      <c r="P798" s="72"/>
      <c r="Q798" s="72"/>
      <c r="R798" s="72"/>
      <c r="S798" s="72"/>
      <c r="T798" s="73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T798" s="18" t="s">
        <v>139</v>
      </c>
      <c r="AU798" s="18" t="s">
        <v>83</v>
      </c>
    </row>
    <row r="799" spans="1:65" s="2" customFormat="1" ht="24.2" customHeight="1">
      <c r="A799" s="35"/>
      <c r="B799" s="36"/>
      <c r="C799" s="188" t="s">
        <v>690</v>
      </c>
      <c r="D799" s="188" t="s">
        <v>134</v>
      </c>
      <c r="E799" s="189" t="s">
        <v>971</v>
      </c>
      <c r="F799" s="190" t="s">
        <v>972</v>
      </c>
      <c r="G799" s="191" t="s">
        <v>172</v>
      </c>
      <c r="H799" s="192">
        <v>2.1949999999999998</v>
      </c>
      <c r="I799" s="193"/>
      <c r="J799" s="194">
        <f>ROUND(I799*H799,2)</f>
        <v>0</v>
      </c>
      <c r="K799" s="195"/>
      <c r="L799" s="40"/>
      <c r="M799" s="196" t="s">
        <v>1</v>
      </c>
      <c r="N799" s="197" t="s">
        <v>38</v>
      </c>
      <c r="O799" s="72"/>
      <c r="P799" s="198">
        <f>O799*H799</f>
        <v>0</v>
      </c>
      <c r="Q799" s="198">
        <v>1.2305000000000001E-4</v>
      </c>
      <c r="R799" s="198">
        <f>Q799*H799</f>
        <v>2.7009475E-4</v>
      </c>
      <c r="S799" s="198">
        <v>0</v>
      </c>
      <c r="T799" s="199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200" t="s">
        <v>229</v>
      </c>
      <c r="AT799" s="200" t="s">
        <v>134</v>
      </c>
      <c r="AU799" s="200" t="s">
        <v>83</v>
      </c>
      <c r="AY799" s="18" t="s">
        <v>131</v>
      </c>
      <c r="BE799" s="201">
        <f>IF(N799="základní",J799,0)</f>
        <v>0</v>
      </c>
      <c r="BF799" s="201">
        <f>IF(N799="snížená",J799,0)</f>
        <v>0</v>
      </c>
      <c r="BG799" s="201">
        <f>IF(N799="zákl. přenesená",J799,0)</f>
        <v>0</v>
      </c>
      <c r="BH799" s="201">
        <f>IF(N799="sníž. přenesená",J799,0)</f>
        <v>0</v>
      </c>
      <c r="BI799" s="201">
        <f>IF(N799="nulová",J799,0)</f>
        <v>0</v>
      </c>
      <c r="BJ799" s="18" t="s">
        <v>81</v>
      </c>
      <c r="BK799" s="201">
        <f>ROUND(I799*H799,2)</f>
        <v>0</v>
      </c>
      <c r="BL799" s="18" t="s">
        <v>229</v>
      </c>
      <c r="BM799" s="200" t="s">
        <v>973</v>
      </c>
    </row>
    <row r="800" spans="1:65" s="2" customFormat="1" ht="19.5">
      <c r="A800" s="35"/>
      <c r="B800" s="36"/>
      <c r="C800" s="37"/>
      <c r="D800" s="202" t="s">
        <v>139</v>
      </c>
      <c r="E800" s="37"/>
      <c r="F800" s="203" t="s">
        <v>974</v>
      </c>
      <c r="G800" s="37"/>
      <c r="H800" s="37"/>
      <c r="I800" s="204"/>
      <c r="J800" s="37"/>
      <c r="K800" s="37"/>
      <c r="L800" s="40"/>
      <c r="M800" s="205"/>
      <c r="N800" s="206"/>
      <c r="O800" s="72"/>
      <c r="P800" s="72"/>
      <c r="Q800" s="72"/>
      <c r="R800" s="72"/>
      <c r="S800" s="72"/>
      <c r="T800" s="73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T800" s="18" t="s">
        <v>139</v>
      </c>
      <c r="AU800" s="18" t="s">
        <v>83</v>
      </c>
    </row>
    <row r="801" spans="1:65" s="12" customFormat="1" ht="22.9" customHeight="1">
      <c r="B801" s="172"/>
      <c r="C801" s="173"/>
      <c r="D801" s="174" t="s">
        <v>72</v>
      </c>
      <c r="E801" s="186" t="s">
        <v>975</v>
      </c>
      <c r="F801" s="186" t="s">
        <v>976</v>
      </c>
      <c r="G801" s="173"/>
      <c r="H801" s="173"/>
      <c r="I801" s="176"/>
      <c r="J801" s="187">
        <f>BK801</f>
        <v>0</v>
      </c>
      <c r="K801" s="173"/>
      <c r="L801" s="178"/>
      <c r="M801" s="179"/>
      <c r="N801" s="180"/>
      <c r="O801" s="180"/>
      <c r="P801" s="181">
        <f>SUM(P802:P811)</f>
        <v>0</v>
      </c>
      <c r="Q801" s="180"/>
      <c r="R801" s="181">
        <f>SUM(R802:R811)</f>
        <v>0.35046246479999998</v>
      </c>
      <c r="S801" s="180"/>
      <c r="T801" s="182">
        <f>SUM(T802:T811)</f>
        <v>0</v>
      </c>
      <c r="AR801" s="183" t="s">
        <v>83</v>
      </c>
      <c r="AT801" s="184" t="s">
        <v>72</v>
      </c>
      <c r="AU801" s="184" t="s">
        <v>81</v>
      </c>
      <c r="AY801" s="183" t="s">
        <v>131</v>
      </c>
      <c r="BK801" s="185">
        <f>SUM(BK802:BK811)</f>
        <v>0</v>
      </c>
    </row>
    <row r="802" spans="1:65" s="2" customFormat="1" ht="24.2" customHeight="1">
      <c r="A802" s="35"/>
      <c r="B802" s="36"/>
      <c r="C802" s="188" t="s">
        <v>977</v>
      </c>
      <c r="D802" s="188" t="s">
        <v>134</v>
      </c>
      <c r="E802" s="189" t="s">
        <v>978</v>
      </c>
      <c r="F802" s="190" t="s">
        <v>979</v>
      </c>
      <c r="G802" s="191" t="s">
        <v>172</v>
      </c>
      <c r="H802" s="192">
        <v>762.53800000000001</v>
      </c>
      <c r="I802" s="193"/>
      <c r="J802" s="194">
        <f>ROUND(I802*H802,2)</f>
        <v>0</v>
      </c>
      <c r="K802" s="195"/>
      <c r="L802" s="40"/>
      <c r="M802" s="196" t="s">
        <v>1</v>
      </c>
      <c r="N802" s="197" t="s">
        <v>38</v>
      </c>
      <c r="O802" s="72"/>
      <c r="P802" s="198">
        <f>O802*H802</f>
        <v>0</v>
      </c>
      <c r="Q802" s="198">
        <v>2.0120000000000001E-4</v>
      </c>
      <c r="R802" s="198">
        <f>Q802*H802</f>
        <v>0.15342264560000002</v>
      </c>
      <c r="S802" s="198">
        <v>0</v>
      </c>
      <c r="T802" s="199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00" t="s">
        <v>229</v>
      </c>
      <c r="AT802" s="200" t="s">
        <v>134</v>
      </c>
      <c r="AU802" s="200" t="s">
        <v>83</v>
      </c>
      <c r="AY802" s="18" t="s">
        <v>131</v>
      </c>
      <c r="BE802" s="201">
        <f>IF(N802="základní",J802,0)</f>
        <v>0</v>
      </c>
      <c r="BF802" s="201">
        <f>IF(N802="snížená",J802,0)</f>
        <v>0</v>
      </c>
      <c r="BG802" s="201">
        <f>IF(N802="zákl. přenesená",J802,0)</f>
        <v>0</v>
      </c>
      <c r="BH802" s="201">
        <f>IF(N802="sníž. přenesená",J802,0)</f>
        <v>0</v>
      </c>
      <c r="BI802" s="201">
        <f>IF(N802="nulová",J802,0)</f>
        <v>0</v>
      </c>
      <c r="BJ802" s="18" t="s">
        <v>81</v>
      </c>
      <c r="BK802" s="201">
        <f>ROUND(I802*H802,2)</f>
        <v>0</v>
      </c>
      <c r="BL802" s="18" t="s">
        <v>229</v>
      </c>
      <c r="BM802" s="200" t="s">
        <v>980</v>
      </c>
    </row>
    <row r="803" spans="1:65" s="2" customFormat="1" ht="19.5">
      <c r="A803" s="35"/>
      <c r="B803" s="36"/>
      <c r="C803" s="37"/>
      <c r="D803" s="202" t="s">
        <v>139</v>
      </c>
      <c r="E803" s="37"/>
      <c r="F803" s="203" t="s">
        <v>981</v>
      </c>
      <c r="G803" s="37"/>
      <c r="H803" s="37"/>
      <c r="I803" s="204"/>
      <c r="J803" s="37"/>
      <c r="K803" s="37"/>
      <c r="L803" s="40"/>
      <c r="M803" s="205"/>
      <c r="N803" s="206"/>
      <c r="O803" s="72"/>
      <c r="P803" s="72"/>
      <c r="Q803" s="72"/>
      <c r="R803" s="72"/>
      <c r="S803" s="72"/>
      <c r="T803" s="73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T803" s="18" t="s">
        <v>139</v>
      </c>
      <c r="AU803" s="18" t="s">
        <v>83</v>
      </c>
    </row>
    <row r="804" spans="1:65" s="14" customFormat="1" ht="11.25">
      <c r="B804" s="221"/>
      <c r="C804" s="222"/>
      <c r="D804" s="202" t="s">
        <v>174</v>
      </c>
      <c r="E804" s="223" t="s">
        <v>1</v>
      </c>
      <c r="F804" s="224" t="s">
        <v>982</v>
      </c>
      <c r="G804" s="222"/>
      <c r="H804" s="225">
        <v>182.74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174</v>
      </c>
      <c r="AU804" s="231" t="s">
        <v>83</v>
      </c>
      <c r="AV804" s="14" t="s">
        <v>83</v>
      </c>
      <c r="AW804" s="14" t="s">
        <v>31</v>
      </c>
      <c r="AX804" s="14" t="s">
        <v>73</v>
      </c>
      <c r="AY804" s="231" t="s">
        <v>131</v>
      </c>
    </row>
    <row r="805" spans="1:65" s="14" customFormat="1" ht="11.25">
      <c r="B805" s="221"/>
      <c r="C805" s="222"/>
      <c r="D805" s="202" t="s">
        <v>174</v>
      </c>
      <c r="E805" s="223" t="s">
        <v>1</v>
      </c>
      <c r="F805" s="224" t="s">
        <v>983</v>
      </c>
      <c r="G805" s="222"/>
      <c r="H805" s="225">
        <v>457.202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174</v>
      </c>
      <c r="AU805" s="231" t="s">
        <v>83</v>
      </c>
      <c r="AV805" s="14" t="s">
        <v>83</v>
      </c>
      <c r="AW805" s="14" t="s">
        <v>31</v>
      </c>
      <c r="AX805" s="14" t="s">
        <v>73</v>
      </c>
      <c r="AY805" s="231" t="s">
        <v>131</v>
      </c>
    </row>
    <row r="806" spans="1:65" s="14" customFormat="1" ht="11.25">
      <c r="B806" s="221"/>
      <c r="C806" s="222"/>
      <c r="D806" s="202" t="s">
        <v>174</v>
      </c>
      <c r="E806" s="223" t="s">
        <v>1</v>
      </c>
      <c r="F806" s="224" t="s">
        <v>984</v>
      </c>
      <c r="G806" s="222"/>
      <c r="H806" s="225">
        <v>112.79</v>
      </c>
      <c r="I806" s="226"/>
      <c r="J806" s="222"/>
      <c r="K806" s="222"/>
      <c r="L806" s="227"/>
      <c r="M806" s="228"/>
      <c r="N806" s="229"/>
      <c r="O806" s="229"/>
      <c r="P806" s="229"/>
      <c r="Q806" s="229"/>
      <c r="R806" s="229"/>
      <c r="S806" s="229"/>
      <c r="T806" s="230"/>
      <c r="AT806" s="231" t="s">
        <v>174</v>
      </c>
      <c r="AU806" s="231" t="s">
        <v>83</v>
      </c>
      <c r="AV806" s="14" t="s">
        <v>83</v>
      </c>
      <c r="AW806" s="14" t="s">
        <v>31</v>
      </c>
      <c r="AX806" s="14" t="s">
        <v>73</v>
      </c>
      <c r="AY806" s="231" t="s">
        <v>131</v>
      </c>
    </row>
    <row r="807" spans="1:65" s="14" customFormat="1" ht="11.25">
      <c r="B807" s="221"/>
      <c r="C807" s="222"/>
      <c r="D807" s="202" t="s">
        <v>174</v>
      </c>
      <c r="E807" s="223" t="s">
        <v>1</v>
      </c>
      <c r="F807" s="224" t="s">
        <v>985</v>
      </c>
      <c r="G807" s="222"/>
      <c r="H807" s="225">
        <v>145.86750000000001</v>
      </c>
      <c r="I807" s="226"/>
      <c r="J807" s="222"/>
      <c r="K807" s="222"/>
      <c r="L807" s="227"/>
      <c r="M807" s="228"/>
      <c r="N807" s="229"/>
      <c r="O807" s="229"/>
      <c r="P807" s="229"/>
      <c r="Q807" s="229"/>
      <c r="R807" s="229"/>
      <c r="S807" s="229"/>
      <c r="T807" s="230"/>
      <c r="AT807" s="231" t="s">
        <v>174</v>
      </c>
      <c r="AU807" s="231" t="s">
        <v>83</v>
      </c>
      <c r="AV807" s="14" t="s">
        <v>83</v>
      </c>
      <c r="AW807" s="14" t="s">
        <v>31</v>
      </c>
      <c r="AX807" s="14" t="s">
        <v>73</v>
      </c>
      <c r="AY807" s="231" t="s">
        <v>131</v>
      </c>
    </row>
    <row r="808" spans="1:65" s="14" customFormat="1" ht="11.25">
      <c r="B808" s="221"/>
      <c r="C808" s="222"/>
      <c r="D808" s="202" t="s">
        <v>174</v>
      </c>
      <c r="E808" s="223" t="s">
        <v>1</v>
      </c>
      <c r="F808" s="224" t="s">
        <v>986</v>
      </c>
      <c r="G808" s="222"/>
      <c r="H808" s="225">
        <v>-136.06200000000001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174</v>
      </c>
      <c r="AU808" s="231" t="s">
        <v>83</v>
      </c>
      <c r="AV808" s="14" t="s">
        <v>83</v>
      </c>
      <c r="AW808" s="14" t="s">
        <v>31</v>
      </c>
      <c r="AX808" s="14" t="s">
        <v>73</v>
      </c>
      <c r="AY808" s="231" t="s">
        <v>131</v>
      </c>
    </row>
    <row r="809" spans="1:65" s="15" customFormat="1" ht="11.25">
      <c r="B809" s="232"/>
      <c r="C809" s="233"/>
      <c r="D809" s="202" t="s">
        <v>174</v>
      </c>
      <c r="E809" s="234" t="s">
        <v>1</v>
      </c>
      <c r="F809" s="235" t="s">
        <v>178</v>
      </c>
      <c r="G809" s="233"/>
      <c r="H809" s="236">
        <v>762.53750000000002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AT809" s="242" t="s">
        <v>174</v>
      </c>
      <c r="AU809" s="242" t="s">
        <v>83</v>
      </c>
      <c r="AV809" s="15" t="s">
        <v>138</v>
      </c>
      <c r="AW809" s="15" t="s">
        <v>31</v>
      </c>
      <c r="AX809" s="15" t="s">
        <v>81</v>
      </c>
      <c r="AY809" s="242" t="s">
        <v>131</v>
      </c>
    </row>
    <row r="810" spans="1:65" s="2" customFormat="1" ht="33" customHeight="1">
      <c r="A810" s="35"/>
      <c r="B810" s="36"/>
      <c r="C810" s="188" t="s">
        <v>696</v>
      </c>
      <c r="D810" s="188" t="s">
        <v>134</v>
      </c>
      <c r="E810" s="189" t="s">
        <v>987</v>
      </c>
      <c r="F810" s="190" t="s">
        <v>988</v>
      </c>
      <c r="G810" s="191" t="s">
        <v>172</v>
      </c>
      <c r="H810" s="192">
        <v>762.53800000000001</v>
      </c>
      <c r="I810" s="193"/>
      <c r="J810" s="194">
        <f>ROUND(I810*H810,2)</f>
        <v>0</v>
      </c>
      <c r="K810" s="195"/>
      <c r="L810" s="40"/>
      <c r="M810" s="196" t="s">
        <v>1</v>
      </c>
      <c r="N810" s="197" t="s">
        <v>38</v>
      </c>
      <c r="O810" s="72"/>
      <c r="P810" s="198">
        <f>O810*H810</f>
        <v>0</v>
      </c>
      <c r="Q810" s="198">
        <v>2.5839999999999999E-4</v>
      </c>
      <c r="R810" s="198">
        <f>Q810*H810</f>
        <v>0.19703981919999999</v>
      </c>
      <c r="S810" s="198">
        <v>0</v>
      </c>
      <c r="T810" s="199">
        <f>S810*H810</f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200" t="s">
        <v>229</v>
      </c>
      <c r="AT810" s="200" t="s">
        <v>134</v>
      </c>
      <c r="AU810" s="200" t="s">
        <v>83</v>
      </c>
      <c r="AY810" s="18" t="s">
        <v>131</v>
      </c>
      <c r="BE810" s="201">
        <f>IF(N810="základní",J810,0)</f>
        <v>0</v>
      </c>
      <c r="BF810" s="201">
        <f>IF(N810="snížená",J810,0)</f>
        <v>0</v>
      </c>
      <c r="BG810" s="201">
        <f>IF(N810="zákl. přenesená",J810,0)</f>
        <v>0</v>
      </c>
      <c r="BH810" s="201">
        <f>IF(N810="sníž. přenesená",J810,0)</f>
        <v>0</v>
      </c>
      <c r="BI810" s="201">
        <f>IF(N810="nulová",J810,0)</f>
        <v>0</v>
      </c>
      <c r="BJ810" s="18" t="s">
        <v>81</v>
      </c>
      <c r="BK810" s="201">
        <f>ROUND(I810*H810,2)</f>
        <v>0</v>
      </c>
      <c r="BL810" s="18" t="s">
        <v>229</v>
      </c>
      <c r="BM810" s="200" t="s">
        <v>989</v>
      </c>
    </row>
    <row r="811" spans="1:65" s="2" customFormat="1" ht="29.25">
      <c r="A811" s="35"/>
      <c r="B811" s="36"/>
      <c r="C811" s="37"/>
      <c r="D811" s="202" t="s">
        <v>139</v>
      </c>
      <c r="E811" s="37"/>
      <c r="F811" s="203" t="s">
        <v>990</v>
      </c>
      <c r="G811" s="37"/>
      <c r="H811" s="37"/>
      <c r="I811" s="204"/>
      <c r="J811" s="37"/>
      <c r="K811" s="37"/>
      <c r="L811" s="40"/>
      <c r="M811" s="205"/>
      <c r="N811" s="206"/>
      <c r="O811" s="72"/>
      <c r="P811" s="72"/>
      <c r="Q811" s="72"/>
      <c r="R811" s="72"/>
      <c r="S811" s="72"/>
      <c r="T811" s="73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T811" s="18" t="s">
        <v>139</v>
      </c>
      <c r="AU811" s="18" t="s">
        <v>83</v>
      </c>
    </row>
    <row r="812" spans="1:65" s="12" customFormat="1" ht="25.9" customHeight="1">
      <c r="B812" s="172"/>
      <c r="C812" s="173"/>
      <c r="D812" s="174" t="s">
        <v>72</v>
      </c>
      <c r="E812" s="175" t="s">
        <v>991</v>
      </c>
      <c r="F812" s="175" t="s">
        <v>992</v>
      </c>
      <c r="G812" s="173"/>
      <c r="H812" s="173"/>
      <c r="I812" s="176"/>
      <c r="J812" s="177">
        <f>BK812</f>
        <v>0</v>
      </c>
      <c r="K812" s="173"/>
      <c r="L812" s="178"/>
      <c r="M812" s="179"/>
      <c r="N812" s="180"/>
      <c r="O812" s="180"/>
      <c r="P812" s="181">
        <f>SUM(P813:P817)</f>
        <v>0</v>
      </c>
      <c r="Q812" s="180"/>
      <c r="R812" s="181">
        <f>SUM(R813:R817)</f>
        <v>0</v>
      </c>
      <c r="S812" s="180"/>
      <c r="T812" s="182">
        <f>SUM(T813:T817)</f>
        <v>0</v>
      </c>
      <c r="AR812" s="183" t="s">
        <v>138</v>
      </c>
      <c r="AT812" s="184" t="s">
        <v>72</v>
      </c>
      <c r="AU812" s="184" t="s">
        <v>73</v>
      </c>
      <c r="AY812" s="183" t="s">
        <v>131</v>
      </c>
      <c r="BK812" s="185">
        <f>SUM(BK813:BK817)</f>
        <v>0</v>
      </c>
    </row>
    <row r="813" spans="1:65" s="2" customFormat="1" ht="21.75" customHeight="1">
      <c r="A813" s="35"/>
      <c r="B813" s="36"/>
      <c r="C813" s="188" t="s">
        <v>168</v>
      </c>
      <c r="D813" s="188" t="s">
        <v>134</v>
      </c>
      <c r="E813" s="189" t="s">
        <v>993</v>
      </c>
      <c r="F813" s="190" t="s">
        <v>994</v>
      </c>
      <c r="G813" s="191" t="s">
        <v>995</v>
      </c>
      <c r="H813" s="192">
        <v>119</v>
      </c>
      <c r="I813" s="193"/>
      <c r="J813" s="194">
        <f>ROUND(I813*H813,2)</f>
        <v>0</v>
      </c>
      <c r="K813" s="195"/>
      <c r="L813" s="40"/>
      <c r="M813" s="196" t="s">
        <v>1</v>
      </c>
      <c r="N813" s="197" t="s">
        <v>38</v>
      </c>
      <c r="O813" s="72"/>
      <c r="P813" s="198">
        <f>O813*H813</f>
        <v>0</v>
      </c>
      <c r="Q813" s="198">
        <v>0</v>
      </c>
      <c r="R813" s="198">
        <f>Q813*H813</f>
        <v>0</v>
      </c>
      <c r="S813" s="198">
        <v>0</v>
      </c>
      <c r="T813" s="199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00" t="s">
        <v>996</v>
      </c>
      <c r="AT813" s="200" t="s">
        <v>134</v>
      </c>
      <c r="AU813" s="200" t="s">
        <v>81</v>
      </c>
      <c r="AY813" s="18" t="s">
        <v>131</v>
      </c>
      <c r="BE813" s="201">
        <f>IF(N813="základní",J813,0)</f>
        <v>0</v>
      </c>
      <c r="BF813" s="201">
        <f>IF(N813="snížená",J813,0)</f>
        <v>0</v>
      </c>
      <c r="BG813" s="201">
        <f>IF(N813="zákl. přenesená",J813,0)</f>
        <v>0</v>
      </c>
      <c r="BH813" s="201">
        <f>IF(N813="sníž. přenesená",J813,0)</f>
        <v>0</v>
      </c>
      <c r="BI813" s="201">
        <f>IF(N813="nulová",J813,0)</f>
        <v>0</v>
      </c>
      <c r="BJ813" s="18" t="s">
        <v>81</v>
      </c>
      <c r="BK813" s="201">
        <f>ROUND(I813*H813,2)</f>
        <v>0</v>
      </c>
      <c r="BL813" s="18" t="s">
        <v>996</v>
      </c>
      <c r="BM813" s="200" t="s">
        <v>997</v>
      </c>
    </row>
    <row r="814" spans="1:65" s="2" customFormat="1" ht="19.5">
      <c r="A814" s="35"/>
      <c r="B814" s="36"/>
      <c r="C814" s="37"/>
      <c r="D814" s="202" t="s">
        <v>139</v>
      </c>
      <c r="E814" s="37"/>
      <c r="F814" s="203" t="s">
        <v>998</v>
      </c>
      <c r="G814" s="37"/>
      <c r="H814" s="37"/>
      <c r="I814" s="204"/>
      <c r="J814" s="37"/>
      <c r="K814" s="37"/>
      <c r="L814" s="40"/>
      <c r="M814" s="205"/>
      <c r="N814" s="206"/>
      <c r="O814" s="72"/>
      <c r="P814" s="72"/>
      <c r="Q814" s="72"/>
      <c r="R814" s="72"/>
      <c r="S814" s="72"/>
      <c r="T814" s="73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T814" s="18" t="s">
        <v>139</v>
      </c>
      <c r="AU814" s="18" t="s">
        <v>81</v>
      </c>
    </row>
    <row r="815" spans="1:65" s="2" customFormat="1" ht="29.25">
      <c r="A815" s="35"/>
      <c r="B815" s="36"/>
      <c r="C815" s="37"/>
      <c r="D815" s="202" t="s">
        <v>890</v>
      </c>
      <c r="E815" s="37"/>
      <c r="F815" s="268" t="s">
        <v>999</v>
      </c>
      <c r="G815" s="37"/>
      <c r="H815" s="37"/>
      <c r="I815" s="204"/>
      <c r="J815" s="37"/>
      <c r="K815" s="37"/>
      <c r="L815" s="40"/>
      <c r="M815" s="205"/>
      <c r="N815" s="206"/>
      <c r="O815" s="72"/>
      <c r="P815" s="72"/>
      <c r="Q815" s="72"/>
      <c r="R815" s="72"/>
      <c r="S815" s="72"/>
      <c r="T815" s="73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T815" s="18" t="s">
        <v>890</v>
      </c>
      <c r="AU815" s="18" t="s">
        <v>81</v>
      </c>
    </row>
    <row r="816" spans="1:65" s="14" customFormat="1" ht="11.25">
      <c r="B816" s="221"/>
      <c r="C816" s="222"/>
      <c r="D816" s="202" t="s">
        <v>174</v>
      </c>
      <c r="E816" s="223" t="s">
        <v>1</v>
      </c>
      <c r="F816" s="224" t="s">
        <v>1000</v>
      </c>
      <c r="G816" s="222"/>
      <c r="H816" s="225">
        <v>119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174</v>
      </c>
      <c r="AU816" s="231" t="s">
        <v>81</v>
      </c>
      <c r="AV816" s="14" t="s">
        <v>83</v>
      </c>
      <c r="AW816" s="14" t="s">
        <v>31</v>
      </c>
      <c r="AX816" s="14" t="s">
        <v>73</v>
      </c>
      <c r="AY816" s="231" t="s">
        <v>131</v>
      </c>
    </row>
    <row r="817" spans="1:51" s="15" customFormat="1" ht="11.25">
      <c r="B817" s="232"/>
      <c r="C817" s="233"/>
      <c r="D817" s="202" t="s">
        <v>174</v>
      </c>
      <c r="E817" s="234" t="s">
        <v>1</v>
      </c>
      <c r="F817" s="235" t="s">
        <v>178</v>
      </c>
      <c r="G817" s="233"/>
      <c r="H817" s="236">
        <v>119</v>
      </c>
      <c r="I817" s="237"/>
      <c r="J817" s="233"/>
      <c r="K817" s="233"/>
      <c r="L817" s="238"/>
      <c r="M817" s="254"/>
      <c r="N817" s="255"/>
      <c r="O817" s="255"/>
      <c r="P817" s="255"/>
      <c r="Q817" s="255"/>
      <c r="R817" s="255"/>
      <c r="S817" s="255"/>
      <c r="T817" s="256"/>
      <c r="AT817" s="242" t="s">
        <v>174</v>
      </c>
      <c r="AU817" s="242" t="s">
        <v>81</v>
      </c>
      <c r="AV817" s="15" t="s">
        <v>138</v>
      </c>
      <c r="AW817" s="15" t="s">
        <v>31</v>
      </c>
      <c r="AX817" s="15" t="s">
        <v>81</v>
      </c>
      <c r="AY817" s="242" t="s">
        <v>131</v>
      </c>
    </row>
    <row r="818" spans="1:51" s="2" customFormat="1" ht="6.95" customHeight="1">
      <c r="A818" s="35"/>
      <c r="B818" s="55"/>
      <c r="C818" s="56"/>
      <c r="D818" s="56"/>
      <c r="E818" s="56"/>
      <c r="F818" s="56"/>
      <c r="G818" s="56"/>
      <c r="H818" s="56"/>
      <c r="I818" s="56"/>
      <c r="J818" s="56"/>
      <c r="K818" s="56"/>
      <c r="L818" s="40"/>
      <c r="M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</row>
  </sheetData>
  <sheetProtection algorithmName="SHA-512" hashValue="04Jk+266vxHeND+/skM1vObMijnhRta1vsbmjyC3Ga99XN23x/1SVm6PjRD6xoh8MLdLH5bNPzqQ/5DK2eh6Aw==" saltValue="tknCoHwnv/mzgTL6tayPQ/bvzE3E5IVFf1r/a2CfEZOPvKY10DwfswYP/xyY+C9Y36VfNl+elLXY9Y15jzb05A==" spinCount="100000" sheet="1" objects="1" scenarios="1" formatColumns="0" formatRows="0" autoFilter="0"/>
  <autoFilter ref="C139:K817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4"/>
  <sheetViews>
    <sheetView showGridLines="0" tabSelected="1" topLeftCell="A33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Stavební úpravy 3.NP a 4.NP + schodiště, Vrázova 842-6, Cheb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1001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30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ROUND((SUM(BE128:BE523)),  2)</f>
        <v>0</v>
      </c>
      <c r="G33" s="35"/>
      <c r="H33" s="35"/>
      <c r="I33" s="125">
        <v>0.21</v>
      </c>
      <c r="J33" s="124">
        <f>ROUND(((SUM(BE128:BE523))*I33),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ROUND((SUM(BF128:BF523)),  2)</f>
        <v>0</v>
      </c>
      <c r="G34" s="35"/>
      <c r="H34" s="35"/>
      <c r="I34" s="125">
        <v>0.12</v>
      </c>
      <c r="J34" s="124">
        <f>ROUND(((SUM(BF128:BF523))*I34),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ROUND((SUM(BG128:BG523)),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ROUND((SUM(BH128:BH523)),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ROUND((SUM(BI128:BI523)),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Stavební úpravy 3.NP a 4.NP + schodiště, Vrázova 842-6, Cheb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03.2 - Schodiště a KZS štítu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153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1002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1003</v>
      </c>
      <c r="E99" s="157"/>
      <c r="F99" s="157"/>
      <c r="G99" s="157"/>
      <c r="H99" s="157"/>
      <c r="I99" s="157"/>
      <c r="J99" s="158">
        <f>J166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354</v>
      </c>
      <c r="E100" s="157"/>
      <c r="F100" s="157"/>
      <c r="G100" s="157"/>
      <c r="H100" s="157"/>
      <c r="I100" s="157"/>
      <c r="J100" s="158">
        <f>J187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154</v>
      </c>
      <c r="E101" s="157"/>
      <c r="F101" s="157"/>
      <c r="G101" s="157"/>
      <c r="H101" s="157"/>
      <c r="I101" s="157"/>
      <c r="J101" s="158">
        <f>J350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159</v>
      </c>
      <c r="E102" s="157"/>
      <c r="F102" s="157"/>
      <c r="G102" s="157"/>
      <c r="H102" s="157"/>
      <c r="I102" s="157"/>
      <c r="J102" s="158">
        <f>J412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359</v>
      </c>
      <c r="E103" s="157"/>
      <c r="F103" s="157"/>
      <c r="G103" s="157"/>
      <c r="H103" s="157"/>
      <c r="I103" s="157"/>
      <c r="J103" s="158">
        <f>J423</f>
        <v>0</v>
      </c>
      <c r="K103" s="155"/>
      <c r="L103" s="159"/>
    </row>
    <row r="104" spans="1:31" s="9" customFormat="1" ht="24.95" customHeight="1">
      <c r="B104" s="148"/>
      <c r="C104" s="149"/>
      <c r="D104" s="150" t="s">
        <v>160</v>
      </c>
      <c r="E104" s="151"/>
      <c r="F104" s="151"/>
      <c r="G104" s="151"/>
      <c r="H104" s="151"/>
      <c r="I104" s="151"/>
      <c r="J104" s="152">
        <f>J426</f>
        <v>0</v>
      </c>
      <c r="K104" s="149"/>
      <c r="L104" s="153"/>
    </row>
    <row r="105" spans="1:31" s="10" customFormat="1" ht="19.899999999999999" customHeight="1">
      <c r="B105" s="154"/>
      <c r="C105" s="155"/>
      <c r="D105" s="156" t="s">
        <v>1004</v>
      </c>
      <c r="E105" s="157"/>
      <c r="F105" s="157"/>
      <c r="G105" s="157"/>
      <c r="H105" s="157"/>
      <c r="I105" s="157"/>
      <c r="J105" s="158">
        <f>J427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363</v>
      </c>
      <c r="E106" s="157"/>
      <c r="F106" s="157"/>
      <c r="G106" s="157"/>
      <c r="H106" s="157"/>
      <c r="I106" s="157"/>
      <c r="J106" s="158">
        <f>J448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364</v>
      </c>
      <c r="E107" s="157"/>
      <c r="F107" s="157"/>
      <c r="G107" s="157"/>
      <c r="H107" s="157"/>
      <c r="I107" s="157"/>
      <c r="J107" s="158">
        <f>J459</f>
        <v>0</v>
      </c>
      <c r="K107" s="155"/>
      <c r="L107" s="159"/>
    </row>
    <row r="108" spans="1:31" s="9" customFormat="1" ht="24.95" customHeight="1">
      <c r="B108" s="148"/>
      <c r="C108" s="149"/>
      <c r="D108" s="150" t="s">
        <v>369</v>
      </c>
      <c r="E108" s="151"/>
      <c r="F108" s="151"/>
      <c r="G108" s="151"/>
      <c r="H108" s="151"/>
      <c r="I108" s="151"/>
      <c r="J108" s="152">
        <f>J518</f>
        <v>0</v>
      </c>
      <c r="K108" s="149"/>
      <c r="L108" s="153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18" t="str">
        <f>E7</f>
        <v>Stavební úpravy 3.NP a 4.NP + schodiště, Vrázova 842-6, Cheb</v>
      </c>
      <c r="F118" s="319"/>
      <c r="G118" s="319"/>
      <c r="H118" s="31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106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70" t="str">
        <f>E9</f>
        <v>03.2 - Schodiště a KZS štítu</v>
      </c>
      <c r="F120" s="320"/>
      <c r="G120" s="320"/>
      <c r="H120" s="320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 xml:space="preserve"> </v>
      </c>
      <c r="G122" s="37"/>
      <c r="H122" s="37"/>
      <c r="I122" s="30" t="s">
        <v>22</v>
      </c>
      <c r="J122" s="67" t="str">
        <f>IF(J12="","",J12)</f>
        <v>19. 6. 2024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24</v>
      </c>
      <c r="D124" s="37"/>
      <c r="E124" s="37"/>
      <c r="F124" s="28" t="str">
        <f>E15</f>
        <v xml:space="preserve"> </v>
      </c>
      <c r="G124" s="37"/>
      <c r="H124" s="37"/>
      <c r="I124" s="30" t="s">
        <v>29</v>
      </c>
      <c r="J124" s="33" t="str">
        <f>E21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27</v>
      </c>
      <c r="D125" s="37"/>
      <c r="E125" s="37"/>
      <c r="F125" s="28" t="str">
        <f>IF(E18="","",E18)</f>
        <v>Vyplň údaj</v>
      </c>
      <c r="G125" s="37"/>
      <c r="H125" s="37"/>
      <c r="I125" s="30" t="s">
        <v>30</v>
      </c>
      <c r="J125" s="33" t="str">
        <f>E24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0"/>
      <c r="B127" s="161"/>
      <c r="C127" s="162" t="s">
        <v>117</v>
      </c>
      <c r="D127" s="163" t="s">
        <v>58</v>
      </c>
      <c r="E127" s="163" t="s">
        <v>54</v>
      </c>
      <c r="F127" s="163" t="s">
        <v>55</v>
      </c>
      <c r="G127" s="163" t="s">
        <v>118</v>
      </c>
      <c r="H127" s="163" t="s">
        <v>119</v>
      </c>
      <c r="I127" s="163" t="s">
        <v>120</v>
      </c>
      <c r="J127" s="164" t="s">
        <v>110</v>
      </c>
      <c r="K127" s="165" t="s">
        <v>121</v>
      </c>
      <c r="L127" s="166"/>
      <c r="M127" s="76" t="s">
        <v>1</v>
      </c>
      <c r="N127" s="77" t="s">
        <v>37</v>
      </c>
      <c r="O127" s="77" t="s">
        <v>122</v>
      </c>
      <c r="P127" s="77" t="s">
        <v>123</v>
      </c>
      <c r="Q127" s="77" t="s">
        <v>124</v>
      </c>
      <c r="R127" s="77" t="s">
        <v>125</v>
      </c>
      <c r="S127" s="77" t="s">
        <v>126</v>
      </c>
      <c r="T127" s="78" t="s">
        <v>127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5"/>
      <c r="B128" s="36"/>
      <c r="C128" s="83" t="s">
        <v>128</v>
      </c>
      <c r="D128" s="37"/>
      <c r="E128" s="37"/>
      <c r="F128" s="37"/>
      <c r="G128" s="37"/>
      <c r="H128" s="37"/>
      <c r="I128" s="37"/>
      <c r="J128" s="167">
        <f>BK128</f>
        <v>0</v>
      </c>
      <c r="K128" s="37"/>
      <c r="L128" s="40"/>
      <c r="M128" s="79"/>
      <c r="N128" s="168"/>
      <c r="O128" s="80"/>
      <c r="P128" s="169">
        <f>P129+P426+P518</f>
        <v>0</v>
      </c>
      <c r="Q128" s="80"/>
      <c r="R128" s="169">
        <f>R129+R426+R518</f>
        <v>22.747783349647801</v>
      </c>
      <c r="S128" s="80"/>
      <c r="T128" s="170">
        <f>T129+T426+T518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72</v>
      </c>
      <c r="AU128" s="18" t="s">
        <v>112</v>
      </c>
      <c r="BK128" s="171">
        <f>BK129+BK426+BK518</f>
        <v>0</v>
      </c>
    </row>
    <row r="129" spans="1:65" s="12" customFormat="1" ht="25.9" customHeight="1">
      <c r="B129" s="172"/>
      <c r="C129" s="173"/>
      <c r="D129" s="174" t="s">
        <v>72</v>
      </c>
      <c r="E129" s="175" t="s">
        <v>164</v>
      </c>
      <c r="F129" s="175" t="s">
        <v>165</v>
      </c>
      <c r="G129" s="173"/>
      <c r="H129" s="173"/>
      <c r="I129" s="176"/>
      <c r="J129" s="177">
        <f>BK129</f>
        <v>0</v>
      </c>
      <c r="K129" s="173"/>
      <c r="L129" s="178"/>
      <c r="M129" s="179"/>
      <c r="N129" s="180"/>
      <c r="O129" s="180"/>
      <c r="P129" s="181">
        <f>P130+P166+P187+P350+P412+P423</f>
        <v>0</v>
      </c>
      <c r="Q129" s="180"/>
      <c r="R129" s="181">
        <f>R130+R166+R187+R350+R412+R423</f>
        <v>22.738869402647801</v>
      </c>
      <c r="S129" s="180"/>
      <c r="T129" s="182">
        <f>T130+T166+T187+T350+T412+T423</f>
        <v>0</v>
      </c>
      <c r="AR129" s="183" t="s">
        <v>81</v>
      </c>
      <c r="AT129" s="184" t="s">
        <v>72</v>
      </c>
      <c r="AU129" s="184" t="s">
        <v>73</v>
      </c>
      <c r="AY129" s="183" t="s">
        <v>131</v>
      </c>
      <c r="BK129" s="185">
        <f>BK130+BK166+BK187+BK350+BK412+BK423</f>
        <v>0</v>
      </c>
    </row>
    <row r="130" spans="1:65" s="12" customFormat="1" ht="22.9" customHeight="1">
      <c r="B130" s="172"/>
      <c r="C130" s="173"/>
      <c r="D130" s="174" t="s">
        <v>72</v>
      </c>
      <c r="E130" s="186" t="s">
        <v>81</v>
      </c>
      <c r="F130" s="186" t="s">
        <v>1005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SUM(P131:P165)</f>
        <v>0</v>
      </c>
      <c r="Q130" s="180"/>
      <c r="R130" s="181">
        <f>SUM(R131:R165)</f>
        <v>0</v>
      </c>
      <c r="S130" s="180"/>
      <c r="T130" s="182">
        <f>SUM(T131:T165)</f>
        <v>0</v>
      </c>
      <c r="AR130" s="183" t="s">
        <v>81</v>
      </c>
      <c r="AT130" s="184" t="s">
        <v>72</v>
      </c>
      <c r="AU130" s="184" t="s">
        <v>81</v>
      </c>
      <c r="AY130" s="183" t="s">
        <v>131</v>
      </c>
      <c r="BK130" s="185">
        <f>SUM(BK131:BK165)</f>
        <v>0</v>
      </c>
    </row>
    <row r="131" spans="1:65" s="2" customFormat="1" ht="33" customHeight="1">
      <c r="A131" s="35"/>
      <c r="B131" s="36"/>
      <c r="C131" s="188" t="s">
        <v>81</v>
      </c>
      <c r="D131" s="188" t="s">
        <v>134</v>
      </c>
      <c r="E131" s="189" t="s">
        <v>1006</v>
      </c>
      <c r="F131" s="190" t="s">
        <v>1007</v>
      </c>
      <c r="G131" s="191" t="s">
        <v>206</v>
      </c>
      <c r="H131" s="192">
        <v>0.94099999999999995</v>
      </c>
      <c r="I131" s="193"/>
      <c r="J131" s="194">
        <f>ROUND(I131*H131,2)</f>
        <v>0</v>
      </c>
      <c r="K131" s="195"/>
      <c r="L131" s="40"/>
      <c r="M131" s="196" t="s">
        <v>1</v>
      </c>
      <c r="N131" s="197" t="s">
        <v>38</v>
      </c>
      <c r="O131" s="72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138</v>
      </c>
      <c r="AT131" s="200" t="s">
        <v>134</v>
      </c>
      <c r="AU131" s="200" t="s">
        <v>83</v>
      </c>
      <c r="AY131" s="18" t="s">
        <v>131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8" t="s">
        <v>81</v>
      </c>
      <c r="BK131" s="201">
        <f>ROUND(I131*H131,2)</f>
        <v>0</v>
      </c>
      <c r="BL131" s="18" t="s">
        <v>138</v>
      </c>
      <c r="BM131" s="200" t="s">
        <v>83</v>
      </c>
    </row>
    <row r="132" spans="1:65" s="2" customFormat="1" ht="29.25">
      <c r="A132" s="35"/>
      <c r="B132" s="36"/>
      <c r="C132" s="37"/>
      <c r="D132" s="202" t="s">
        <v>139</v>
      </c>
      <c r="E132" s="37"/>
      <c r="F132" s="203" t="s">
        <v>1008</v>
      </c>
      <c r="G132" s="37"/>
      <c r="H132" s="37"/>
      <c r="I132" s="204"/>
      <c r="J132" s="37"/>
      <c r="K132" s="37"/>
      <c r="L132" s="40"/>
      <c r="M132" s="205"/>
      <c r="N132" s="206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139</v>
      </c>
      <c r="AU132" s="18" t="s">
        <v>83</v>
      </c>
    </row>
    <row r="133" spans="1:65" s="13" customFormat="1" ht="11.25">
      <c r="B133" s="211"/>
      <c r="C133" s="212"/>
      <c r="D133" s="202" t="s">
        <v>174</v>
      </c>
      <c r="E133" s="213" t="s">
        <v>1</v>
      </c>
      <c r="F133" s="214" t="s">
        <v>1009</v>
      </c>
      <c r="G133" s="212"/>
      <c r="H133" s="213" t="s">
        <v>1</v>
      </c>
      <c r="I133" s="215"/>
      <c r="J133" s="212"/>
      <c r="K133" s="212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174</v>
      </c>
      <c r="AU133" s="220" t="s">
        <v>83</v>
      </c>
      <c r="AV133" s="13" t="s">
        <v>81</v>
      </c>
      <c r="AW133" s="13" t="s">
        <v>31</v>
      </c>
      <c r="AX133" s="13" t="s">
        <v>73</v>
      </c>
      <c r="AY133" s="220" t="s">
        <v>131</v>
      </c>
    </row>
    <row r="134" spans="1:65" s="14" customFormat="1" ht="11.25">
      <c r="B134" s="221"/>
      <c r="C134" s="222"/>
      <c r="D134" s="202" t="s">
        <v>174</v>
      </c>
      <c r="E134" s="223" t="s">
        <v>1</v>
      </c>
      <c r="F134" s="224" t="s">
        <v>1010</v>
      </c>
      <c r="G134" s="222"/>
      <c r="H134" s="225">
        <v>0.94140000000000001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174</v>
      </c>
      <c r="AU134" s="231" t="s">
        <v>83</v>
      </c>
      <c r="AV134" s="14" t="s">
        <v>83</v>
      </c>
      <c r="AW134" s="14" t="s">
        <v>31</v>
      </c>
      <c r="AX134" s="14" t="s">
        <v>73</v>
      </c>
      <c r="AY134" s="231" t="s">
        <v>131</v>
      </c>
    </row>
    <row r="135" spans="1:65" s="15" customFormat="1" ht="11.25">
      <c r="B135" s="232"/>
      <c r="C135" s="233"/>
      <c r="D135" s="202" t="s">
        <v>174</v>
      </c>
      <c r="E135" s="234" t="s">
        <v>1</v>
      </c>
      <c r="F135" s="235" t="s">
        <v>178</v>
      </c>
      <c r="G135" s="233"/>
      <c r="H135" s="236">
        <v>0.94140000000000001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174</v>
      </c>
      <c r="AU135" s="242" t="s">
        <v>83</v>
      </c>
      <c r="AV135" s="15" t="s">
        <v>138</v>
      </c>
      <c r="AW135" s="15" t="s">
        <v>31</v>
      </c>
      <c r="AX135" s="15" t="s">
        <v>81</v>
      </c>
      <c r="AY135" s="242" t="s">
        <v>131</v>
      </c>
    </row>
    <row r="136" spans="1:65" s="2" customFormat="1" ht="24.2" customHeight="1">
      <c r="A136" s="35"/>
      <c r="B136" s="36"/>
      <c r="C136" s="188" t="s">
        <v>83</v>
      </c>
      <c r="D136" s="188" t="s">
        <v>134</v>
      </c>
      <c r="E136" s="189" t="s">
        <v>1011</v>
      </c>
      <c r="F136" s="190" t="s">
        <v>1012</v>
      </c>
      <c r="G136" s="191" t="s">
        <v>206</v>
      </c>
      <c r="H136" s="192">
        <v>8.1180000000000003</v>
      </c>
      <c r="I136" s="193"/>
      <c r="J136" s="194">
        <f>ROUND(I136*H136,2)</f>
        <v>0</v>
      </c>
      <c r="K136" s="195"/>
      <c r="L136" s="40"/>
      <c r="M136" s="196" t="s">
        <v>1</v>
      </c>
      <c r="N136" s="197" t="s">
        <v>38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138</v>
      </c>
      <c r="AT136" s="200" t="s">
        <v>134</v>
      </c>
      <c r="AU136" s="200" t="s">
        <v>83</v>
      </c>
      <c r="AY136" s="18" t="s">
        <v>131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8" t="s">
        <v>81</v>
      </c>
      <c r="BK136" s="201">
        <f>ROUND(I136*H136,2)</f>
        <v>0</v>
      </c>
      <c r="BL136" s="18" t="s">
        <v>138</v>
      </c>
      <c r="BM136" s="200" t="s">
        <v>138</v>
      </c>
    </row>
    <row r="137" spans="1:65" s="2" customFormat="1" ht="19.5">
      <c r="A137" s="35"/>
      <c r="B137" s="36"/>
      <c r="C137" s="37"/>
      <c r="D137" s="202" t="s">
        <v>139</v>
      </c>
      <c r="E137" s="37"/>
      <c r="F137" s="203" t="s">
        <v>1013</v>
      </c>
      <c r="G137" s="37"/>
      <c r="H137" s="37"/>
      <c r="I137" s="204"/>
      <c r="J137" s="37"/>
      <c r="K137" s="37"/>
      <c r="L137" s="40"/>
      <c r="M137" s="205"/>
      <c r="N137" s="206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139</v>
      </c>
      <c r="AU137" s="18" t="s">
        <v>83</v>
      </c>
    </row>
    <row r="138" spans="1:65" s="13" customFormat="1" ht="11.25">
      <c r="B138" s="211"/>
      <c r="C138" s="212"/>
      <c r="D138" s="202" t="s">
        <v>174</v>
      </c>
      <c r="E138" s="213" t="s">
        <v>1</v>
      </c>
      <c r="F138" s="214" t="s">
        <v>1014</v>
      </c>
      <c r="G138" s="212"/>
      <c r="H138" s="213" t="s">
        <v>1</v>
      </c>
      <c r="I138" s="215"/>
      <c r="J138" s="212"/>
      <c r="K138" s="212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174</v>
      </c>
      <c r="AU138" s="220" t="s">
        <v>83</v>
      </c>
      <c r="AV138" s="13" t="s">
        <v>81</v>
      </c>
      <c r="AW138" s="13" t="s">
        <v>31</v>
      </c>
      <c r="AX138" s="13" t="s">
        <v>73</v>
      </c>
      <c r="AY138" s="220" t="s">
        <v>131</v>
      </c>
    </row>
    <row r="139" spans="1:65" s="14" customFormat="1" ht="11.25">
      <c r="B139" s="221"/>
      <c r="C139" s="222"/>
      <c r="D139" s="202" t="s">
        <v>174</v>
      </c>
      <c r="E139" s="223" t="s">
        <v>1</v>
      </c>
      <c r="F139" s="224" t="s">
        <v>1015</v>
      </c>
      <c r="G139" s="222"/>
      <c r="H139" s="225">
        <v>6.3360000000000003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174</v>
      </c>
      <c r="AU139" s="231" t="s">
        <v>83</v>
      </c>
      <c r="AV139" s="14" t="s">
        <v>83</v>
      </c>
      <c r="AW139" s="14" t="s">
        <v>31</v>
      </c>
      <c r="AX139" s="14" t="s">
        <v>73</v>
      </c>
      <c r="AY139" s="231" t="s">
        <v>131</v>
      </c>
    </row>
    <row r="140" spans="1:65" s="14" customFormat="1" ht="11.25">
      <c r="B140" s="221"/>
      <c r="C140" s="222"/>
      <c r="D140" s="202" t="s">
        <v>174</v>
      </c>
      <c r="E140" s="223" t="s">
        <v>1</v>
      </c>
      <c r="F140" s="224" t="s">
        <v>1016</v>
      </c>
      <c r="G140" s="222"/>
      <c r="H140" s="225">
        <v>1.782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174</v>
      </c>
      <c r="AU140" s="231" t="s">
        <v>83</v>
      </c>
      <c r="AV140" s="14" t="s">
        <v>83</v>
      </c>
      <c r="AW140" s="14" t="s">
        <v>31</v>
      </c>
      <c r="AX140" s="14" t="s">
        <v>73</v>
      </c>
      <c r="AY140" s="231" t="s">
        <v>131</v>
      </c>
    </row>
    <row r="141" spans="1:65" s="15" customFormat="1" ht="11.25">
      <c r="B141" s="232"/>
      <c r="C141" s="233"/>
      <c r="D141" s="202" t="s">
        <v>174</v>
      </c>
      <c r="E141" s="234" t="s">
        <v>1</v>
      </c>
      <c r="F141" s="235" t="s">
        <v>178</v>
      </c>
      <c r="G141" s="233"/>
      <c r="H141" s="236">
        <v>8.1180000000000003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174</v>
      </c>
      <c r="AU141" s="242" t="s">
        <v>83</v>
      </c>
      <c r="AV141" s="15" t="s">
        <v>138</v>
      </c>
      <c r="AW141" s="15" t="s">
        <v>31</v>
      </c>
      <c r="AX141" s="15" t="s">
        <v>81</v>
      </c>
      <c r="AY141" s="242" t="s">
        <v>131</v>
      </c>
    </row>
    <row r="142" spans="1:65" s="2" customFormat="1" ht="37.9" customHeight="1">
      <c r="A142" s="35"/>
      <c r="B142" s="36"/>
      <c r="C142" s="188" t="s">
        <v>141</v>
      </c>
      <c r="D142" s="188" t="s">
        <v>134</v>
      </c>
      <c r="E142" s="189" t="s">
        <v>1017</v>
      </c>
      <c r="F142" s="190" t="s">
        <v>1018</v>
      </c>
      <c r="G142" s="191" t="s">
        <v>206</v>
      </c>
      <c r="H142" s="192">
        <v>8.1180000000000003</v>
      </c>
      <c r="I142" s="193"/>
      <c r="J142" s="194">
        <f>ROUND(I142*H142,2)</f>
        <v>0</v>
      </c>
      <c r="K142" s="195"/>
      <c r="L142" s="40"/>
      <c r="M142" s="196" t="s">
        <v>1</v>
      </c>
      <c r="N142" s="197" t="s">
        <v>38</v>
      </c>
      <c r="O142" s="72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138</v>
      </c>
      <c r="AT142" s="200" t="s">
        <v>134</v>
      </c>
      <c r="AU142" s="200" t="s">
        <v>83</v>
      </c>
      <c r="AY142" s="18" t="s">
        <v>131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8" t="s">
        <v>81</v>
      </c>
      <c r="BK142" s="201">
        <f>ROUND(I142*H142,2)</f>
        <v>0</v>
      </c>
      <c r="BL142" s="18" t="s">
        <v>138</v>
      </c>
      <c r="BM142" s="200" t="s">
        <v>188</v>
      </c>
    </row>
    <row r="143" spans="1:65" s="2" customFormat="1" ht="39">
      <c r="A143" s="35"/>
      <c r="B143" s="36"/>
      <c r="C143" s="37"/>
      <c r="D143" s="202" t="s">
        <v>139</v>
      </c>
      <c r="E143" s="37"/>
      <c r="F143" s="203" t="s">
        <v>1019</v>
      </c>
      <c r="G143" s="37"/>
      <c r="H143" s="37"/>
      <c r="I143" s="204"/>
      <c r="J143" s="37"/>
      <c r="K143" s="37"/>
      <c r="L143" s="40"/>
      <c r="M143" s="205"/>
      <c r="N143" s="206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139</v>
      </c>
      <c r="AU143" s="18" t="s">
        <v>83</v>
      </c>
    </row>
    <row r="144" spans="1:65" s="14" customFormat="1" ht="11.25">
      <c r="B144" s="221"/>
      <c r="C144" s="222"/>
      <c r="D144" s="202" t="s">
        <v>174</v>
      </c>
      <c r="E144" s="223" t="s">
        <v>1</v>
      </c>
      <c r="F144" s="224" t="s">
        <v>1015</v>
      </c>
      <c r="G144" s="222"/>
      <c r="H144" s="225">
        <v>6.3360000000000003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174</v>
      </c>
      <c r="AU144" s="231" t="s">
        <v>83</v>
      </c>
      <c r="AV144" s="14" t="s">
        <v>83</v>
      </c>
      <c r="AW144" s="14" t="s">
        <v>31</v>
      </c>
      <c r="AX144" s="14" t="s">
        <v>73</v>
      </c>
      <c r="AY144" s="231" t="s">
        <v>131</v>
      </c>
    </row>
    <row r="145" spans="1:65" s="14" customFormat="1" ht="11.25">
      <c r="B145" s="221"/>
      <c r="C145" s="222"/>
      <c r="D145" s="202" t="s">
        <v>174</v>
      </c>
      <c r="E145" s="223" t="s">
        <v>1</v>
      </c>
      <c r="F145" s="224" t="s">
        <v>1016</v>
      </c>
      <c r="G145" s="222"/>
      <c r="H145" s="225">
        <v>1.782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174</v>
      </c>
      <c r="AU145" s="231" t="s">
        <v>83</v>
      </c>
      <c r="AV145" s="14" t="s">
        <v>83</v>
      </c>
      <c r="AW145" s="14" t="s">
        <v>31</v>
      </c>
      <c r="AX145" s="14" t="s">
        <v>73</v>
      </c>
      <c r="AY145" s="231" t="s">
        <v>131</v>
      </c>
    </row>
    <row r="146" spans="1:65" s="15" customFormat="1" ht="11.25">
      <c r="B146" s="232"/>
      <c r="C146" s="233"/>
      <c r="D146" s="202" t="s">
        <v>174</v>
      </c>
      <c r="E146" s="234" t="s">
        <v>1</v>
      </c>
      <c r="F146" s="235" t="s">
        <v>178</v>
      </c>
      <c r="G146" s="233"/>
      <c r="H146" s="236">
        <v>8.1180000000000003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174</v>
      </c>
      <c r="AU146" s="242" t="s">
        <v>83</v>
      </c>
      <c r="AV146" s="15" t="s">
        <v>138</v>
      </c>
      <c r="AW146" s="15" t="s">
        <v>31</v>
      </c>
      <c r="AX146" s="15" t="s">
        <v>81</v>
      </c>
      <c r="AY146" s="242" t="s">
        <v>131</v>
      </c>
    </row>
    <row r="147" spans="1:65" s="2" customFormat="1" ht="37.9" customHeight="1">
      <c r="A147" s="35"/>
      <c r="B147" s="36"/>
      <c r="C147" s="188" t="s">
        <v>138</v>
      </c>
      <c r="D147" s="188" t="s">
        <v>134</v>
      </c>
      <c r="E147" s="189" t="s">
        <v>1020</v>
      </c>
      <c r="F147" s="190" t="s">
        <v>1021</v>
      </c>
      <c r="G147" s="191" t="s">
        <v>206</v>
      </c>
      <c r="H147" s="192">
        <v>48.707999999999998</v>
      </c>
      <c r="I147" s="193"/>
      <c r="J147" s="194">
        <f>ROUND(I147*H147,2)</f>
        <v>0</v>
      </c>
      <c r="K147" s="195"/>
      <c r="L147" s="40"/>
      <c r="M147" s="196" t="s">
        <v>1</v>
      </c>
      <c r="N147" s="197" t="s">
        <v>38</v>
      </c>
      <c r="O147" s="72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138</v>
      </c>
      <c r="AT147" s="200" t="s">
        <v>134</v>
      </c>
      <c r="AU147" s="200" t="s">
        <v>83</v>
      </c>
      <c r="AY147" s="18" t="s">
        <v>131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81</v>
      </c>
      <c r="BK147" s="201">
        <f>ROUND(I147*H147,2)</f>
        <v>0</v>
      </c>
      <c r="BL147" s="18" t="s">
        <v>138</v>
      </c>
      <c r="BM147" s="200" t="s">
        <v>197</v>
      </c>
    </row>
    <row r="148" spans="1:65" s="2" customFormat="1" ht="48.75">
      <c r="A148" s="35"/>
      <c r="B148" s="36"/>
      <c r="C148" s="37"/>
      <c r="D148" s="202" t="s">
        <v>139</v>
      </c>
      <c r="E148" s="37"/>
      <c r="F148" s="203" t="s">
        <v>1022</v>
      </c>
      <c r="G148" s="37"/>
      <c r="H148" s="37"/>
      <c r="I148" s="204"/>
      <c r="J148" s="37"/>
      <c r="K148" s="37"/>
      <c r="L148" s="40"/>
      <c r="M148" s="205"/>
      <c r="N148" s="206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139</v>
      </c>
      <c r="AU148" s="18" t="s">
        <v>83</v>
      </c>
    </row>
    <row r="149" spans="1:65" s="14" customFormat="1" ht="11.25">
      <c r="B149" s="221"/>
      <c r="C149" s="222"/>
      <c r="D149" s="202" t="s">
        <v>174</v>
      </c>
      <c r="E149" s="223" t="s">
        <v>1</v>
      </c>
      <c r="F149" s="224" t="s">
        <v>1015</v>
      </c>
      <c r="G149" s="222"/>
      <c r="H149" s="225">
        <v>6.3360000000000003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174</v>
      </c>
      <c r="AU149" s="231" t="s">
        <v>83</v>
      </c>
      <c r="AV149" s="14" t="s">
        <v>83</v>
      </c>
      <c r="AW149" s="14" t="s">
        <v>31</v>
      </c>
      <c r="AX149" s="14" t="s">
        <v>73</v>
      </c>
      <c r="AY149" s="231" t="s">
        <v>131</v>
      </c>
    </row>
    <row r="150" spans="1:65" s="14" customFormat="1" ht="11.25">
      <c r="B150" s="221"/>
      <c r="C150" s="222"/>
      <c r="D150" s="202" t="s">
        <v>174</v>
      </c>
      <c r="E150" s="223" t="s">
        <v>1</v>
      </c>
      <c r="F150" s="224" t="s">
        <v>1016</v>
      </c>
      <c r="G150" s="222"/>
      <c r="H150" s="225">
        <v>1.782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174</v>
      </c>
      <c r="AU150" s="231" t="s">
        <v>83</v>
      </c>
      <c r="AV150" s="14" t="s">
        <v>83</v>
      </c>
      <c r="AW150" s="14" t="s">
        <v>31</v>
      </c>
      <c r="AX150" s="14" t="s">
        <v>73</v>
      </c>
      <c r="AY150" s="231" t="s">
        <v>131</v>
      </c>
    </row>
    <row r="151" spans="1:65" s="15" customFormat="1" ht="11.25">
      <c r="B151" s="232"/>
      <c r="C151" s="233"/>
      <c r="D151" s="202" t="s">
        <v>174</v>
      </c>
      <c r="E151" s="234" t="s">
        <v>1</v>
      </c>
      <c r="F151" s="235" t="s">
        <v>178</v>
      </c>
      <c r="G151" s="233"/>
      <c r="H151" s="236">
        <v>8.1180000000000003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174</v>
      </c>
      <c r="AU151" s="242" t="s">
        <v>83</v>
      </c>
      <c r="AV151" s="15" t="s">
        <v>138</v>
      </c>
      <c r="AW151" s="15" t="s">
        <v>31</v>
      </c>
      <c r="AX151" s="15" t="s">
        <v>73</v>
      </c>
      <c r="AY151" s="242" t="s">
        <v>131</v>
      </c>
    </row>
    <row r="152" spans="1:65" s="14" customFormat="1" ht="11.25">
      <c r="B152" s="221"/>
      <c r="C152" s="222"/>
      <c r="D152" s="202" t="s">
        <v>174</v>
      </c>
      <c r="E152" s="223" t="s">
        <v>1</v>
      </c>
      <c r="F152" s="224" t="s">
        <v>1023</v>
      </c>
      <c r="G152" s="222"/>
      <c r="H152" s="225">
        <v>48.707999999999998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174</v>
      </c>
      <c r="AU152" s="231" t="s">
        <v>83</v>
      </c>
      <c r="AV152" s="14" t="s">
        <v>83</v>
      </c>
      <c r="AW152" s="14" t="s">
        <v>31</v>
      </c>
      <c r="AX152" s="14" t="s">
        <v>73</v>
      </c>
      <c r="AY152" s="231" t="s">
        <v>131</v>
      </c>
    </row>
    <row r="153" spans="1:65" s="15" customFormat="1" ht="11.25">
      <c r="B153" s="232"/>
      <c r="C153" s="233"/>
      <c r="D153" s="202" t="s">
        <v>174</v>
      </c>
      <c r="E153" s="234" t="s">
        <v>1</v>
      </c>
      <c r="F153" s="235" t="s">
        <v>178</v>
      </c>
      <c r="G153" s="233"/>
      <c r="H153" s="236">
        <v>48.707999999999998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174</v>
      </c>
      <c r="AU153" s="242" t="s">
        <v>83</v>
      </c>
      <c r="AV153" s="15" t="s">
        <v>138</v>
      </c>
      <c r="AW153" s="15" t="s">
        <v>31</v>
      </c>
      <c r="AX153" s="15" t="s">
        <v>81</v>
      </c>
      <c r="AY153" s="242" t="s">
        <v>131</v>
      </c>
    </row>
    <row r="154" spans="1:65" s="2" customFormat="1" ht="33" customHeight="1">
      <c r="A154" s="35"/>
      <c r="B154" s="36"/>
      <c r="C154" s="188" t="s">
        <v>130</v>
      </c>
      <c r="D154" s="188" t="s">
        <v>134</v>
      </c>
      <c r="E154" s="189" t="s">
        <v>1024</v>
      </c>
      <c r="F154" s="190" t="s">
        <v>1025</v>
      </c>
      <c r="G154" s="191" t="s">
        <v>294</v>
      </c>
      <c r="H154" s="192">
        <v>14.612</v>
      </c>
      <c r="I154" s="193"/>
      <c r="J154" s="194">
        <f>ROUND(I154*H154,2)</f>
        <v>0</v>
      </c>
      <c r="K154" s="195"/>
      <c r="L154" s="40"/>
      <c r="M154" s="196" t="s">
        <v>1</v>
      </c>
      <c r="N154" s="197" t="s">
        <v>38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138</v>
      </c>
      <c r="AT154" s="200" t="s">
        <v>134</v>
      </c>
      <c r="AU154" s="200" t="s">
        <v>83</v>
      </c>
      <c r="AY154" s="18" t="s">
        <v>131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81</v>
      </c>
      <c r="BK154" s="201">
        <f>ROUND(I154*H154,2)</f>
        <v>0</v>
      </c>
      <c r="BL154" s="18" t="s">
        <v>138</v>
      </c>
      <c r="BM154" s="200" t="s">
        <v>207</v>
      </c>
    </row>
    <row r="155" spans="1:65" s="2" customFormat="1" ht="29.25">
      <c r="A155" s="35"/>
      <c r="B155" s="36"/>
      <c r="C155" s="37"/>
      <c r="D155" s="202" t="s">
        <v>139</v>
      </c>
      <c r="E155" s="37"/>
      <c r="F155" s="203" t="s">
        <v>1026</v>
      </c>
      <c r="G155" s="37"/>
      <c r="H155" s="37"/>
      <c r="I155" s="204"/>
      <c r="J155" s="37"/>
      <c r="K155" s="37"/>
      <c r="L155" s="40"/>
      <c r="M155" s="205"/>
      <c r="N155" s="206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139</v>
      </c>
      <c r="AU155" s="18" t="s">
        <v>83</v>
      </c>
    </row>
    <row r="156" spans="1:65" s="14" customFormat="1" ht="11.25">
      <c r="B156" s="221"/>
      <c r="C156" s="222"/>
      <c r="D156" s="202" t="s">
        <v>174</v>
      </c>
      <c r="E156" s="223" t="s">
        <v>1</v>
      </c>
      <c r="F156" s="224" t="s">
        <v>1015</v>
      </c>
      <c r="G156" s="222"/>
      <c r="H156" s="225">
        <v>6.3360000000000003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174</v>
      </c>
      <c r="AU156" s="231" t="s">
        <v>83</v>
      </c>
      <c r="AV156" s="14" t="s">
        <v>83</v>
      </c>
      <c r="AW156" s="14" t="s">
        <v>31</v>
      </c>
      <c r="AX156" s="14" t="s">
        <v>73</v>
      </c>
      <c r="AY156" s="231" t="s">
        <v>131</v>
      </c>
    </row>
    <row r="157" spans="1:65" s="14" customFormat="1" ht="11.25">
      <c r="B157" s="221"/>
      <c r="C157" s="222"/>
      <c r="D157" s="202" t="s">
        <v>174</v>
      </c>
      <c r="E157" s="223" t="s">
        <v>1</v>
      </c>
      <c r="F157" s="224" t="s">
        <v>1016</v>
      </c>
      <c r="G157" s="222"/>
      <c r="H157" s="225">
        <v>1.782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174</v>
      </c>
      <c r="AU157" s="231" t="s">
        <v>83</v>
      </c>
      <c r="AV157" s="14" t="s">
        <v>83</v>
      </c>
      <c r="AW157" s="14" t="s">
        <v>31</v>
      </c>
      <c r="AX157" s="14" t="s">
        <v>73</v>
      </c>
      <c r="AY157" s="231" t="s">
        <v>131</v>
      </c>
    </row>
    <row r="158" spans="1:65" s="15" customFormat="1" ht="11.25">
      <c r="B158" s="232"/>
      <c r="C158" s="233"/>
      <c r="D158" s="202" t="s">
        <v>174</v>
      </c>
      <c r="E158" s="234" t="s">
        <v>1</v>
      </c>
      <c r="F158" s="235" t="s">
        <v>178</v>
      </c>
      <c r="G158" s="233"/>
      <c r="H158" s="236">
        <v>8.1180000000000003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174</v>
      </c>
      <c r="AU158" s="242" t="s">
        <v>83</v>
      </c>
      <c r="AV158" s="15" t="s">
        <v>138</v>
      </c>
      <c r="AW158" s="15" t="s">
        <v>31</v>
      </c>
      <c r="AX158" s="15" t="s">
        <v>73</v>
      </c>
      <c r="AY158" s="242" t="s">
        <v>131</v>
      </c>
    </row>
    <row r="159" spans="1:65" s="14" customFormat="1" ht="11.25">
      <c r="B159" s="221"/>
      <c r="C159" s="222"/>
      <c r="D159" s="202" t="s">
        <v>174</v>
      </c>
      <c r="E159" s="223" t="s">
        <v>1</v>
      </c>
      <c r="F159" s="224" t="s">
        <v>1027</v>
      </c>
      <c r="G159" s="222"/>
      <c r="H159" s="225">
        <v>14.612399999999999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174</v>
      </c>
      <c r="AU159" s="231" t="s">
        <v>83</v>
      </c>
      <c r="AV159" s="14" t="s">
        <v>83</v>
      </c>
      <c r="AW159" s="14" t="s">
        <v>31</v>
      </c>
      <c r="AX159" s="14" t="s">
        <v>73</v>
      </c>
      <c r="AY159" s="231" t="s">
        <v>131</v>
      </c>
    </row>
    <row r="160" spans="1:65" s="15" customFormat="1" ht="11.25">
      <c r="B160" s="232"/>
      <c r="C160" s="233"/>
      <c r="D160" s="202" t="s">
        <v>174</v>
      </c>
      <c r="E160" s="234" t="s">
        <v>1</v>
      </c>
      <c r="F160" s="235" t="s">
        <v>178</v>
      </c>
      <c r="G160" s="233"/>
      <c r="H160" s="236">
        <v>14.612399999999999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174</v>
      </c>
      <c r="AU160" s="242" t="s">
        <v>83</v>
      </c>
      <c r="AV160" s="15" t="s">
        <v>138</v>
      </c>
      <c r="AW160" s="15" t="s">
        <v>31</v>
      </c>
      <c r="AX160" s="15" t="s">
        <v>81</v>
      </c>
      <c r="AY160" s="242" t="s">
        <v>131</v>
      </c>
    </row>
    <row r="161" spans="1:65" s="2" customFormat="1" ht="24.2" customHeight="1">
      <c r="A161" s="35"/>
      <c r="B161" s="36"/>
      <c r="C161" s="188" t="s">
        <v>188</v>
      </c>
      <c r="D161" s="188" t="s">
        <v>134</v>
      </c>
      <c r="E161" s="189" t="s">
        <v>1028</v>
      </c>
      <c r="F161" s="190" t="s">
        <v>1029</v>
      </c>
      <c r="G161" s="191" t="s">
        <v>206</v>
      </c>
      <c r="H161" s="192">
        <v>0.94099999999999995</v>
      </c>
      <c r="I161" s="193"/>
      <c r="J161" s="194">
        <f>ROUND(I161*H161,2)</f>
        <v>0</v>
      </c>
      <c r="K161" s="195"/>
      <c r="L161" s="40"/>
      <c r="M161" s="196" t="s">
        <v>1</v>
      </c>
      <c r="N161" s="197" t="s">
        <v>38</v>
      </c>
      <c r="O161" s="72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138</v>
      </c>
      <c r="AT161" s="200" t="s">
        <v>134</v>
      </c>
      <c r="AU161" s="200" t="s">
        <v>83</v>
      </c>
      <c r="AY161" s="18" t="s">
        <v>131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81</v>
      </c>
      <c r="BK161" s="201">
        <f>ROUND(I161*H161,2)</f>
        <v>0</v>
      </c>
      <c r="BL161" s="18" t="s">
        <v>138</v>
      </c>
      <c r="BM161" s="200" t="s">
        <v>8</v>
      </c>
    </row>
    <row r="162" spans="1:65" s="2" customFormat="1" ht="29.25">
      <c r="A162" s="35"/>
      <c r="B162" s="36"/>
      <c r="C162" s="37"/>
      <c r="D162" s="202" t="s">
        <v>139</v>
      </c>
      <c r="E162" s="37"/>
      <c r="F162" s="203" t="s">
        <v>1030</v>
      </c>
      <c r="G162" s="37"/>
      <c r="H162" s="37"/>
      <c r="I162" s="204"/>
      <c r="J162" s="37"/>
      <c r="K162" s="37"/>
      <c r="L162" s="40"/>
      <c r="M162" s="205"/>
      <c r="N162" s="206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139</v>
      </c>
      <c r="AU162" s="18" t="s">
        <v>83</v>
      </c>
    </row>
    <row r="163" spans="1:65" s="13" customFormat="1" ht="11.25">
      <c r="B163" s="211"/>
      <c r="C163" s="212"/>
      <c r="D163" s="202" t="s">
        <v>174</v>
      </c>
      <c r="E163" s="213" t="s">
        <v>1</v>
      </c>
      <c r="F163" s="214" t="s">
        <v>1009</v>
      </c>
      <c r="G163" s="212"/>
      <c r="H163" s="213" t="s">
        <v>1</v>
      </c>
      <c r="I163" s="215"/>
      <c r="J163" s="212"/>
      <c r="K163" s="212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174</v>
      </c>
      <c r="AU163" s="220" t="s">
        <v>83</v>
      </c>
      <c r="AV163" s="13" t="s">
        <v>81</v>
      </c>
      <c r="AW163" s="13" t="s">
        <v>31</v>
      </c>
      <c r="AX163" s="13" t="s">
        <v>73</v>
      </c>
      <c r="AY163" s="220" t="s">
        <v>131</v>
      </c>
    </row>
    <row r="164" spans="1:65" s="14" customFormat="1" ht="11.25">
      <c r="B164" s="221"/>
      <c r="C164" s="222"/>
      <c r="D164" s="202" t="s">
        <v>174</v>
      </c>
      <c r="E164" s="223" t="s">
        <v>1</v>
      </c>
      <c r="F164" s="224" t="s">
        <v>1010</v>
      </c>
      <c r="G164" s="222"/>
      <c r="H164" s="225">
        <v>0.94140000000000001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174</v>
      </c>
      <c r="AU164" s="231" t="s">
        <v>83</v>
      </c>
      <c r="AV164" s="14" t="s">
        <v>83</v>
      </c>
      <c r="AW164" s="14" t="s">
        <v>31</v>
      </c>
      <c r="AX164" s="14" t="s">
        <v>73</v>
      </c>
      <c r="AY164" s="231" t="s">
        <v>131</v>
      </c>
    </row>
    <row r="165" spans="1:65" s="15" customFormat="1" ht="11.25">
      <c r="B165" s="232"/>
      <c r="C165" s="233"/>
      <c r="D165" s="202" t="s">
        <v>174</v>
      </c>
      <c r="E165" s="234" t="s">
        <v>1</v>
      </c>
      <c r="F165" s="235" t="s">
        <v>178</v>
      </c>
      <c r="G165" s="233"/>
      <c r="H165" s="236">
        <v>0.94140000000000001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174</v>
      </c>
      <c r="AU165" s="242" t="s">
        <v>83</v>
      </c>
      <c r="AV165" s="15" t="s">
        <v>138</v>
      </c>
      <c r="AW165" s="15" t="s">
        <v>31</v>
      </c>
      <c r="AX165" s="15" t="s">
        <v>81</v>
      </c>
      <c r="AY165" s="242" t="s">
        <v>131</v>
      </c>
    </row>
    <row r="166" spans="1:65" s="12" customFormat="1" ht="22.9" customHeight="1">
      <c r="B166" s="172"/>
      <c r="C166" s="173"/>
      <c r="D166" s="174" t="s">
        <v>72</v>
      </c>
      <c r="E166" s="186" t="s">
        <v>83</v>
      </c>
      <c r="F166" s="186" t="s">
        <v>1031</v>
      </c>
      <c r="G166" s="173"/>
      <c r="H166" s="173"/>
      <c r="I166" s="176"/>
      <c r="J166" s="187">
        <f>BK166</f>
        <v>0</v>
      </c>
      <c r="K166" s="173"/>
      <c r="L166" s="178"/>
      <c r="M166" s="179"/>
      <c r="N166" s="180"/>
      <c r="O166" s="180"/>
      <c r="P166" s="181">
        <f>SUM(P167:P186)</f>
        <v>0</v>
      </c>
      <c r="Q166" s="180"/>
      <c r="R166" s="181">
        <f>SUM(R167:R186)</f>
        <v>20.3225338851278</v>
      </c>
      <c r="S166" s="180"/>
      <c r="T166" s="182">
        <f>SUM(T167:T186)</f>
        <v>0</v>
      </c>
      <c r="AR166" s="183" t="s">
        <v>81</v>
      </c>
      <c r="AT166" s="184" t="s">
        <v>72</v>
      </c>
      <c r="AU166" s="184" t="s">
        <v>81</v>
      </c>
      <c r="AY166" s="183" t="s">
        <v>131</v>
      </c>
      <c r="BK166" s="185">
        <f>SUM(BK167:BK186)</f>
        <v>0</v>
      </c>
    </row>
    <row r="167" spans="1:65" s="2" customFormat="1" ht="24.2" customHeight="1">
      <c r="A167" s="35"/>
      <c r="B167" s="36"/>
      <c r="C167" s="188" t="s">
        <v>220</v>
      </c>
      <c r="D167" s="188" t="s">
        <v>134</v>
      </c>
      <c r="E167" s="189" t="s">
        <v>1032</v>
      </c>
      <c r="F167" s="190" t="s">
        <v>1033</v>
      </c>
      <c r="G167" s="191" t="s">
        <v>206</v>
      </c>
      <c r="H167" s="192">
        <v>0.73799999999999999</v>
      </c>
      <c r="I167" s="193"/>
      <c r="J167" s="194">
        <f>ROUND(I167*H167,2)</f>
        <v>0</v>
      </c>
      <c r="K167" s="195"/>
      <c r="L167" s="40"/>
      <c r="M167" s="196" t="s">
        <v>1</v>
      </c>
      <c r="N167" s="197" t="s">
        <v>38</v>
      </c>
      <c r="O167" s="72"/>
      <c r="P167" s="198">
        <f>O167*H167</f>
        <v>0</v>
      </c>
      <c r="Q167" s="198">
        <v>1.98</v>
      </c>
      <c r="R167" s="198">
        <f>Q167*H167</f>
        <v>1.4612399999999999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138</v>
      </c>
      <c r="AT167" s="200" t="s">
        <v>134</v>
      </c>
      <c r="AU167" s="200" t="s">
        <v>83</v>
      </c>
      <c r="AY167" s="18" t="s">
        <v>131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8" t="s">
        <v>81</v>
      </c>
      <c r="BK167" s="201">
        <f>ROUND(I167*H167,2)</f>
        <v>0</v>
      </c>
      <c r="BL167" s="18" t="s">
        <v>138</v>
      </c>
      <c r="BM167" s="200" t="s">
        <v>223</v>
      </c>
    </row>
    <row r="168" spans="1:65" s="2" customFormat="1" ht="19.5">
      <c r="A168" s="35"/>
      <c r="B168" s="36"/>
      <c r="C168" s="37"/>
      <c r="D168" s="202" t="s">
        <v>139</v>
      </c>
      <c r="E168" s="37"/>
      <c r="F168" s="203" t="s">
        <v>1034</v>
      </c>
      <c r="G168" s="37"/>
      <c r="H168" s="37"/>
      <c r="I168" s="204"/>
      <c r="J168" s="37"/>
      <c r="K168" s="37"/>
      <c r="L168" s="40"/>
      <c r="M168" s="205"/>
      <c r="N168" s="206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139</v>
      </c>
      <c r="AU168" s="18" t="s">
        <v>83</v>
      </c>
    </row>
    <row r="169" spans="1:65" s="13" customFormat="1" ht="11.25">
      <c r="B169" s="211"/>
      <c r="C169" s="212"/>
      <c r="D169" s="202" t="s">
        <v>174</v>
      </c>
      <c r="E169" s="213" t="s">
        <v>1</v>
      </c>
      <c r="F169" s="214" t="s">
        <v>1035</v>
      </c>
      <c r="G169" s="212"/>
      <c r="H169" s="213" t="s">
        <v>1</v>
      </c>
      <c r="I169" s="215"/>
      <c r="J169" s="212"/>
      <c r="K169" s="212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174</v>
      </c>
      <c r="AU169" s="220" t="s">
        <v>83</v>
      </c>
      <c r="AV169" s="13" t="s">
        <v>81</v>
      </c>
      <c r="AW169" s="13" t="s">
        <v>31</v>
      </c>
      <c r="AX169" s="13" t="s">
        <v>73</v>
      </c>
      <c r="AY169" s="220" t="s">
        <v>131</v>
      </c>
    </row>
    <row r="170" spans="1:65" s="14" customFormat="1" ht="11.25">
      <c r="B170" s="221"/>
      <c r="C170" s="222"/>
      <c r="D170" s="202" t="s">
        <v>174</v>
      </c>
      <c r="E170" s="223" t="s">
        <v>1</v>
      </c>
      <c r="F170" s="224" t="s">
        <v>1036</v>
      </c>
      <c r="G170" s="222"/>
      <c r="H170" s="225">
        <v>0.57599999999999996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174</v>
      </c>
      <c r="AU170" s="231" t="s">
        <v>83</v>
      </c>
      <c r="AV170" s="14" t="s">
        <v>83</v>
      </c>
      <c r="AW170" s="14" t="s">
        <v>31</v>
      </c>
      <c r="AX170" s="14" t="s">
        <v>73</v>
      </c>
      <c r="AY170" s="231" t="s">
        <v>131</v>
      </c>
    </row>
    <row r="171" spans="1:65" s="14" customFormat="1" ht="11.25">
      <c r="B171" s="221"/>
      <c r="C171" s="222"/>
      <c r="D171" s="202" t="s">
        <v>174</v>
      </c>
      <c r="E171" s="223" t="s">
        <v>1</v>
      </c>
      <c r="F171" s="224" t="s">
        <v>1037</v>
      </c>
      <c r="G171" s="222"/>
      <c r="H171" s="225">
        <v>0.16200000000000001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174</v>
      </c>
      <c r="AU171" s="231" t="s">
        <v>83</v>
      </c>
      <c r="AV171" s="14" t="s">
        <v>83</v>
      </c>
      <c r="AW171" s="14" t="s">
        <v>31</v>
      </c>
      <c r="AX171" s="14" t="s">
        <v>73</v>
      </c>
      <c r="AY171" s="231" t="s">
        <v>131</v>
      </c>
    </row>
    <row r="172" spans="1:65" s="15" customFormat="1" ht="11.25">
      <c r="B172" s="232"/>
      <c r="C172" s="233"/>
      <c r="D172" s="202" t="s">
        <v>174</v>
      </c>
      <c r="E172" s="234" t="s">
        <v>1</v>
      </c>
      <c r="F172" s="235" t="s">
        <v>178</v>
      </c>
      <c r="G172" s="233"/>
      <c r="H172" s="236">
        <v>0.73799999999999999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174</v>
      </c>
      <c r="AU172" s="242" t="s">
        <v>83</v>
      </c>
      <c r="AV172" s="15" t="s">
        <v>138</v>
      </c>
      <c r="AW172" s="15" t="s">
        <v>31</v>
      </c>
      <c r="AX172" s="15" t="s">
        <v>81</v>
      </c>
      <c r="AY172" s="242" t="s">
        <v>131</v>
      </c>
    </row>
    <row r="173" spans="1:65" s="2" customFormat="1" ht="24.2" customHeight="1">
      <c r="A173" s="35"/>
      <c r="B173" s="36"/>
      <c r="C173" s="188" t="s">
        <v>197</v>
      </c>
      <c r="D173" s="188" t="s">
        <v>134</v>
      </c>
      <c r="E173" s="189" t="s">
        <v>1038</v>
      </c>
      <c r="F173" s="190" t="s">
        <v>1039</v>
      </c>
      <c r="G173" s="191" t="s">
        <v>206</v>
      </c>
      <c r="H173" s="192">
        <v>7.38</v>
      </c>
      <c r="I173" s="193"/>
      <c r="J173" s="194">
        <f>ROUND(I173*H173,2)</f>
        <v>0</v>
      </c>
      <c r="K173" s="195"/>
      <c r="L173" s="40"/>
      <c r="M173" s="196" t="s">
        <v>1</v>
      </c>
      <c r="N173" s="197" t="s">
        <v>38</v>
      </c>
      <c r="O173" s="72"/>
      <c r="P173" s="198">
        <f>O173*H173</f>
        <v>0</v>
      </c>
      <c r="Q173" s="198">
        <v>2.5018722040000001</v>
      </c>
      <c r="R173" s="198">
        <f>Q173*H173</f>
        <v>18.463816865520002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138</v>
      </c>
      <c r="AT173" s="200" t="s">
        <v>134</v>
      </c>
      <c r="AU173" s="200" t="s">
        <v>83</v>
      </c>
      <c r="AY173" s="18" t="s">
        <v>131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81</v>
      </c>
      <c r="BK173" s="201">
        <f>ROUND(I173*H173,2)</f>
        <v>0</v>
      </c>
      <c r="BL173" s="18" t="s">
        <v>138</v>
      </c>
      <c r="BM173" s="200" t="s">
        <v>229</v>
      </c>
    </row>
    <row r="174" spans="1:65" s="2" customFormat="1" ht="19.5">
      <c r="A174" s="35"/>
      <c r="B174" s="36"/>
      <c r="C174" s="37"/>
      <c r="D174" s="202" t="s">
        <v>139</v>
      </c>
      <c r="E174" s="37"/>
      <c r="F174" s="203" t="s">
        <v>1040</v>
      </c>
      <c r="G174" s="37"/>
      <c r="H174" s="37"/>
      <c r="I174" s="204"/>
      <c r="J174" s="37"/>
      <c r="K174" s="37"/>
      <c r="L174" s="40"/>
      <c r="M174" s="205"/>
      <c r="N174" s="206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139</v>
      </c>
      <c r="AU174" s="18" t="s">
        <v>83</v>
      </c>
    </row>
    <row r="175" spans="1:65" s="13" customFormat="1" ht="11.25">
      <c r="B175" s="211"/>
      <c r="C175" s="212"/>
      <c r="D175" s="202" t="s">
        <v>174</v>
      </c>
      <c r="E175" s="213" t="s">
        <v>1</v>
      </c>
      <c r="F175" s="214" t="s">
        <v>1041</v>
      </c>
      <c r="G175" s="212"/>
      <c r="H175" s="213" t="s">
        <v>1</v>
      </c>
      <c r="I175" s="215"/>
      <c r="J175" s="212"/>
      <c r="K175" s="212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174</v>
      </c>
      <c r="AU175" s="220" t="s">
        <v>83</v>
      </c>
      <c r="AV175" s="13" t="s">
        <v>81</v>
      </c>
      <c r="AW175" s="13" t="s">
        <v>31</v>
      </c>
      <c r="AX175" s="13" t="s">
        <v>73</v>
      </c>
      <c r="AY175" s="220" t="s">
        <v>131</v>
      </c>
    </row>
    <row r="176" spans="1:65" s="14" customFormat="1" ht="11.25">
      <c r="B176" s="221"/>
      <c r="C176" s="222"/>
      <c r="D176" s="202" t="s">
        <v>174</v>
      </c>
      <c r="E176" s="223" t="s">
        <v>1</v>
      </c>
      <c r="F176" s="224" t="s">
        <v>1042</v>
      </c>
      <c r="G176" s="222"/>
      <c r="H176" s="225">
        <v>5.76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174</v>
      </c>
      <c r="AU176" s="231" t="s">
        <v>83</v>
      </c>
      <c r="AV176" s="14" t="s">
        <v>83</v>
      </c>
      <c r="AW176" s="14" t="s">
        <v>31</v>
      </c>
      <c r="AX176" s="14" t="s">
        <v>73</v>
      </c>
      <c r="AY176" s="231" t="s">
        <v>131</v>
      </c>
    </row>
    <row r="177" spans="1:65" s="14" customFormat="1" ht="11.25">
      <c r="B177" s="221"/>
      <c r="C177" s="222"/>
      <c r="D177" s="202" t="s">
        <v>174</v>
      </c>
      <c r="E177" s="223" t="s">
        <v>1</v>
      </c>
      <c r="F177" s="224" t="s">
        <v>1043</v>
      </c>
      <c r="G177" s="222"/>
      <c r="H177" s="225">
        <v>1.62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174</v>
      </c>
      <c r="AU177" s="231" t="s">
        <v>83</v>
      </c>
      <c r="AV177" s="14" t="s">
        <v>83</v>
      </c>
      <c r="AW177" s="14" t="s">
        <v>31</v>
      </c>
      <c r="AX177" s="14" t="s">
        <v>73</v>
      </c>
      <c r="AY177" s="231" t="s">
        <v>131</v>
      </c>
    </row>
    <row r="178" spans="1:65" s="15" customFormat="1" ht="11.25">
      <c r="B178" s="232"/>
      <c r="C178" s="233"/>
      <c r="D178" s="202" t="s">
        <v>174</v>
      </c>
      <c r="E178" s="234" t="s">
        <v>1</v>
      </c>
      <c r="F178" s="235" t="s">
        <v>178</v>
      </c>
      <c r="G178" s="233"/>
      <c r="H178" s="236">
        <v>7.38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174</v>
      </c>
      <c r="AU178" s="242" t="s">
        <v>83</v>
      </c>
      <c r="AV178" s="15" t="s">
        <v>138</v>
      </c>
      <c r="AW178" s="15" t="s">
        <v>31</v>
      </c>
      <c r="AX178" s="15" t="s">
        <v>81</v>
      </c>
      <c r="AY178" s="242" t="s">
        <v>131</v>
      </c>
    </row>
    <row r="179" spans="1:65" s="2" customFormat="1" ht="16.5" customHeight="1">
      <c r="A179" s="35"/>
      <c r="B179" s="36"/>
      <c r="C179" s="188" t="s">
        <v>166</v>
      </c>
      <c r="D179" s="188" t="s">
        <v>134</v>
      </c>
      <c r="E179" s="189" t="s">
        <v>1044</v>
      </c>
      <c r="F179" s="190" t="s">
        <v>1045</v>
      </c>
      <c r="G179" s="191" t="s">
        <v>294</v>
      </c>
      <c r="H179" s="192">
        <v>0.374</v>
      </c>
      <c r="I179" s="193"/>
      <c r="J179" s="194">
        <f>ROUND(I179*H179,2)</f>
        <v>0</v>
      </c>
      <c r="K179" s="195"/>
      <c r="L179" s="40"/>
      <c r="M179" s="196" t="s">
        <v>1</v>
      </c>
      <c r="N179" s="197" t="s">
        <v>38</v>
      </c>
      <c r="O179" s="72"/>
      <c r="P179" s="198">
        <f>O179*H179</f>
        <v>0</v>
      </c>
      <c r="Q179" s="198">
        <v>1.0627727796999999</v>
      </c>
      <c r="R179" s="198">
        <f>Q179*H179</f>
        <v>0.39747701960779996</v>
      </c>
      <c r="S179" s="198">
        <v>0</v>
      </c>
      <c r="T179" s="19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0" t="s">
        <v>138</v>
      </c>
      <c r="AT179" s="200" t="s">
        <v>134</v>
      </c>
      <c r="AU179" s="200" t="s">
        <v>83</v>
      </c>
      <c r="AY179" s="18" t="s">
        <v>131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8" t="s">
        <v>81</v>
      </c>
      <c r="BK179" s="201">
        <f>ROUND(I179*H179,2)</f>
        <v>0</v>
      </c>
      <c r="BL179" s="18" t="s">
        <v>138</v>
      </c>
      <c r="BM179" s="200" t="s">
        <v>240</v>
      </c>
    </row>
    <row r="180" spans="1:65" s="2" customFormat="1" ht="11.25">
      <c r="A180" s="35"/>
      <c r="B180" s="36"/>
      <c r="C180" s="37"/>
      <c r="D180" s="202" t="s">
        <v>139</v>
      </c>
      <c r="E180" s="37"/>
      <c r="F180" s="203" t="s">
        <v>1046</v>
      </c>
      <c r="G180" s="37"/>
      <c r="H180" s="37"/>
      <c r="I180" s="204"/>
      <c r="J180" s="37"/>
      <c r="K180" s="37"/>
      <c r="L180" s="40"/>
      <c r="M180" s="205"/>
      <c r="N180" s="206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139</v>
      </c>
      <c r="AU180" s="18" t="s">
        <v>83</v>
      </c>
    </row>
    <row r="181" spans="1:65" s="13" customFormat="1" ht="11.25">
      <c r="B181" s="211"/>
      <c r="C181" s="212"/>
      <c r="D181" s="202" t="s">
        <v>174</v>
      </c>
      <c r="E181" s="213" t="s">
        <v>1</v>
      </c>
      <c r="F181" s="214" t="s">
        <v>1047</v>
      </c>
      <c r="G181" s="212"/>
      <c r="H181" s="213" t="s">
        <v>1</v>
      </c>
      <c r="I181" s="215"/>
      <c r="J181" s="212"/>
      <c r="K181" s="212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174</v>
      </c>
      <c r="AU181" s="220" t="s">
        <v>83</v>
      </c>
      <c r="AV181" s="13" t="s">
        <v>81</v>
      </c>
      <c r="AW181" s="13" t="s">
        <v>31</v>
      </c>
      <c r="AX181" s="13" t="s">
        <v>73</v>
      </c>
      <c r="AY181" s="220" t="s">
        <v>131</v>
      </c>
    </row>
    <row r="182" spans="1:65" s="14" customFormat="1" ht="11.25">
      <c r="B182" s="221"/>
      <c r="C182" s="222"/>
      <c r="D182" s="202" t="s">
        <v>174</v>
      </c>
      <c r="E182" s="223" t="s">
        <v>1</v>
      </c>
      <c r="F182" s="224" t="s">
        <v>1048</v>
      </c>
      <c r="G182" s="222"/>
      <c r="H182" s="225">
        <v>0.24268799999999999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174</v>
      </c>
      <c r="AU182" s="231" t="s">
        <v>83</v>
      </c>
      <c r="AV182" s="14" t="s">
        <v>83</v>
      </c>
      <c r="AW182" s="14" t="s">
        <v>31</v>
      </c>
      <c r="AX182" s="14" t="s">
        <v>73</v>
      </c>
      <c r="AY182" s="231" t="s">
        <v>131</v>
      </c>
    </row>
    <row r="183" spans="1:65" s="14" customFormat="1" ht="11.25">
      <c r="B183" s="221"/>
      <c r="C183" s="222"/>
      <c r="D183" s="202" t="s">
        <v>174</v>
      </c>
      <c r="E183" s="223" t="s">
        <v>1</v>
      </c>
      <c r="F183" s="224" t="s">
        <v>1049</v>
      </c>
      <c r="G183" s="222"/>
      <c r="H183" s="225">
        <v>8.2475999999999994E-2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174</v>
      </c>
      <c r="AU183" s="231" t="s">
        <v>83</v>
      </c>
      <c r="AV183" s="14" t="s">
        <v>83</v>
      </c>
      <c r="AW183" s="14" t="s">
        <v>31</v>
      </c>
      <c r="AX183" s="14" t="s">
        <v>73</v>
      </c>
      <c r="AY183" s="231" t="s">
        <v>131</v>
      </c>
    </row>
    <row r="184" spans="1:65" s="15" customFormat="1" ht="11.25">
      <c r="B184" s="232"/>
      <c r="C184" s="233"/>
      <c r="D184" s="202" t="s">
        <v>174</v>
      </c>
      <c r="E184" s="234" t="s">
        <v>1</v>
      </c>
      <c r="F184" s="235" t="s">
        <v>178</v>
      </c>
      <c r="G184" s="233"/>
      <c r="H184" s="236">
        <v>0.32516400000000001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174</v>
      </c>
      <c r="AU184" s="242" t="s">
        <v>83</v>
      </c>
      <c r="AV184" s="15" t="s">
        <v>138</v>
      </c>
      <c r="AW184" s="15" t="s">
        <v>31</v>
      </c>
      <c r="AX184" s="15" t="s">
        <v>73</v>
      </c>
      <c r="AY184" s="242" t="s">
        <v>131</v>
      </c>
    </row>
    <row r="185" spans="1:65" s="14" customFormat="1" ht="11.25">
      <c r="B185" s="221"/>
      <c r="C185" s="222"/>
      <c r="D185" s="202" t="s">
        <v>174</v>
      </c>
      <c r="E185" s="223" t="s">
        <v>1</v>
      </c>
      <c r="F185" s="224" t="s">
        <v>1050</v>
      </c>
      <c r="G185" s="222"/>
      <c r="H185" s="225">
        <v>0.37375000000000003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174</v>
      </c>
      <c r="AU185" s="231" t="s">
        <v>83</v>
      </c>
      <c r="AV185" s="14" t="s">
        <v>83</v>
      </c>
      <c r="AW185" s="14" t="s">
        <v>31</v>
      </c>
      <c r="AX185" s="14" t="s">
        <v>73</v>
      </c>
      <c r="AY185" s="231" t="s">
        <v>131</v>
      </c>
    </row>
    <row r="186" spans="1:65" s="15" customFormat="1" ht="11.25">
      <c r="B186" s="232"/>
      <c r="C186" s="233"/>
      <c r="D186" s="202" t="s">
        <v>174</v>
      </c>
      <c r="E186" s="234" t="s">
        <v>1</v>
      </c>
      <c r="F186" s="235" t="s">
        <v>178</v>
      </c>
      <c r="G186" s="233"/>
      <c r="H186" s="236">
        <v>0.37375000000000003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174</v>
      </c>
      <c r="AU186" s="242" t="s">
        <v>83</v>
      </c>
      <c r="AV186" s="15" t="s">
        <v>138</v>
      </c>
      <c r="AW186" s="15" t="s">
        <v>31</v>
      </c>
      <c r="AX186" s="15" t="s">
        <v>81</v>
      </c>
      <c r="AY186" s="242" t="s">
        <v>131</v>
      </c>
    </row>
    <row r="187" spans="1:65" s="12" customFormat="1" ht="22.9" customHeight="1">
      <c r="B187" s="172"/>
      <c r="C187" s="173"/>
      <c r="D187" s="174" t="s">
        <v>72</v>
      </c>
      <c r="E187" s="186" t="s">
        <v>188</v>
      </c>
      <c r="F187" s="186" t="s">
        <v>420</v>
      </c>
      <c r="G187" s="173"/>
      <c r="H187" s="173"/>
      <c r="I187" s="176"/>
      <c r="J187" s="187">
        <f>BK187</f>
        <v>0</v>
      </c>
      <c r="K187" s="173"/>
      <c r="L187" s="178"/>
      <c r="M187" s="179"/>
      <c r="N187" s="180"/>
      <c r="O187" s="180"/>
      <c r="P187" s="181">
        <f>SUM(P188:P349)</f>
        <v>0</v>
      </c>
      <c r="Q187" s="180"/>
      <c r="R187" s="181">
        <f>SUM(R188:R349)</f>
        <v>2.4156861735200006</v>
      </c>
      <c r="S187" s="180"/>
      <c r="T187" s="182">
        <f>SUM(T188:T349)</f>
        <v>0</v>
      </c>
      <c r="AR187" s="183" t="s">
        <v>81</v>
      </c>
      <c r="AT187" s="184" t="s">
        <v>72</v>
      </c>
      <c r="AU187" s="184" t="s">
        <v>81</v>
      </c>
      <c r="AY187" s="183" t="s">
        <v>131</v>
      </c>
      <c r="BK187" s="185">
        <f>SUM(BK188:BK349)</f>
        <v>0</v>
      </c>
    </row>
    <row r="188" spans="1:65" s="2" customFormat="1" ht="24.2" customHeight="1">
      <c r="A188" s="35"/>
      <c r="B188" s="36"/>
      <c r="C188" s="188" t="s">
        <v>207</v>
      </c>
      <c r="D188" s="188" t="s">
        <v>134</v>
      </c>
      <c r="E188" s="189" t="s">
        <v>1051</v>
      </c>
      <c r="F188" s="190" t="s">
        <v>1052</v>
      </c>
      <c r="G188" s="191" t="s">
        <v>172</v>
      </c>
      <c r="H188" s="192">
        <v>1.82</v>
      </c>
      <c r="I188" s="193"/>
      <c r="J188" s="194">
        <f>ROUND(I188*H188,2)</f>
        <v>0</v>
      </c>
      <c r="K188" s="195"/>
      <c r="L188" s="40"/>
      <c r="M188" s="196" t="s">
        <v>1</v>
      </c>
      <c r="N188" s="197" t="s">
        <v>38</v>
      </c>
      <c r="O188" s="72"/>
      <c r="P188" s="198">
        <f>O188*H188</f>
        <v>0</v>
      </c>
      <c r="Q188" s="198">
        <v>3.3579999999999999E-2</v>
      </c>
      <c r="R188" s="198">
        <f>Q188*H188</f>
        <v>6.1115599999999999E-2</v>
      </c>
      <c r="S188" s="198">
        <v>0</v>
      </c>
      <c r="T188" s="19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0" t="s">
        <v>138</v>
      </c>
      <c r="AT188" s="200" t="s">
        <v>134</v>
      </c>
      <c r="AU188" s="200" t="s">
        <v>83</v>
      </c>
      <c r="AY188" s="18" t="s">
        <v>131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81</v>
      </c>
      <c r="BK188" s="201">
        <f>ROUND(I188*H188,2)</f>
        <v>0</v>
      </c>
      <c r="BL188" s="18" t="s">
        <v>138</v>
      </c>
      <c r="BM188" s="200" t="s">
        <v>286</v>
      </c>
    </row>
    <row r="189" spans="1:65" s="2" customFormat="1" ht="11.25">
      <c r="A189" s="35"/>
      <c r="B189" s="36"/>
      <c r="C189" s="37"/>
      <c r="D189" s="202" t="s">
        <v>139</v>
      </c>
      <c r="E189" s="37"/>
      <c r="F189" s="203" t="s">
        <v>1053</v>
      </c>
      <c r="G189" s="37"/>
      <c r="H189" s="37"/>
      <c r="I189" s="204"/>
      <c r="J189" s="37"/>
      <c r="K189" s="37"/>
      <c r="L189" s="40"/>
      <c r="M189" s="205"/>
      <c r="N189" s="206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139</v>
      </c>
      <c r="AU189" s="18" t="s">
        <v>83</v>
      </c>
    </row>
    <row r="190" spans="1:65" s="13" customFormat="1" ht="11.25">
      <c r="B190" s="211"/>
      <c r="C190" s="212"/>
      <c r="D190" s="202" t="s">
        <v>174</v>
      </c>
      <c r="E190" s="213" t="s">
        <v>1</v>
      </c>
      <c r="F190" s="214" t="s">
        <v>1054</v>
      </c>
      <c r="G190" s="212"/>
      <c r="H190" s="213" t="s">
        <v>1</v>
      </c>
      <c r="I190" s="215"/>
      <c r="J190" s="212"/>
      <c r="K190" s="212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174</v>
      </c>
      <c r="AU190" s="220" t="s">
        <v>83</v>
      </c>
      <c r="AV190" s="13" t="s">
        <v>81</v>
      </c>
      <c r="AW190" s="13" t="s">
        <v>31</v>
      </c>
      <c r="AX190" s="13" t="s">
        <v>73</v>
      </c>
      <c r="AY190" s="220" t="s">
        <v>131</v>
      </c>
    </row>
    <row r="191" spans="1:65" s="14" customFormat="1" ht="11.25">
      <c r="B191" s="221"/>
      <c r="C191" s="222"/>
      <c r="D191" s="202" t="s">
        <v>174</v>
      </c>
      <c r="E191" s="223" t="s">
        <v>1</v>
      </c>
      <c r="F191" s="224" t="s">
        <v>1055</v>
      </c>
      <c r="G191" s="222"/>
      <c r="H191" s="225">
        <v>1.82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174</v>
      </c>
      <c r="AU191" s="231" t="s">
        <v>83</v>
      </c>
      <c r="AV191" s="14" t="s">
        <v>83</v>
      </c>
      <c r="AW191" s="14" t="s">
        <v>31</v>
      </c>
      <c r="AX191" s="14" t="s">
        <v>73</v>
      </c>
      <c r="AY191" s="231" t="s">
        <v>131</v>
      </c>
    </row>
    <row r="192" spans="1:65" s="15" customFormat="1" ht="11.25">
      <c r="B192" s="232"/>
      <c r="C192" s="233"/>
      <c r="D192" s="202" t="s">
        <v>174</v>
      </c>
      <c r="E192" s="234" t="s">
        <v>1</v>
      </c>
      <c r="F192" s="235" t="s">
        <v>178</v>
      </c>
      <c r="G192" s="233"/>
      <c r="H192" s="236">
        <v>1.82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174</v>
      </c>
      <c r="AU192" s="242" t="s">
        <v>83</v>
      </c>
      <c r="AV192" s="15" t="s">
        <v>138</v>
      </c>
      <c r="AW192" s="15" t="s">
        <v>31</v>
      </c>
      <c r="AX192" s="15" t="s">
        <v>81</v>
      </c>
      <c r="AY192" s="242" t="s">
        <v>131</v>
      </c>
    </row>
    <row r="193" spans="1:65" s="2" customFormat="1" ht="24.2" customHeight="1">
      <c r="A193" s="35"/>
      <c r="B193" s="36"/>
      <c r="C193" s="188" t="s">
        <v>291</v>
      </c>
      <c r="D193" s="188" t="s">
        <v>134</v>
      </c>
      <c r="E193" s="189" t="s">
        <v>1056</v>
      </c>
      <c r="F193" s="190" t="s">
        <v>1057</v>
      </c>
      <c r="G193" s="191" t="s">
        <v>172</v>
      </c>
      <c r="H193" s="192">
        <v>1.82</v>
      </c>
      <c r="I193" s="193"/>
      <c r="J193" s="194">
        <f>ROUND(I193*H193,2)</f>
        <v>0</v>
      </c>
      <c r="K193" s="195"/>
      <c r="L193" s="40"/>
      <c r="M193" s="196" t="s">
        <v>1</v>
      </c>
      <c r="N193" s="197" t="s">
        <v>38</v>
      </c>
      <c r="O193" s="72"/>
      <c r="P193" s="198">
        <f>O193*H193</f>
        <v>0</v>
      </c>
      <c r="Q193" s="198">
        <v>2.63E-4</v>
      </c>
      <c r="R193" s="198">
        <f>Q193*H193</f>
        <v>4.7866E-4</v>
      </c>
      <c r="S193" s="198">
        <v>0</v>
      </c>
      <c r="T193" s="19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0" t="s">
        <v>138</v>
      </c>
      <c r="AT193" s="200" t="s">
        <v>134</v>
      </c>
      <c r="AU193" s="200" t="s">
        <v>83</v>
      </c>
      <c r="AY193" s="18" t="s">
        <v>131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8" t="s">
        <v>81</v>
      </c>
      <c r="BK193" s="201">
        <f>ROUND(I193*H193,2)</f>
        <v>0</v>
      </c>
      <c r="BL193" s="18" t="s">
        <v>138</v>
      </c>
      <c r="BM193" s="200" t="s">
        <v>295</v>
      </c>
    </row>
    <row r="194" spans="1:65" s="2" customFormat="1" ht="19.5">
      <c r="A194" s="35"/>
      <c r="B194" s="36"/>
      <c r="C194" s="37"/>
      <c r="D194" s="202" t="s">
        <v>139</v>
      </c>
      <c r="E194" s="37"/>
      <c r="F194" s="203" t="s">
        <v>1058</v>
      </c>
      <c r="G194" s="37"/>
      <c r="H194" s="37"/>
      <c r="I194" s="204"/>
      <c r="J194" s="37"/>
      <c r="K194" s="37"/>
      <c r="L194" s="40"/>
      <c r="M194" s="205"/>
      <c r="N194" s="206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139</v>
      </c>
      <c r="AU194" s="18" t="s">
        <v>83</v>
      </c>
    </row>
    <row r="195" spans="1:65" s="13" customFormat="1" ht="11.25">
      <c r="B195" s="211"/>
      <c r="C195" s="212"/>
      <c r="D195" s="202" t="s">
        <v>174</v>
      </c>
      <c r="E195" s="213" t="s">
        <v>1</v>
      </c>
      <c r="F195" s="214" t="s">
        <v>1054</v>
      </c>
      <c r="G195" s="212"/>
      <c r="H195" s="213" t="s">
        <v>1</v>
      </c>
      <c r="I195" s="215"/>
      <c r="J195" s="212"/>
      <c r="K195" s="212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174</v>
      </c>
      <c r="AU195" s="220" t="s">
        <v>83</v>
      </c>
      <c r="AV195" s="13" t="s">
        <v>81</v>
      </c>
      <c r="AW195" s="13" t="s">
        <v>31</v>
      </c>
      <c r="AX195" s="13" t="s">
        <v>73</v>
      </c>
      <c r="AY195" s="220" t="s">
        <v>131</v>
      </c>
    </row>
    <row r="196" spans="1:65" s="14" customFormat="1" ht="11.25">
      <c r="B196" s="221"/>
      <c r="C196" s="222"/>
      <c r="D196" s="202" t="s">
        <v>174</v>
      </c>
      <c r="E196" s="223" t="s">
        <v>1</v>
      </c>
      <c r="F196" s="224" t="s">
        <v>1055</v>
      </c>
      <c r="G196" s="222"/>
      <c r="H196" s="225">
        <v>1.82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174</v>
      </c>
      <c r="AU196" s="231" t="s">
        <v>83</v>
      </c>
      <c r="AV196" s="14" t="s">
        <v>83</v>
      </c>
      <c r="AW196" s="14" t="s">
        <v>31</v>
      </c>
      <c r="AX196" s="14" t="s">
        <v>73</v>
      </c>
      <c r="AY196" s="231" t="s">
        <v>131</v>
      </c>
    </row>
    <row r="197" spans="1:65" s="15" customFormat="1" ht="11.25">
      <c r="B197" s="232"/>
      <c r="C197" s="233"/>
      <c r="D197" s="202" t="s">
        <v>174</v>
      </c>
      <c r="E197" s="234" t="s">
        <v>1</v>
      </c>
      <c r="F197" s="235" t="s">
        <v>178</v>
      </c>
      <c r="G197" s="233"/>
      <c r="H197" s="236">
        <v>1.82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174</v>
      </c>
      <c r="AU197" s="242" t="s">
        <v>83</v>
      </c>
      <c r="AV197" s="15" t="s">
        <v>138</v>
      </c>
      <c r="AW197" s="15" t="s">
        <v>31</v>
      </c>
      <c r="AX197" s="15" t="s">
        <v>81</v>
      </c>
      <c r="AY197" s="242" t="s">
        <v>131</v>
      </c>
    </row>
    <row r="198" spans="1:65" s="2" customFormat="1" ht="24.2" customHeight="1">
      <c r="A198" s="35"/>
      <c r="B198" s="36"/>
      <c r="C198" s="188" t="s">
        <v>8</v>
      </c>
      <c r="D198" s="188" t="s">
        <v>134</v>
      </c>
      <c r="E198" s="189" t="s">
        <v>1059</v>
      </c>
      <c r="F198" s="190" t="s">
        <v>1060</v>
      </c>
      <c r="G198" s="191" t="s">
        <v>228</v>
      </c>
      <c r="H198" s="192">
        <v>5.2</v>
      </c>
      <c r="I198" s="193"/>
      <c r="J198" s="194">
        <f>ROUND(I198*H198,2)</f>
        <v>0</v>
      </c>
      <c r="K198" s="195"/>
      <c r="L198" s="40"/>
      <c r="M198" s="196" t="s">
        <v>1</v>
      </c>
      <c r="N198" s="197" t="s">
        <v>38</v>
      </c>
      <c r="O198" s="72"/>
      <c r="P198" s="198">
        <f>O198*H198</f>
        <v>0</v>
      </c>
      <c r="Q198" s="198">
        <v>1.5E-3</v>
      </c>
      <c r="R198" s="198">
        <f>Q198*H198</f>
        <v>7.8000000000000005E-3</v>
      </c>
      <c r="S198" s="198">
        <v>0</v>
      </c>
      <c r="T198" s="19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138</v>
      </c>
      <c r="AT198" s="200" t="s">
        <v>134</v>
      </c>
      <c r="AU198" s="200" t="s">
        <v>83</v>
      </c>
      <c r="AY198" s="18" t="s">
        <v>131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81</v>
      </c>
      <c r="BK198" s="201">
        <f>ROUND(I198*H198,2)</f>
        <v>0</v>
      </c>
      <c r="BL198" s="18" t="s">
        <v>138</v>
      </c>
      <c r="BM198" s="200" t="s">
        <v>299</v>
      </c>
    </row>
    <row r="199" spans="1:65" s="2" customFormat="1" ht="19.5">
      <c r="A199" s="35"/>
      <c r="B199" s="36"/>
      <c r="C199" s="37"/>
      <c r="D199" s="202" t="s">
        <v>139</v>
      </c>
      <c r="E199" s="37"/>
      <c r="F199" s="203" t="s">
        <v>1061</v>
      </c>
      <c r="G199" s="37"/>
      <c r="H199" s="37"/>
      <c r="I199" s="204"/>
      <c r="J199" s="37"/>
      <c r="K199" s="37"/>
      <c r="L199" s="40"/>
      <c r="M199" s="205"/>
      <c r="N199" s="206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139</v>
      </c>
      <c r="AU199" s="18" t="s">
        <v>83</v>
      </c>
    </row>
    <row r="200" spans="1:65" s="13" customFormat="1" ht="11.25">
      <c r="B200" s="211"/>
      <c r="C200" s="212"/>
      <c r="D200" s="202" t="s">
        <v>174</v>
      </c>
      <c r="E200" s="213" t="s">
        <v>1</v>
      </c>
      <c r="F200" s="214" t="s">
        <v>1054</v>
      </c>
      <c r="G200" s="212"/>
      <c r="H200" s="213" t="s">
        <v>1</v>
      </c>
      <c r="I200" s="215"/>
      <c r="J200" s="212"/>
      <c r="K200" s="212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174</v>
      </c>
      <c r="AU200" s="220" t="s">
        <v>83</v>
      </c>
      <c r="AV200" s="13" t="s">
        <v>81</v>
      </c>
      <c r="AW200" s="13" t="s">
        <v>31</v>
      </c>
      <c r="AX200" s="13" t="s">
        <v>73</v>
      </c>
      <c r="AY200" s="220" t="s">
        <v>131</v>
      </c>
    </row>
    <row r="201" spans="1:65" s="14" customFormat="1" ht="11.25">
      <c r="B201" s="221"/>
      <c r="C201" s="222"/>
      <c r="D201" s="202" t="s">
        <v>174</v>
      </c>
      <c r="E201" s="223" t="s">
        <v>1</v>
      </c>
      <c r="F201" s="224" t="s">
        <v>1062</v>
      </c>
      <c r="G201" s="222"/>
      <c r="H201" s="225">
        <v>5.2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174</v>
      </c>
      <c r="AU201" s="231" t="s">
        <v>83</v>
      </c>
      <c r="AV201" s="14" t="s">
        <v>83</v>
      </c>
      <c r="AW201" s="14" t="s">
        <v>31</v>
      </c>
      <c r="AX201" s="14" t="s">
        <v>73</v>
      </c>
      <c r="AY201" s="231" t="s">
        <v>131</v>
      </c>
    </row>
    <row r="202" spans="1:65" s="15" customFormat="1" ht="11.25">
      <c r="B202" s="232"/>
      <c r="C202" s="233"/>
      <c r="D202" s="202" t="s">
        <v>174</v>
      </c>
      <c r="E202" s="234" t="s">
        <v>1</v>
      </c>
      <c r="F202" s="235" t="s">
        <v>178</v>
      </c>
      <c r="G202" s="233"/>
      <c r="H202" s="236">
        <v>5.2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174</v>
      </c>
      <c r="AU202" s="242" t="s">
        <v>83</v>
      </c>
      <c r="AV202" s="15" t="s">
        <v>138</v>
      </c>
      <c r="AW202" s="15" t="s">
        <v>31</v>
      </c>
      <c r="AX202" s="15" t="s">
        <v>81</v>
      </c>
      <c r="AY202" s="242" t="s">
        <v>131</v>
      </c>
    </row>
    <row r="203" spans="1:65" s="2" customFormat="1" ht="24.2" customHeight="1">
      <c r="A203" s="35"/>
      <c r="B203" s="36"/>
      <c r="C203" s="188" t="s">
        <v>302</v>
      </c>
      <c r="D203" s="188" t="s">
        <v>134</v>
      </c>
      <c r="E203" s="189" t="s">
        <v>469</v>
      </c>
      <c r="F203" s="190" t="s">
        <v>470</v>
      </c>
      <c r="G203" s="191" t="s">
        <v>172</v>
      </c>
      <c r="H203" s="192">
        <v>125.202</v>
      </c>
      <c r="I203" s="193"/>
      <c r="J203" s="194">
        <f>ROUND(I203*H203,2)</f>
        <v>0</v>
      </c>
      <c r="K203" s="195"/>
      <c r="L203" s="40"/>
      <c r="M203" s="196" t="s">
        <v>1</v>
      </c>
      <c r="N203" s="197" t="s">
        <v>38</v>
      </c>
      <c r="O203" s="72"/>
      <c r="P203" s="198">
        <f>O203*H203</f>
        <v>0</v>
      </c>
      <c r="Q203" s="198">
        <v>4.3839999999999999E-3</v>
      </c>
      <c r="R203" s="198">
        <f>Q203*H203</f>
        <v>0.54888556799999999</v>
      </c>
      <c r="S203" s="198">
        <v>0</v>
      </c>
      <c r="T203" s="19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0" t="s">
        <v>138</v>
      </c>
      <c r="AT203" s="200" t="s">
        <v>134</v>
      </c>
      <c r="AU203" s="200" t="s">
        <v>83</v>
      </c>
      <c r="AY203" s="18" t="s">
        <v>131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8" t="s">
        <v>81</v>
      </c>
      <c r="BK203" s="201">
        <f>ROUND(I203*H203,2)</f>
        <v>0</v>
      </c>
      <c r="BL203" s="18" t="s">
        <v>138</v>
      </c>
      <c r="BM203" s="200" t="s">
        <v>305</v>
      </c>
    </row>
    <row r="204" spans="1:65" s="2" customFormat="1" ht="19.5">
      <c r="A204" s="35"/>
      <c r="B204" s="36"/>
      <c r="C204" s="37"/>
      <c r="D204" s="202" t="s">
        <v>139</v>
      </c>
      <c r="E204" s="37"/>
      <c r="F204" s="203" t="s">
        <v>471</v>
      </c>
      <c r="G204" s="37"/>
      <c r="H204" s="37"/>
      <c r="I204" s="204"/>
      <c r="J204" s="37"/>
      <c r="K204" s="37"/>
      <c r="L204" s="40"/>
      <c r="M204" s="205"/>
      <c r="N204" s="206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139</v>
      </c>
      <c r="AU204" s="18" t="s">
        <v>83</v>
      </c>
    </row>
    <row r="205" spans="1:65" s="13" customFormat="1" ht="11.25">
      <c r="B205" s="211"/>
      <c r="C205" s="212"/>
      <c r="D205" s="202" t="s">
        <v>174</v>
      </c>
      <c r="E205" s="213" t="s">
        <v>1</v>
      </c>
      <c r="F205" s="214" t="s">
        <v>1063</v>
      </c>
      <c r="G205" s="212"/>
      <c r="H205" s="213" t="s">
        <v>1</v>
      </c>
      <c r="I205" s="215"/>
      <c r="J205" s="212"/>
      <c r="K205" s="212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174</v>
      </c>
      <c r="AU205" s="220" t="s">
        <v>83</v>
      </c>
      <c r="AV205" s="13" t="s">
        <v>81</v>
      </c>
      <c r="AW205" s="13" t="s">
        <v>31</v>
      </c>
      <c r="AX205" s="13" t="s">
        <v>73</v>
      </c>
      <c r="AY205" s="220" t="s">
        <v>131</v>
      </c>
    </row>
    <row r="206" spans="1:65" s="14" customFormat="1" ht="11.25">
      <c r="B206" s="221"/>
      <c r="C206" s="222"/>
      <c r="D206" s="202" t="s">
        <v>174</v>
      </c>
      <c r="E206" s="223" t="s">
        <v>1</v>
      </c>
      <c r="F206" s="224" t="s">
        <v>1064</v>
      </c>
      <c r="G206" s="222"/>
      <c r="H206" s="225">
        <v>2.0341885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174</v>
      </c>
      <c r="AU206" s="231" t="s">
        <v>83</v>
      </c>
      <c r="AV206" s="14" t="s">
        <v>83</v>
      </c>
      <c r="AW206" s="14" t="s">
        <v>31</v>
      </c>
      <c r="AX206" s="14" t="s">
        <v>73</v>
      </c>
      <c r="AY206" s="231" t="s">
        <v>131</v>
      </c>
    </row>
    <row r="207" spans="1:65" s="14" customFormat="1" ht="11.25">
      <c r="B207" s="221"/>
      <c r="C207" s="222"/>
      <c r="D207" s="202" t="s">
        <v>174</v>
      </c>
      <c r="E207" s="223" t="s">
        <v>1</v>
      </c>
      <c r="F207" s="224" t="s">
        <v>1065</v>
      </c>
      <c r="G207" s="222"/>
      <c r="H207" s="225">
        <v>7.92178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174</v>
      </c>
      <c r="AU207" s="231" t="s">
        <v>83</v>
      </c>
      <c r="AV207" s="14" t="s">
        <v>83</v>
      </c>
      <c r="AW207" s="14" t="s">
        <v>31</v>
      </c>
      <c r="AX207" s="14" t="s">
        <v>73</v>
      </c>
      <c r="AY207" s="231" t="s">
        <v>131</v>
      </c>
    </row>
    <row r="208" spans="1:65" s="14" customFormat="1" ht="11.25">
      <c r="B208" s="221"/>
      <c r="C208" s="222"/>
      <c r="D208" s="202" t="s">
        <v>174</v>
      </c>
      <c r="E208" s="223" t="s">
        <v>1</v>
      </c>
      <c r="F208" s="224" t="s">
        <v>1066</v>
      </c>
      <c r="G208" s="222"/>
      <c r="H208" s="225">
        <v>9.0101440000000004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174</v>
      </c>
      <c r="AU208" s="231" t="s">
        <v>83</v>
      </c>
      <c r="AV208" s="14" t="s">
        <v>83</v>
      </c>
      <c r="AW208" s="14" t="s">
        <v>31</v>
      </c>
      <c r="AX208" s="14" t="s">
        <v>73</v>
      </c>
      <c r="AY208" s="231" t="s">
        <v>131</v>
      </c>
    </row>
    <row r="209" spans="1:65" s="14" customFormat="1" ht="11.25">
      <c r="B209" s="221"/>
      <c r="C209" s="222"/>
      <c r="D209" s="202" t="s">
        <v>174</v>
      </c>
      <c r="E209" s="223" t="s">
        <v>1</v>
      </c>
      <c r="F209" s="224" t="s">
        <v>1067</v>
      </c>
      <c r="G209" s="222"/>
      <c r="H209" s="225">
        <v>82.584374999999994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174</v>
      </c>
      <c r="AU209" s="231" t="s">
        <v>83</v>
      </c>
      <c r="AV209" s="14" t="s">
        <v>83</v>
      </c>
      <c r="AW209" s="14" t="s">
        <v>31</v>
      </c>
      <c r="AX209" s="14" t="s">
        <v>73</v>
      </c>
      <c r="AY209" s="231" t="s">
        <v>131</v>
      </c>
    </row>
    <row r="210" spans="1:65" s="14" customFormat="1" ht="11.25">
      <c r="B210" s="221"/>
      <c r="C210" s="222"/>
      <c r="D210" s="202" t="s">
        <v>174</v>
      </c>
      <c r="E210" s="223" t="s">
        <v>1</v>
      </c>
      <c r="F210" s="224" t="s">
        <v>1068</v>
      </c>
      <c r="G210" s="222"/>
      <c r="H210" s="225">
        <v>8.7074999999999996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174</v>
      </c>
      <c r="AU210" s="231" t="s">
        <v>83</v>
      </c>
      <c r="AV210" s="14" t="s">
        <v>83</v>
      </c>
      <c r="AW210" s="14" t="s">
        <v>31</v>
      </c>
      <c r="AX210" s="14" t="s">
        <v>73</v>
      </c>
      <c r="AY210" s="231" t="s">
        <v>131</v>
      </c>
    </row>
    <row r="211" spans="1:65" s="14" customFormat="1" ht="11.25">
      <c r="B211" s="221"/>
      <c r="C211" s="222"/>
      <c r="D211" s="202" t="s">
        <v>174</v>
      </c>
      <c r="E211" s="223" t="s">
        <v>1</v>
      </c>
      <c r="F211" s="224" t="s">
        <v>1069</v>
      </c>
      <c r="G211" s="222"/>
      <c r="H211" s="225">
        <v>8.5785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174</v>
      </c>
      <c r="AU211" s="231" t="s">
        <v>83</v>
      </c>
      <c r="AV211" s="14" t="s">
        <v>83</v>
      </c>
      <c r="AW211" s="14" t="s">
        <v>31</v>
      </c>
      <c r="AX211" s="14" t="s">
        <v>73</v>
      </c>
      <c r="AY211" s="231" t="s">
        <v>131</v>
      </c>
    </row>
    <row r="212" spans="1:65" s="14" customFormat="1" ht="11.25">
      <c r="B212" s="221"/>
      <c r="C212" s="222"/>
      <c r="D212" s="202" t="s">
        <v>174</v>
      </c>
      <c r="E212" s="223" t="s">
        <v>1</v>
      </c>
      <c r="F212" s="224" t="s">
        <v>1070</v>
      </c>
      <c r="G212" s="222"/>
      <c r="H212" s="225">
        <v>0.78749999999999998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174</v>
      </c>
      <c r="AU212" s="231" t="s">
        <v>83</v>
      </c>
      <c r="AV212" s="14" t="s">
        <v>83</v>
      </c>
      <c r="AW212" s="14" t="s">
        <v>31</v>
      </c>
      <c r="AX212" s="14" t="s">
        <v>73</v>
      </c>
      <c r="AY212" s="231" t="s">
        <v>131</v>
      </c>
    </row>
    <row r="213" spans="1:65" s="14" customFormat="1" ht="11.25">
      <c r="B213" s="221"/>
      <c r="C213" s="222"/>
      <c r="D213" s="202" t="s">
        <v>174</v>
      </c>
      <c r="E213" s="223" t="s">
        <v>1</v>
      </c>
      <c r="F213" s="224" t="s">
        <v>1071</v>
      </c>
      <c r="G213" s="222"/>
      <c r="H213" s="225">
        <v>0.45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174</v>
      </c>
      <c r="AU213" s="231" t="s">
        <v>83</v>
      </c>
      <c r="AV213" s="14" t="s">
        <v>83</v>
      </c>
      <c r="AW213" s="14" t="s">
        <v>31</v>
      </c>
      <c r="AX213" s="14" t="s">
        <v>73</v>
      </c>
      <c r="AY213" s="231" t="s">
        <v>131</v>
      </c>
    </row>
    <row r="214" spans="1:65" s="14" customFormat="1" ht="11.25">
      <c r="B214" s="221"/>
      <c r="C214" s="222"/>
      <c r="D214" s="202" t="s">
        <v>174</v>
      </c>
      <c r="E214" s="223" t="s">
        <v>1</v>
      </c>
      <c r="F214" s="224" t="s">
        <v>1072</v>
      </c>
      <c r="G214" s="222"/>
      <c r="H214" s="225">
        <v>0.72899999999999998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174</v>
      </c>
      <c r="AU214" s="231" t="s">
        <v>83</v>
      </c>
      <c r="AV214" s="14" t="s">
        <v>83</v>
      </c>
      <c r="AW214" s="14" t="s">
        <v>31</v>
      </c>
      <c r="AX214" s="14" t="s">
        <v>73</v>
      </c>
      <c r="AY214" s="231" t="s">
        <v>131</v>
      </c>
    </row>
    <row r="215" spans="1:65" s="14" customFormat="1" ht="11.25">
      <c r="B215" s="221"/>
      <c r="C215" s="222"/>
      <c r="D215" s="202" t="s">
        <v>174</v>
      </c>
      <c r="E215" s="223" t="s">
        <v>1</v>
      </c>
      <c r="F215" s="224" t="s">
        <v>1073</v>
      </c>
      <c r="G215" s="222"/>
      <c r="H215" s="225">
        <v>0.73124999999999996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174</v>
      </c>
      <c r="AU215" s="231" t="s">
        <v>83</v>
      </c>
      <c r="AV215" s="14" t="s">
        <v>83</v>
      </c>
      <c r="AW215" s="14" t="s">
        <v>31</v>
      </c>
      <c r="AX215" s="14" t="s">
        <v>73</v>
      </c>
      <c r="AY215" s="231" t="s">
        <v>131</v>
      </c>
    </row>
    <row r="216" spans="1:65" s="13" customFormat="1" ht="11.25">
      <c r="B216" s="211"/>
      <c r="C216" s="212"/>
      <c r="D216" s="202" t="s">
        <v>174</v>
      </c>
      <c r="E216" s="213" t="s">
        <v>1</v>
      </c>
      <c r="F216" s="214" t="s">
        <v>1074</v>
      </c>
      <c r="G216" s="212"/>
      <c r="H216" s="213" t="s">
        <v>1</v>
      </c>
      <c r="I216" s="215"/>
      <c r="J216" s="212"/>
      <c r="K216" s="212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174</v>
      </c>
      <c r="AU216" s="220" t="s">
        <v>83</v>
      </c>
      <c r="AV216" s="13" t="s">
        <v>81</v>
      </c>
      <c r="AW216" s="13" t="s">
        <v>31</v>
      </c>
      <c r="AX216" s="13" t="s">
        <v>73</v>
      </c>
      <c r="AY216" s="220" t="s">
        <v>131</v>
      </c>
    </row>
    <row r="217" spans="1:65" s="14" customFormat="1" ht="11.25">
      <c r="B217" s="221"/>
      <c r="C217" s="222"/>
      <c r="D217" s="202" t="s">
        <v>174</v>
      </c>
      <c r="E217" s="223" t="s">
        <v>1</v>
      </c>
      <c r="F217" s="224" t="s">
        <v>1075</v>
      </c>
      <c r="G217" s="222"/>
      <c r="H217" s="225">
        <v>-2.1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174</v>
      </c>
      <c r="AU217" s="231" t="s">
        <v>83</v>
      </c>
      <c r="AV217" s="14" t="s">
        <v>83</v>
      </c>
      <c r="AW217" s="14" t="s">
        <v>31</v>
      </c>
      <c r="AX217" s="14" t="s">
        <v>73</v>
      </c>
      <c r="AY217" s="231" t="s">
        <v>131</v>
      </c>
    </row>
    <row r="218" spans="1:65" s="14" customFormat="1" ht="11.25">
      <c r="B218" s="221"/>
      <c r="C218" s="222"/>
      <c r="D218" s="202" t="s">
        <v>174</v>
      </c>
      <c r="E218" s="223" t="s">
        <v>1</v>
      </c>
      <c r="F218" s="224" t="s">
        <v>1076</v>
      </c>
      <c r="G218" s="222"/>
      <c r="H218" s="225">
        <v>0.72799999999999998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174</v>
      </c>
      <c r="AU218" s="231" t="s">
        <v>83</v>
      </c>
      <c r="AV218" s="14" t="s">
        <v>83</v>
      </c>
      <c r="AW218" s="14" t="s">
        <v>31</v>
      </c>
      <c r="AX218" s="14" t="s">
        <v>73</v>
      </c>
      <c r="AY218" s="231" t="s">
        <v>131</v>
      </c>
    </row>
    <row r="219" spans="1:65" s="13" customFormat="1" ht="11.25">
      <c r="B219" s="211"/>
      <c r="C219" s="212"/>
      <c r="D219" s="202" t="s">
        <v>174</v>
      </c>
      <c r="E219" s="213" t="s">
        <v>1</v>
      </c>
      <c r="F219" s="214" t="s">
        <v>1077</v>
      </c>
      <c r="G219" s="212"/>
      <c r="H219" s="213" t="s">
        <v>1</v>
      </c>
      <c r="I219" s="215"/>
      <c r="J219" s="212"/>
      <c r="K219" s="212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174</v>
      </c>
      <c r="AU219" s="220" t="s">
        <v>83</v>
      </c>
      <c r="AV219" s="13" t="s">
        <v>81</v>
      </c>
      <c r="AW219" s="13" t="s">
        <v>31</v>
      </c>
      <c r="AX219" s="13" t="s">
        <v>73</v>
      </c>
      <c r="AY219" s="220" t="s">
        <v>131</v>
      </c>
    </row>
    <row r="220" spans="1:65" s="14" customFormat="1" ht="11.25">
      <c r="B220" s="221"/>
      <c r="C220" s="222"/>
      <c r="D220" s="202" t="s">
        <v>174</v>
      </c>
      <c r="E220" s="223" t="s">
        <v>1</v>
      </c>
      <c r="F220" s="224" t="s">
        <v>1078</v>
      </c>
      <c r="G220" s="222"/>
      <c r="H220" s="225">
        <v>2.7271200000000002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174</v>
      </c>
      <c r="AU220" s="231" t="s">
        <v>83</v>
      </c>
      <c r="AV220" s="14" t="s">
        <v>83</v>
      </c>
      <c r="AW220" s="14" t="s">
        <v>31</v>
      </c>
      <c r="AX220" s="14" t="s">
        <v>73</v>
      </c>
      <c r="AY220" s="231" t="s">
        <v>131</v>
      </c>
    </row>
    <row r="221" spans="1:65" s="14" customFormat="1" ht="11.25">
      <c r="B221" s="221"/>
      <c r="C221" s="222"/>
      <c r="D221" s="202" t="s">
        <v>174</v>
      </c>
      <c r="E221" s="223" t="s">
        <v>1</v>
      </c>
      <c r="F221" s="224" t="s">
        <v>1079</v>
      </c>
      <c r="G221" s="222"/>
      <c r="H221" s="225">
        <v>2.3131200000000001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174</v>
      </c>
      <c r="AU221" s="231" t="s">
        <v>83</v>
      </c>
      <c r="AV221" s="14" t="s">
        <v>83</v>
      </c>
      <c r="AW221" s="14" t="s">
        <v>31</v>
      </c>
      <c r="AX221" s="14" t="s">
        <v>73</v>
      </c>
      <c r="AY221" s="231" t="s">
        <v>131</v>
      </c>
    </row>
    <row r="222" spans="1:65" s="15" customFormat="1" ht="11.25">
      <c r="B222" s="232"/>
      <c r="C222" s="233"/>
      <c r="D222" s="202" t="s">
        <v>174</v>
      </c>
      <c r="E222" s="234" t="s">
        <v>1</v>
      </c>
      <c r="F222" s="235" t="s">
        <v>178</v>
      </c>
      <c r="G222" s="233"/>
      <c r="H222" s="236">
        <v>125.2024775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174</v>
      </c>
      <c r="AU222" s="242" t="s">
        <v>83</v>
      </c>
      <c r="AV222" s="15" t="s">
        <v>138</v>
      </c>
      <c r="AW222" s="15" t="s">
        <v>31</v>
      </c>
      <c r="AX222" s="15" t="s">
        <v>81</v>
      </c>
      <c r="AY222" s="242" t="s">
        <v>131</v>
      </c>
    </row>
    <row r="223" spans="1:65" s="2" customFormat="1" ht="24.2" customHeight="1">
      <c r="A223" s="35"/>
      <c r="B223" s="36"/>
      <c r="C223" s="188" t="s">
        <v>223</v>
      </c>
      <c r="D223" s="188" t="s">
        <v>134</v>
      </c>
      <c r="E223" s="189" t="s">
        <v>1080</v>
      </c>
      <c r="F223" s="190" t="s">
        <v>1081</v>
      </c>
      <c r="G223" s="191" t="s">
        <v>228</v>
      </c>
      <c r="H223" s="192">
        <v>26.201000000000001</v>
      </c>
      <c r="I223" s="193"/>
      <c r="J223" s="194">
        <f>ROUND(I223*H223,2)</f>
        <v>0</v>
      </c>
      <c r="K223" s="195"/>
      <c r="L223" s="40"/>
      <c r="M223" s="196" t="s">
        <v>1</v>
      </c>
      <c r="N223" s="197" t="s">
        <v>38</v>
      </c>
      <c r="O223" s="72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0" t="s">
        <v>138</v>
      </c>
      <c r="AT223" s="200" t="s">
        <v>134</v>
      </c>
      <c r="AU223" s="200" t="s">
        <v>83</v>
      </c>
      <c r="AY223" s="18" t="s">
        <v>131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8" t="s">
        <v>81</v>
      </c>
      <c r="BK223" s="201">
        <f>ROUND(I223*H223,2)</f>
        <v>0</v>
      </c>
      <c r="BL223" s="18" t="s">
        <v>138</v>
      </c>
      <c r="BM223" s="200" t="s">
        <v>309</v>
      </c>
    </row>
    <row r="224" spans="1:65" s="2" customFormat="1" ht="29.25">
      <c r="A224" s="35"/>
      <c r="B224" s="36"/>
      <c r="C224" s="37"/>
      <c r="D224" s="202" t="s">
        <v>139</v>
      </c>
      <c r="E224" s="37"/>
      <c r="F224" s="203" t="s">
        <v>1082</v>
      </c>
      <c r="G224" s="37"/>
      <c r="H224" s="37"/>
      <c r="I224" s="204"/>
      <c r="J224" s="37"/>
      <c r="K224" s="37"/>
      <c r="L224" s="40"/>
      <c r="M224" s="205"/>
      <c r="N224" s="206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139</v>
      </c>
      <c r="AU224" s="18" t="s">
        <v>83</v>
      </c>
    </row>
    <row r="225" spans="1:65" s="13" customFormat="1" ht="11.25">
      <c r="B225" s="211"/>
      <c r="C225" s="212"/>
      <c r="D225" s="202" t="s">
        <v>174</v>
      </c>
      <c r="E225" s="213" t="s">
        <v>1</v>
      </c>
      <c r="F225" s="214" t="s">
        <v>1083</v>
      </c>
      <c r="G225" s="212"/>
      <c r="H225" s="213" t="s">
        <v>1</v>
      </c>
      <c r="I225" s="215"/>
      <c r="J225" s="212"/>
      <c r="K225" s="212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174</v>
      </c>
      <c r="AU225" s="220" t="s">
        <v>83</v>
      </c>
      <c r="AV225" s="13" t="s">
        <v>81</v>
      </c>
      <c r="AW225" s="13" t="s">
        <v>31</v>
      </c>
      <c r="AX225" s="13" t="s">
        <v>73</v>
      </c>
      <c r="AY225" s="220" t="s">
        <v>131</v>
      </c>
    </row>
    <row r="226" spans="1:65" s="14" customFormat="1" ht="11.25">
      <c r="B226" s="221"/>
      <c r="C226" s="222"/>
      <c r="D226" s="202" t="s">
        <v>174</v>
      </c>
      <c r="E226" s="223" t="s">
        <v>1</v>
      </c>
      <c r="F226" s="224" t="s">
        <v>1062</v>
      </c>
      <c r="G226" s="222"/>
      <c r="H226" s="225">
        <v>5.2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174</v>
      </c>
      <c r="AU226" s="231" t="s">
        <v>83</v>
      </c>
      <c r="AV226" s="14" t="s">
        <v>83</v>
      </c>
      <c r="AW226" s="14" t="s">
        <v>31</v>
      </c>
      <c r="AX226" s="14" t="s">
        <v>73</v>
      </c>
      <c r="AY226" s="231" t="s">
        <v>131</v>
      </c>
    </row>
    <row r="227" spans="1:65" s="13" customFormat="1" ht="11.25">
      <c r="B227" s="211"/>
      <c r="C227" s="212"/>
      <c r="D227" s="202" t="s">
        <v>174</v>
      </c>
      <c r="E227" s="213" t="s">
        <v>1</v>
      </c>
      <c r="F227" s="214" t="s">
        <v>1084</v>
      </c>
      <c r="G227" s="212"/>
      <c r="H227" s="213" t="s">
        <v>1</v>
      </c>
      <c r="I227" s="215"/>
      <c r="J227" s="212"/>
      <c r="K227" s="212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174</v>
      </c>
      <c r="AU227" s="220" t="s">
        <v>83</v>
      </c>
      <c r="AV227" s="13" t="s">
        <v>81</v>
      </c>
      <c r="AW227" s="13" t="s">
        <v>31</v>
      </c>
      <c r="AX227" s="13" t="s">
        <v>73</v>
      </c>
      <c r="AY227" s="220" t="s">
        <v>131</v>
      </c>
    </row>
    <row r="228" spans="1:65" s="14" customFormat="1" ht="11.25">
      <c r="B228" s="221"/>
      <c r="C228" s="222"/>
      <c r="D228" s="202" t="s">
        <v>174</v>
      </c>
      <c r="E228" s="223" t="s">
        <v>1</v>
      </c>
      <c r="F228" s="224" t="s">
        <v>1085</v>
      </c>
      <c r="G228" s="222"/>
      <c r="H228" s="225">
        <v>11.363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174</v>
      </c>
      <c r="AU228" s="231" t="s">
        <v>83</v>
      </c>
      <c r="AV228" s="14" t="s">
        <v>83</v>
      </c>
      <c r="AW228" s="14" t="s">
        <v>31</v>
      </c>
      <c r="AX228" s="14" t="s">
        <v>73</v>
      </c>
      <c r="AY228" s="231" t="s">
        <v>131</v>
      </c>
    </row>
    <row r="229" spans="1:65" s="14" customFormat="1" ht="11.25">
      <c r="B229" s="221"/>
      <c r="C229" s="222"/>
      <c r="D229" s="202" t="s">
        <v>174</v>
      </c>
      <c r="E229" s="223" t="s">
        <v>1</v>
      </c>
      <c r="F229" s="224" t="s">
        <v>1086</v>
      </c>
      <c r="G229" s="222"/>
      <c r="H229" s="225">
        <v>9.6379999999999999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174</v>
      </c>
      <c r="AU229" s="231" t="s">
        <v>83</v>
      </c>
      <c r="AV229" s="14" t="s">
        <v>83</v>
      </c>
      <c r="AW229" s="14" t="s">
        <v>31</v>
      </c>
      <c r="AX229" s="14" t="s">
        <v>73</v>
      </c>
      <c r="AY229" s="231" t="s">
        <v>131</v>
      </c>
    </row>
    <row r="230" spans="1:65" s="15" customFormat="1" ht="11.25">
      <c r="B230" s="232"/>
      <c r="C230" s="233"/>
      <c r="D230" s="202" t="s">
        <v>174</v>
      </c>
      <c r="E230" s="234" t="s">
        <v>1</v>
      </c>
      <c r="F230" s="235" t="s">
        <v>178</v>
      </c>
      <c r="G230" s="233"/>
      <c r="H230" s="236">
        <v>26.201000000000001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174</v>
      </c>
      <c r="AU230" s="242" t="s">
        <v>83</v>
      </c>
      <c r="AV230" s="15" t="s">
        <v>138</v>
      </c>
      <c r="AW230" s="15" t="s">
        <v>31</v>
      </c>
      <c r="AX230" s="15" t="s">
        <v>81</v>
      </c>
      <c r="AY230" s="242" t="s">
        <v>131</v>
      </c>
    </row>
    <row r="231" spans="1:65" s="2" customFormat="1" ht="16.5" customHeight="1">
      <c r="A231" s="35"/>
      <c r="B231" s="36"/>
      <c r="C231" s="257" t="s">
        <v>315</v>
      </c>
      <c r="D231" s="257" t="s">
        <v>479</v>
      </c>
      <c r="E231" s="258" t="s">
        <v>1087</v>
      </c>
      <c r="F231" s="259" t="s">
        <v>1088</v>
      </c>
      <c r="G231" s="260" t="s">
        <v>228</v>
      </c>
      <c r="H231" s="261">
        <v>27.510999999999999</v>
      </c>
      <c r="I231" s="262"/>
      <c r="J231" s="263">
        <f>ROUND(I231*H231,2)</f>
        <v>0</v>
      </c>
      <c r="K231" s="264"/>
      <c r="L231" s="265"/>
      <c r="M231" s="266" t="s">
        <v>1</v>
      </c>
      <c r="N231" s="267" t="s">
        <v>38</v>
      </c>
      <c r="O231" s="72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0" t="s">
        <v>197</v>
      </c>
      <c r="AT231" s="200" t="s">
        <v>479</v>
      </c>
      <c r="AU231" s="200" t="s">
        <v>83</v>
      </c>
      <c r="AY231" s="18" t="s">
        <v>131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81</v>
      </c>
      <c r="BK231" s="201">
        <f>ROUND(I231*H231,2)</f>
        <v>0</v>
      </c>
      <c r="BL231" s="18" t="s">
        <v>138</v>
      </c>
      <c r="BM231" s="200" t="s">
        <v>319</v>
      </c>
    </row>
    <row r="232" spans="1:65" s="2" customFormat="1" ht="11.25">
      <c r="A232" s="35"/>
      <c r="B232" s="36"/>
      <c r="C232" s="37"/>
      <c r="D232" s="202" t="s">
        <v>139</v>
      </c>
      <c r="E232" s="37"/>
      <c r="F232" s="203" t="s">
        <v>1088</v>
      </c>
      <c r="G232" s="37"/>
      <c r="H232" s="37"/>
      <c r="I232" s="204"/>
      <c r="J232" s="37"/>
      <c r="K232" s="37"/>
      <c r="L232" s="40"/>
      <c r="M232" s="205"/>
      <c r="N232" s="206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139</v>
      </c>
      <c r="AU232" s="18" t="s">
        <v>83</v>
      </c>
    </row>
    <row r="233" spans="1:65" s="14" customFormat="1" ht="11.25">
      <c r="B233" s="221"/>
      <c r="C233" s="222"/>
      <c r="D233" s="202" t="s">
        <v>174</v>
      </c>
      <c r="E233" s="223" t="s">
        <v>1</v>
      </c>
      <c r="F233" s="224" t="s">
        <v>1089</v>
      </c>
      <c r="G233" s="222"/>
      <c r="H233" s="225">
        <v>27.511050000000001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174</v>
      </c>
      <c r="AU233" s="231" t="s">
        <v>83</v>
      </c>
      <c r="AV233" s="14" t="s">
        <v>83</v>
      </c>
      <c r="AW233" s="14" t="s">
        <v>31</v>
      </c>
      <c r="AX233" s="14" t="s">
        <v>73</v>
      </c>
      <c r="AY233" s="231" t="s">
        <v>131</v>
      </c>
    </row>
    <row r="234" spans="1:65" s="15" customFormat="1" ht="11.25">
      <c r="B234" s="232"/>
      <c r="C234" s="233"/>
      <c r="D234" s="202" t="s">
        <v>174</v>
      </c>
      <c r="E234" s="234" t="s">
        <v>1</v>
      </c>
      <c r="F234" s="235" t="s">
        <v>178</v>
      </c>
      <c r="G234" s="233"/>
      <c r="H234" s="236">
        <v>27.511050000000001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174</v>
      </c>
      <c r="AU234" s="242" t="s">
        <v>83</v>
      </c>
      <c r="AV234" s="15" t="s">
        <v>138</v>
      </c>
      <c r="AW234" s="15" t="s">
        <v>31</v>
      </c>
      <c r="AX234" s="15" t="s">
        <v>81</v>
      </c>
      <c r="AY234" s="242" t="s">
        <v>131</v>
      </c>
    </row>
    <row r="235" spans="1:65" s="2" customFormat="1" ht="24.2" customHeight="1">
      <c r="A235" s="35"/>
      <c r="B235" s="36"/>
      <c r="C235" s="188" t="s">
        <v>229</v>
      </c>
      <c r="D235" s="188" t="s">
        <v>134</v>
      </c>
      <c r="E235" s="189" t="s">
        <v>1090</v>
      </c>
      <c r="F235" s="190" t="s">
        <v>1091</v>
      </c>
      <c r="G235" s="191" t="s">
        <v>228</v>
      </c>
      <c r="H235" s="192">
        <v>5.2</v>
      </c>
      <c r="I235" s="193"/>
      <c r="J235" s="194">
        <f>ROUND(I235*H235,2)</f>
        <v>0</v>
      </c>
      <c r="K235" s="195"/>
      <c r="L235" s="40"/>
      <c r="M235" s="196" t="s">
        <v>1</v>
      </c>
      <c r="N235" s="197" t="s">
        <v>38</v>
      </c>
      <c r="O235" s="72"/>
      <c r="P235" s="198">
        <f>O235*H235</f>
        <v>0</v>
      </c>
      <c r="Q235" s="198">
        <v>0</v>
      </c>
      <c r="R235" s="198">
        <f>Q235*H235</f>
        <v>0</v>
      </c>
      <c r="S235" s="198">
        <v>0</v>
      </c>
      <c r="T235" s="19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0" t="s">
        <v>138</v>
      </c>
      <c r="AT235" s="200" t="s">
        <v>134</v>
      </c>
      <c r="AU235" s="200" t="s">
        <v>83</v>
      </c>
      <c r="AY235" s="18" t="s">
        <v>131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8" t="s">
        <v>81</v>
      </c>
      <c r="BK235" s="201">
        <f>ROUND(I235*H235,2)</f>
        <v>0</v>
      </c>
      <c r="BL235" s="18" t="s">
        <v>138</v>
      </c>
      <c r="BM235" s="200" t="s">
        <v>324</v>
      </c>
    </row>
    <row r="236" spans="1:65" s="2" customFormat="1" ht="39">
      <c r="A236" s="35"/>
      <c r="B236" s="36"/>
      <c r="C236" s="37"/>
      <c r="D236" s="202" t="s">
        <v>139</v>
      </c>
      <c r="E236" s="37"/>
      <c r="F236" s="203" t="s">
        <v>1092</v>
      </c>
      <c r="G236" s="37"/>
      <c r="H236" s="37"/>
      <c r="I236" s="204"/>
      <c r="J236" s="37"/>
      <c r="K236" s="37"/>
      <c r="L236" s="40"/>
      <c r="M236" s="205"/>
      <c r="N236" s="206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139</v>
      </c>
      <c r="AU236" s="18" t="s">
        <v>83</v>
      </c>
    </row>
    <row r="237" spans="1:65" s="13" customFormat="1" ht="11.25">
      <c r="B237" s="211"/>
      <c r="C237" s="212"/>
      <c r="D237" s="202" t="s">
        <v>174</v>
      </c>
      <c r="E237" s="213" t="s">
        <v>1</v>
      </c>
      <c r="F237" s="214" t="s">
        <v>1074</v>
      </c>
      <c r="G237" s="212"/>
      <c r="H237" s="213" t="s">
        <v>1</v>
      </c>
      <c r="I237" s="215"/>
      <c r="J237" s="212"/>
      <c r="K237" s="212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174</v>
      </c>
      <c r="AU237" s="220" t="s">
        <v>83</v>
      </c>
      <c r="AV237" s="13" t="s">
        <v>81</v>
      </c>
      <c r="AW237" s="13" t="s">
        <v>31</v>
      </c>
      <c r="AX237" s="13" t="s">
        <v>73</v>
      </c>
      <c r="AY237" s="220" t="s">
        <v>131</v>
      </c>
    </row>
    <row r="238" spans="1:65" s="14" customFormat="1" ht="11.25">
      <c r="B238" s="221"/>
      <c r="C238" s="222"/>
      <c r="D238" s="202" t="s">
        <v>174</v>
      </c>
      <c r="E238" s="223" t="s">
        <v>1</v>
      </c>
      <c r="F238" s="224" t="s">
        <v>1062</v>
      </c>
      <c r="G238" s="222"/>
      <c r="H238" s="225">
        <v>5.2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174</v>
      </c>
      <c r="AU238" s="231" t="s">
        <v>83</v>
      </c>
      <c r="AV238" s="14" t="s">
        <v>83</v>
      </c>
      <c r="AW238" s="14" t="s">
        <v>31</v>
      </c>
      <c r="AX238" s="14" t="s">
        <v>73</v>
      </c>
      <c r="AY238" s="231" t="s">
        <v>131</v>
      </c>
    </row>
    <row r="239" spans="1:65" s="15" customFormat="1" ht="11.25">
      <c r="B239" s="232"/>
      <c r="C239" s="233"/>
      <c r="D239" s="202" t="s">
        <v>174</v>
      </c>
      <c r="E239" s="234" t="s">
        <v>1</v>
      </c>
      <c r="F239" s="235" t="s">
        <v>178</v>
      </c>
      <c r="G239" s="233"/>
      <c r="H239" s="236">
        <v>5.2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AT239" s="242" t="s">
        <v>174</v>
      </c>
      <c r="AU239" s="242" t="s">
        <v>83</v>
      </c>
      <c r="AV239" s="15" t="s">
        <v>138</v>
      </c>
      <c r="AW239" s="15" t="s">
        <v>31</v>
      </c>
      <c r="AX239" s="15" t="s">
        <v>81</v>
      </c>
      <c r="AY239" s="242" t="s">
        <v>131</v>
      </c>
    </row>
    <row r="240" spans="1:65" s="2" customFormat="1" ht="24.2" customHeight="1">
      <c r="A240" s="35"/>
      <c r="B240" s="36"/>
      <c r="C240" s="257" t="s">
        <v>327</v>
      </c>
      <c r="D240" s="257" t="s">
        <v>479</v>
      </c>
      <c r="E240" s="258" t="s">
        <v>1093</v>
      </c>
      <c r="F240" s="259" t="s">
        <v>1094</v>
      </c>
      <c r="G240" s="260" t="s">
        <v>228</v>
      </c>
      <c r="H240" s="261">
        <v>4.41</v>
      </c>
      <c r="I240" s="262"/>
      <c r="J240" s="263">
        <f>ROUND(I240*H240,2)</f>
        <v>0</v>
      </c>
      <c r="K240" s="264"/>
      <c r="L240" s="265"/>
      <c r="M240" s="266" t="s">
        <v>1</v>
      </c>
      <c r="N240" s="267" t="s">
        <v>38</v>
      </c>
      <c r="O240" s="72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197</v>
      </c>
      <c r="AT240" s="200" t="s">
        <v>479</v>
      </c>
      <c r="AU240" s="200" t="s">
        <v>83</v>
      </c>
      <c r="AY240" s="18" t="s">
        <v>131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8" t="s">
        <v>81</v>
      </c>
      <c r="BK240" s="201">
        <f>ROUND(I240*H240,2)</f>
        <v>0</v>
      </c>
      <c r="BL240" s="18" t="s">
        <v>138</v>
      </c>
      <c r="BM240" s="200" t="s">
        <v>330</v>
      </c>
    </row>
    <row r="241" spans="1:65" s="2" customFormat="1" ht="11.25">
      <c r="A241" s="35"/>
      <c r="B241" s="36"/>
      <c r="C241" s="37"/>
      <c r="D241" s="202" t="s">
        <v>139</v>
      </c>
      <c r="E241" s="37"/>
      <c r="F241" s="203" t="s">
        <v>1094</v>
      </c>
      <c r="G241" s="37"/>
      <c r="H241" s="37"/>
      <c r="I241" s="204"/>
      <c r="J241" s="37"/>
      <c r="K241" s="37"/>
      <c r="L241" s="40"/>
      <c r="M241" s="205"/>
      <c r="N241" s="206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139</v>
      </c>
      <c r="AU241" s="18" t="s">
        <v>83</v>
      </c>
    </row>
    <row r="242" spans="1:65" s="2" customFormat="1" ht="24.2" customHeight="1">
      <c r="A242" s="35"/>
      <c r="B242" s="36"/>
      <c r="C242" s="257" t="s">
        <v>240</v>
      </c>
      <c r="D242" s="257" t="s">
        <v>479</v>
      </c>
      <c r="E242" s="258" t="s">
        <v>1095</v>
      </c>
      <c r="F242" s="259" t="s">
        <v>1096</v>
      </c>
      <c r="G242" s="260" t="s">
        <v>228</v>
      </c>
      <c r="H242" s="261">
        <v>1.05</v>
      </c>
      <c r="I242" s="262"/>
      <c r="J242" s="263">
        <f>ROUND(I242*H242,2)</f>
        <v>0</v>
      </c>
      <c r="K242" s="264"/>
      <c r="L242" s="265"/>
      <c r="M242" s="266" t="s">
        <v>1</v>
      </c>
      <c r="N242" s="267" t="s">
        <v>38</v>
      </c>
      <c r="O242" s="72"/>
      <c r="P242" s="198">
        <f>O242*H242</f>
        <v>0</v>
      </c>
      <c r="Q242" s="198">
        <v>0</v>
      </c>
      <c r="R242" s="198">
        <f>Q242*H242</f>
        <v>0</v>
      </c>
      <c r="S242" s="198">
        <v>0</v>
      </c>
      <c r="T242" s="19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197</v>
      </c>
      <c r="AT242" s="200" t="s">
        <v>479</v>
      </c>
      <c r="AU242" s="200" t="s">
        <v>83</v>
      </c>
      <c r="AY242" s="18" t="s">
        <v>131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18" t="s">
        <v>81</v>
      </c>
      <c r="BK242" s="201">
        <f>ROUND(I242*H242,2)</f>
        <v>0</v>
      </c>
      <c r="BL242" s="18" t="s">
        <v>138</v>
      </c>
      <c r="BM242" s="200" t="s">
        <v>335</v>
      </c>
    </row>
    <row r="243" spans="1:65" s="2" customFormat="1" ht="19.5">
      <c r="A243" s="35"/>
      <c r="B243" s="36"/>
      <c r="C243" s="37"/>
      <c r="D243" s="202" t="s">
        <v>139</v>
      </c>
      <c r="E243" s="37"/>
      <c r="F243" s="203" t="s">
        <v>1096</v>
      </c>
      <c r="G243" s="37"/>
      <c r="H243" s="37"/>
      <c r="I243" s="204"/>
      <c r="J243" s="37"/>
      <c r="K243" s="37"/>
      <c r="L243" s="40"/>
      <c r="M243" s="205"/>
      <c r="N243" s="206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139</v>
      </c>
      <c r="AU243" s="18" t="s">
        <v>83</v>
      </c>
    </row>
    <row r="244" spans="1:65" s="14" customFormat="1" ht="11.25">
      <c r="B244" s="221"/>
      <c r="C244" s="222"/>
      <c r="D244" s="202" t="s">
        <v>174</v>
      </c>
      <c r="E244" s="223" t="s">
        <v>1</v>
      </c>
      <c r="F244" s="224" t="s">
        <v>1097</v>
      </c>
      <c r="G244" s="222"/>
      <c r="H244" s="225">
        <v>1.05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174</v>
      </c>
      <c r="AU244" s="231" t="s">
        <v>83</v>
      </c>
      <c r="AV244" s="14" t="s">
        <v>83</v>
      </c>
      <c r="AW244" s="14" t="s">
        <v>31</v>
      </c>
      <c r="AX244" s="14" t="s">
        <v>73</v>
      </c>
      <c r="AY244" s="231" t="s">
        <v>131</v>
      </c>
    </row>
    <row r="245" spans="1:65" s="15" customFormat="1" ht="11.25">
      <c r="B245" s="232"/>
      <c r="C245" s="233"/>
      <c r="D245" s="202" t="s">
        <v>174</v>
      </c>
      <c r="E245" s="234" t="s">
        <v>1</v>
      </c>
      <c r="F245" s="235" t="s">
        <v>178</v>
      </c>
      <c r="G245" s="233"/>
      <c r="H245" s="236">
        <v>1.05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AT245" s="242" t="s">
        <v>174</v>
      </c>
      <c r="AU245" s="242" t="s">
        <v>83</v>
      </c>
      <c r="AV245" s="15" t="s">
        <v>138</v>
      </c>
      <c r="AW245" s="15" t="s">
        <v>31</v>
      </c>
      <c r="AX245" s="15" t="s">
        <v>81</v>
      </c>
      <c r="AY245" s="242" t="s">
        <v>131</v>
      </c>
    </row>
    <row r="246" spans="1:65" s="2" customFormat="1" ht="24.2" customHeight="1">
      <c r="A246" s="35"/>
      <c r="B246" s="36"/>
      <c r="C246" s="188" t="s">
        <v>339</v>
      </c>
      <c r="D246" s="188" t="s">
        <v>134</v>
      </c>
      <c r="E246" s="189" t="s">
        <v>1098</v>
      </c>
      <c r="F246" s="190" t="s">
        <v>1099</v>
      </c>
      <c r="G246" s="191" t="s">
        <v>172</v>
      </c>
      <c r="H246" s="192">
        <v>121.574</v>
      </c>
      <c r="I246" s="193"/>
      <c r="J246" s="194">
        <f>ROUND(I246*H246,2)</f>
        <v>0</v>
      </c>
      <c r="K246" s="195"/>
      <c r="L246" s="40"/>
      <c r="M246" s="196" t="s">
        <v>1</v>
      </c>
      <c r="N246" s="197" t="s">
        <v>38</v>
      </c>
      <c r="O246" s="72"/>
      <c r="P246" s="198">
        <f>O246*H246</f>
        <v>0</v>
      </c>
      <c r="Q246" s="198">
        <v>2.2000000000000001E-4</v>
      </c>
      <c r="R246" s="198">
        <f>Q246*H246</f>
        <v>2.6746280000000001E-2</v>
      </c>
      <c r="S246" s="198">
        <v>0</v>
      </c>
      <c r="T246" s="19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0" t="s">
        <v>138</v>
      </c>
      <c r="AT246" s="200" t="s">
        <v>134</v>
      </c>
      <c r="AU246" s="200" t="s">
        <v>83</v>
      </c>
      <c r="AY246" s="18" t="s">
        <v>131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18" t="s">
        <v>81</v>
      </c>
      <c r="BK246" s="201">
        <f>ROUND(I246*H246,2)</f>
        <v>0</v>
      </c>
      <c r="BL246" s="18" t="s">
        <v>138</v>
      </c>
      <c r="BM246" s="200" t="s">
        <v>342</v>
      </c>
    </row>
    <row r="247" spans="1:65" s="2" customFormat="1" ht="19.5">
      <c r="A247" s="35"/>
      <c r="B247" s="36"/>
      <c r="C247" s="37"/>
      <c r="D247" s="202" t="s">
        <v>139</v>
      </c>
      <c r="E247" s="37"/>
      <c r="F247" s="203" t="s">
        <v>1100</v>
      </c>
      <c r="G247" s="37"/>
      <c r="H247" s="37"/>
      <c r="I247" s="204"/>
      <c r="J247" s="37"/>
      <c r="K247" s="37"/>
      <c r="L247" s="40"/>
      <c r="M247" s="205"/>
      <c r="N247" s="206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139</v>
      </c>
      <c r="AU247" s="18" t="s">
        <v>83</v>
      </c>
    </row>
    <row r="248" spans="1:65" s="13" customFormat="1" ht="11.25">
      <c r="B248" s="211"/>
      <c r="C248" s="212"/>
      <c r="D248" s="202" t="s">
        <v>174</v>
      </c>
      <c r="E248" s="213" t="s">
        <v>1</v>
      </c>
      <c r="F248" s="214" t="s">
        <v>1063</v>
      </c>
      <c r="G248" s="212"/>
      <c r="H248" s="213" t="s">
        <v>1</v>
      </c>
      <c r="I248" s="215"/>
      <c r="J248" s="212"/>
      <c r="K248" s="212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174</v>
      </c>
      <c r="AU248" s="220" t="s">
        <v>83</v>
      </c>
      <c r="AV248" s="13" t="s">
        <v>81</v>
      </c>
      <c r="AW248" s="13" t="s">
        <v>31</v>
      </c>
      <c r="AX248" s="13" t="s">
        <v>73</v>
      </c>
      <c r="AY248" s="220" t="s">
        <v>131</v>
      </c>
    </row>
    <row r="249" spans="1:65" s="14" customFormat="1" ht="11.25">
      <c r="B249" s="221"/>
      <c r="C249" s="222"/>
      <c r="D249" s="202" t="s">
        <v>174</v>
      </c>
      <c r="E249" s="223" t="s">
        <v>1</v>
      </c>
      <c r="F249" s="224" t="s">
        <v>1064</v>
      </c>
      <c r="G249" s="222"/>
      <c r="H249" s="225">
        <v>2.0341885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174</v>
      </c>
      <c r="AU249" s="231" t="s">
        <v>83</v>
      </c>
      <c r="AV249" s="14" t="s">
        <v>83</v>
      </c>
      <c r="AW249" s="14" t="s">
        <v>31</v>
      </c>
      <c r="AX249" s="14" t="s">
        <v>73</v>
      </c>
      <c r="AY249" s="231" t="s">
        <v>131</v>
      </c>
    </row>
    <row r="250" spans="1:65" s="14" customFormat="1" ht="11.25">
      <c r="B250" s="221"/>
      <c r="C250" s="222"/>
      <c r="D250" s="202" t="s">
        <v>174</v>
      </c>
      <c r="E250" s="223" t="s">
        <v>1</v>
      </c>
      <c r="F250" s="224" t="s">
        <v>1065</v>
      </c>
      <c r="G250" s="222"/>
      <c r="H250" s="225">
        <v>7.92178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174</v>
      </c>
      <c r="AU250" s="231" t="s">
        <v>83</v>
      </c>
      <c r="AV250" s="14" t="s">
        <v>83</v>
      </c>
      <c r="AW250" s="14" t="s">
        <v>31</v>
      </c>
      <c r="AX250" s="14" t="s">
        <v>73</v>
      </c>
      <c r="AY250" s="231" t="s">
        <v>131</v>
      </c>
    </row>
    <row r="251" spans="1:65" s="14" customFormat="1" ht="11.25">
      <c r="B251" s="221"/>
      <c r="C251" s="222"/>
      <c r="D251" s="202" t="s">
        <v>174</v>
      </c>
      <c r="E251" s="223" t="s">
        <v>1</v>
      </c>
      <c r="F251" s="224" t="s">
        <v>1066</v>
      </c>
      <c r="G251" s="222"/>
      <c r="H251" s="225">
        <v>9.0101440000000004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174</v>
      </c>
      <c r="AU251" s="231" t="s">
        <v>83</v>
      </c>
      <c r="AV251" s="14" t="s">
        <v>83</v>
      </c>
      <c r="AW251" s="14" t="s">
        <v>31</v>
      </c>
      <c r="AX251" s="14" t="s">
        <v>73</v>
      </c>
      <c r="AY251" s="231" t="s">
        <v>131</v>
      </c>
    </row>
    <row r="252" spans="1:65" s="14" customFormat="1" ht="11.25">
      <c r="B252" s="221"/>
      <c r="C252" s="222"/>
      <c r="D252" s="202" t="s">
        <v>174</v>
      </c>
      <c r="E252" s="223" t="s">
        <v>1</v>
      </c>
      <c r="F252" s="224" t="s">
        <v>1067</v>
      </c>
      <c r="G252" s="222"/>
      <c r="H252" s="225">
        <v>82.584374999999994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174</v>
      </c>
      <c r="AU252" s="231" t="s">
        <v>83</v>
      </c>
      <c r="AV252" s="14" t="s">
        <v>83</v>
      </c>
      <c r="AW252" s="14" t="s">
        <v>31</v>
      </c>
      <c r="AX252" s="14" t="s">
        <v>73</v>
      </c>
      <c r="AY252" s="231" t="s">
        <v>131</v>
      </c>
    </row>
    <row r="253" spans="1:65" s="14" customFormat="1" ht="11.25">
      <c r="B253" s="221"/>
      <c r="C253" s="222"/>
      <c r="D253" s="202" t="s">
        <v>174</v>
      </c>
      <c r="E253" s="223" t="s">
        <v>1</v>
      </c>
      <c r="F253" s="224" t="s">
        <v>1068</v>
      </c>
      <c r="G253" s="222"/>
      <c r="H253" s="225">
        <v>8.7074999999999996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174</v>
      </c>
      <c r="AU253" s="231" t="s">
        <v>83</v>
      </c>
      <c r="AV253" s="14" t="s">
        <v>83</v>
      </c>
      <c r="AW253" s="14" t="s">
        <v>31</v>
      </c>
      <c r="AX253" s="14" t="s">
        <v>73</v>
      </c>
      <c r="AY253" s="231" t="s">
        <v>131</v>
      </c>
    </row>
    <row r="254" spans="1:65" s="14" customFormat="1" ht="11.25">
      <c r="B254" s="221"/>
      <c r="C254" s="222"/>
      <c r="D254" s="202" t="s">
        <v>174</v>
      </c>
      <c r="E254" s="223" t="s">
        <v>1</v>
      </c>
      <c r="F254" s="224" t="s">
        <v>1069</v>
      </c>
      <c r="G254" s="222"/>
      <c r="H254" s="225">
        <v>8.5785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174</v>
      </c>
      <c r="AU254" s="231" t="s">
        <v>83</v>
      </c>
      <c r="AV254" s="14" t="s">
        <v>83</v>
      </c>
      <c r="AW254" s="14" t="s">
        <v>31</v>
      </c>
      <c r="AX254" s="14" t="s">
        <v>73</v>
      </c>
      <c r="AY254" s="231" t="s">
        <v>131</v>
      </c>
    </row>
    <row r="255" spans="1:65" s="14" customFormat="1" ht="11.25">
      <c r="B255" s="221"/>
      <c r="C255" s="222"/>
      <c r="D255" s="202" t="s">
        <v>174</v>
      </c>
      <c r="E255" s="223" t="s">
        <v>1</v>
      </c>
      <c r="F255" s="224" t="s">
        <v>1070</v>
      </c>
      <c r="G255" s="222"/>
      <c r="H255" s="225">
        <v>0.78749999999999998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174</v>
      </c>
      <c r="AU255" s="231" t="s">
        <v>83</v>
      </c>
      <c r="AV255" s="14" t="s">
        <v>83</v>
      </c>
      <c r="AW255" s="14" t="s">
        <v>31</v>
      </c>
      <c r="AX255" s="14" t="s">
        <v>73</v>
      </c>
      <c r="AY255" s="231" t="s">
        <v>131</v>
      </c>
    </row>
    <row r="256" spans="1:65" s="14" customFormat="1" ht="11.25">
      <c r="B256" s="221"/>
      <c r="C256" s="222"/>
      <c r="D256" s="202" t="s">
        <v>174</v>
      </c>
      <c r="E256" s="223" t="s">
        <v>1</v>
      </c>
      <c r="F256" s="224" t="s">
        <v>1071</v>
      </c>
      <c r="G256" s="222"/>
      <c r="H256" s="225">
        <v>0.45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174</v>
      </c>
      <c r="AU256" s="231" t="s">
        <v>83</v>
      </c>
      <c r="AV256" s="14" t="s">
        <v>83</v>
      </c>
      <c r="AW256" s="14" t="s">
        <v>31</v>
      </c>
      <c r="AX256" s="14" t="s">
        <v>73</v>
      </c>
      <c r="AY256" s="231" t="s">
        <v>131</v>
      </c>
    </row>
    <row r="257" spans="1:65" s="14" customFormat="1" ht="11.25">
      <c r="B257" s="221"/>
      <c r="C257" s="222"/>
      <c r="D257" s="202" t="s">
        <v>174</v>
      </c>
      <c r="E257" s="223" t="s">
        <v>1</v>
      </c>
      <c r="F257" s="224" t="s">
        <v>1072</v>
      </c>
      <c r="G257" s="222"/>
      <c r="H257" s="225">
        <v>0.72899999999999998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174</v>
      </c>
      <c r="AU257" s="231" t="s">
        <v>83</v>
      </c>
      <c r="AV257" s="14" t="s">
        <v>83</v>
      </c>
      <c r="AW257" s="14" t="s">
        <v>31</v>
      </c>
      <c r="AX257" s="14" t="s">
        <v>73</v>
      </c>
      <c r="AY257" s="231" t="s">
        <v>131</v>
      </c>
    </row>
    <row r="258" spans="1:65" s="14" customFormat="1" ht="11.25">
      <c r="B258" s="221"/>
      <c r="C258" s="222"/>
      <c r="D258" s="202" t="s">
        <v>174</v>
      </c>
      <c r="E258" s="223" t="s">
        <v>1</v>
      </c>
      <c r="F258" s="224" t="s">
        <v>1073</v>
      </c>
      <c r="G258" s="222"/>
      <c r="H258" s="225">
        <v>0.73124999999999996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174</v>
      </c>
      <c r="AU258" s="231" t="s">
        <v>83</v>
      </c>
      <c r="AV258" s="14" t="s">
        <v>83</v>
      </c>
      <c r="AW258" s="14" t="s">
        <v>31</v>
      </c>
      <c r="AX258" s="14" t="s">
        <v>73</v>
      </c>
      <c r="AY258" s="231" t="s">
        <v>131</v>
      </c>
    </row>
    <row r="259" spans="1:65" s="13" customFormat="1" ht="11.25">
      <c r="B259" s="211"/>
      <c r="C259" s="212"/>
      <c r="D259" s="202" t="s">
        <v>174</v>
      </c>
      <c r="E259" s="213" t="s">
        <v>1</v>
      </c>
      <c r="F259" s="214" t="s">
        <v>1074</v>
      </c>
      <c r="G259" s="212"/>
      <c r="H259" s="213" t="s">
        <v>1</v>
      </c>
      <c r="I259" s="215"/>
      <c r="J259" s="212"/>
      <c r="K259" s="212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174</v>
      </c>
      <c r="AU259" s="220" t="s">
        <v>83</v>
      </c>
      <c r="AV259" s="13" t="s">
        <v>81</v>
      </c>
      <c r="AW259" s="13" t="s">
        <v>31</v>
      </c>
      <c r="AX259" s="13" t="s">
        <v>73</v>
      </c>
      <c r="AY259" s="220" t="s">
        <v>131</v>
      </c>
    </row>
    <row r="260" spans="1:65" s="14" customFormat="1" ht="11.25">
      <c r="B260" s="221"/>
      <c r="C260" s="222"/>
      <c r="D260" s="202" t="s">
        <v>174</v>
      </c>
      <c r="E260" s="223" t="s">
        <v>1</v>
      </c>
      <c r="F260" s="224" t="s">
        <v>1075</v>
      </c>
      <c r="G260" s="222"/>
      <c r="H260" s="225">
        <v>-2.1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174</v>
      </c>
      <c r="AU260" s="231" t="s">
        <v>83</v>
      </c>
      <c r="AV260" s="14" t="s">
        <v>83</v>
      </c>
      <c r="AW260" s="14" t="s">
        <v>31</v>
      </c>
      <c r="AX260" s="14" t="s">
        <v>73</v>
      </c>
      <c r="AY260" s="231" t="s">
        <v>131</v>
      </c>
    </row>
    <row r="261" spans="1:65" s="14" customFormat="1" ht="11.25">
      <c r="B261" s="221"/>
      <c r="C261" s="222"/>
      <c r="D261" s="202" t="s">
        <v>174</v>
      </c>
      <c r="E261" s="223" t="s">
        <v>1</v>
      </c>
      <c r="F261" s="224" t="s">
        <v>1076</v>
      </c>
      <c r="G261" s="222"/>
      <c r="H261" s="225">
        <v>0.72799999999999998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174</v>
      </c>
      <c r="AU261" s="231" t="s">
        <v>83</v>
      </c>
      <c r="AV261" s="14" t="s">
        <v>83</v>
      </c>
      <c r="AW261" s="14" t="s">
        <v>31</v>
      </c>
      <c r="AX261" s="14" t="s">
        <v>73</v>
      </c>
      <c r="AY261" s="231" t="s">
        <v>131</v>
      </c>
    </row>
    <row r="262" spans="1:65" s="13" customFormat="1" ht="11.25">
      <c r="B262" s="211"/>
      <c r="C262" s="212"/>
      <c r="D262" s="202" t="s">
        <v>174</v>
      </c>
      <c r="E262" s="213" t="s">
        <v>1</v>
      </c>
      <c r="F262" s="214" t="s">
        <v>1077</v>
      </c>
      <c r="G262" s="212"/>
      <c r="H262" s="213" t="s">
        <v>1</v>
      </c>
      <c r="I262" s="215"/>
      <c r="J262" s="212"/>
      <c r="K262" s="212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174</v>
      </c>
      <c r="AU262" s="220" t="s">
        <v>83</v>
      </c>
      <c r="AV262" s="13" t="s">
        <v>81</v>
      </c>
      <c r="AW262" s="13" t="s">
        <v>31</v>
      </c>
      <c r="AX262" s="13" t="s">
        <v>73</v>
      </c>
      <c r="AY262" s="220" t="s">
        <v>131</v>
      </c>
    </row>
    <row r="263" spans="1:65" s="14" customFormat="1" ht="11.25">
      <c r="B263" s="221"/>
      <c r="C263" s="222"/>
      <c r="D263" s="202" t="s">
        <v>174</v>
      </c>
      <c r="E263" s="223" t="s">
        <v>1</v>
      </c>
      <c r="F263" s="224" t="s">
        <v>1078</v>
      </c>
      <c r="G263" s="222"/>
      <c r="H263" s="225">
        <v>2.7271200000000002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174</v>
      </c>
      <c r="AU263" s="231" t="s">
        <v>83</v>
      </c>
      <c r="AV263" s="14" t="s">
        <v>83</v>
      </c>
      <c r="AW263" s="14" t="s">
        <v>31</v>
      </c>
      <c r="AX263" s="14" t="s">
        <v>73</v>
      </c>
      <c r="AY263" s="231" t="s">
        <v>131</v>
      </c>
    </row>
    <row r="264" spans="1:65" s="14" customFormat="1" ht="11.25">
      <c r="B264" s="221"/>
      <c r="C264" s="222"/>
      <c r="D264" s="202" t="s">
        <v>174</v>
      </c>
      <c r="E264" s="223" t="s">
        <v>1</v>
      </c>
      <c r="F264" s="224" t="s">
        <v>1079</v>
      </c>
      <c r="G264" s="222"/>
      <c r="H264" s="225">
        <v>2.3131200000000001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174</v>
      </c>
      <c r="AU264" s="231" t="s">
        <v>83</v>
      </c>
      <c r="AV264" s="14" t="s">
        <v>83</v>
      </c>
      <c r="AW264" s="14" t="s">
        <v>31</v>
      </c>
      <c r="AX264" s="14" t="s">
        <v>73</v>
      </c>
      <c r="AY264" s="231" t="s">
        <v>131</v>
      </c>
    </row>
    <row r="265" spans="1:65" s="13" customFormat="1" ht="11.25">
      <c r="B265" s="211"/>
      <c r="C265" s="212"/>
      <c r="D265" s="202" t="s">
        <v>174</v>
      </c>
      <c r="E265" s="213" t="s">
        <v>1</v>
      </c>
      <c r="F265" s="214" t="s">
        <v>1101</v>
      </c>
      <c r="G265" s="212"/>
      <c r="H265" s="213" t="s">
        <v>1</v>
      </c>
      <c r="I265" s="215"/>
      <c r="J265" s="212"/>
      <c r="K265" s="212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174</v>
      </c>
      <c r="AU265" s="220" t="s">
        <v>83</v>
      </c>
      <c r="AV265" s="13" t="s">
        <v>81</v>
      </c>
      <c r="AW265" s="13" t="s">
        <v>31</v>
      </c>
      <c r="AX265" s="13" t="s">
        <v>73</v>
      </c>
      <c r="AY265" s="220" t="s">
        <v>131</v>
      </c>
    </row>
    <row r="266" spans="1:65" s="14" customFormat="1" ht="11.25">
      <c r="B266" s="221"/>
      <c r="C266" s="222"/>
      <c r="D266" s="202" t="s">
        <v>174</v>
      </c>
      <c r="E266" s="223" t="s">
        <v>1</v>
      </c>
      <c r="F266" s="224" t="s">
        <v>1102</v>
      </c>
      <c r="G266" s="222"/>
      <c r="H266" s="225">
        <v>-3.6280000000000001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174</v>
      </c>
      <c r="AU266" s="231" t="s">
        <v>83</v>
      </c>
      <c r="AV266" s="14" t="s">
        <v>83</v>
      </c>
      <c r="AW266" s="14" t="s">
        <v>31</v>
      </c>
      <c r="AX266" s="14" t="s">
        <v>73</v>
      </c>
      <c r="AY266" s="231" t="s">
        <v>131</v>
      </c>
    </row>
    <row r="267" spans="1:65" s="15" customFormat="1" ht="11.25">
      <c r="B267" s="232"/>
      <c r="C267" s="233"/>
      <c r="D267" s="202" t="s">
        <v>174</v>
      </c>
      <c r="E267" s="234" t="s">
        <v>1</v>
      </c>
      <c r="F267" s="235" t="s">
        <v>178</v>
      </c>
      <c r="G267" s="233"/>
      <c r="H267" s="236">
        <v>121.5744775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AT267" s="242" t="s">
        <v>174</v>
      </c>
      <c r="AU267" s="242" t="s">
        <v>83</v>
      </c>
      <c r="AV267" s="15" t="s">
        <v>138</v>
      </c>
      <c r="AW267" s="15" t="s">
        <v>31</v>
      </c>
      <c r="AX267" s="15" t="s">
        <v>81</v>
      </c>
      <c r="AY267" s="242" t="s">
        <v>131</v>
      </c>
    </row>
    <row r="268" spans="1:65" s="2" customFormat="1" ht="24.2" customHeight="1">
      <c r="A268" s="35"/>
      <c r="B268" s="36"/>
      <c r="C268" s="188" t="s">
        <v>286</v>
      </c>
      <c r="D268" s="188" t="s">
        <v>134</v>
      </c>
      <c r="E268" s="189" t="s">
        <v>1103</v>
      </c>
      <c r="F268" s="190" t="s">
        <v>1104</v>
      </c>
      <c r="G268" s="191" t="s">
        <v>172</v>
      </c>
      <c r="H268" s="192">
        <v>3.6280000000000001</v>
      </c>
      <c r="I268" s="193"/>
      <c r="J268" s="194">
        <f>ROUND(I268*H268,2)</f>
        <v>0</v>
      </c>
      <c r="K268" s="195"/>
      <c r="L268" s="40"/>
      <c r="M268" s="196" t="s">
        <v>1</v>
      </c>
      <c r="N268" s="197" t="s">
        <v>38</v>
      </c>
      <c r="O268" s="72"/>
      <c r="P268" s="198">
        <f>O268*H268</f>
        <v>0</v>
      </c>
      <c r="Q268" s="198">
        <v>1.8000000000000001E-4</v>
      </c>
      <c r="R268" s="198">
        <f>Q268*H268</f>
        <v>6.5304000000000002E-4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138</v>
      </c>
      <c r="AT268" s="200" t="s">
        <v>134</v>
      </c>
      <c r="AU268" s="200" t="s">
        <v>83</v>
      </c>
      <c r="AY268" s="18" t="s">
        <v>131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8" t="s">
        <v>81</v>
      </c>
      <c r="BK268" s="201">
        <f>ROUND(I268*H268,2)</f>
        <v>0</v>
      </c>
      <c r="BL268" s="18" t="s">
        <v>138</v>
      </c>
      <c r="BM268" s="200" t="s">
        <v>348</v>
      </c>
    </row>
    <row r="269" spans="1:65" s="2" customFormat="1" ht="19.5">
      <c r="A269" s="35"/>
      <c r="B269" s="36"/>
      <c r="C269" s="37"/>
      <c r="D269" s="202" t="s">
        <v>139</v>
      </c>
      <c r="E269" s="37"/>
      <c r="F269" s="203" t="s">
        <v>1105</v>
      </c>
      <c r="G269" s="37"/>
      <c r="H269" s="37"/>
      <c r="I269" s="204"/>
      <c r="J269" s="37"/>
      <c r="K269" s="37"/>
      <c r="L269" s="40"/>
      <c r="M269" s="205"/>
      <c r="N269" s="206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139</v>
      </c>
      <c r="AU269" s="18" t="s">
        <v>83</v>
      </c>
    </row>
    <row r="270" spans="1:65" s="13" customFormat="1" ht="11.25">
      <c r="B270" s="211"/>
      <c r="C270" s="212"/>
      <c r="D270" s="202" t="s">
        <v>174</v>
      </c>
      <c r="E270" s="213" t="s">
        <v>1</v>
      </c>
      <c r="F270" s="214" t="s">
        <v>1101</v>
      </c>
      <c r="G270" s="212"/>
      <c r="H270" s="213" t="s">
        <v>1</v>
      </c>
      <c r="I270" s="215"/>
      <c r="J270" s="212"/>
      <c r="K270" s="212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174</v>
      </c>
      <c r="AU270" s="220" t="s">
        <v>83</v>
      </c>
      <c r="AV270" s="13" t="s">
        <v>81</v>
      </c>
      <c r="AW270" s="13" t="s">
        <v>31</v>
      </c>
      <c r="AX270" s="13" t="s">
        <v>73</v>
      </c>
      <c r="AY270" s="220" t="s">
        <v>131</v>
      </c>
    </row>
    <row r="271" spans="1:65" s="14" customFormat="1" ht="11.25">
      <c r="B271" s="221"/>
      <c r="C271" s="222"/>
      <c r="D271" s="202" t="s">
        <v>174</v>
      </c>
      <c r="E271" s="223" t="s">
        <v>1</v>
      </c>
      <c r="F271" s="224" t="s">
        <v>1106</v>
      </c>
      <c r="G271" s="222"/>
      <c r="H271" s="225">
        <v>3.6280000000000001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174</v>
      </c>
      <c r="AU271" s="231" t="s">
        <v>83</v>
      </c>
      <c r="AV271" s="14" t="s">
        <v>83</v>
      </c>
      <c r="AW271" s="14" t="s">
        <v>31</v>
      </c>
      <c r="AX271" s="14" t="s">
        <v>73</v>
      </c>
      <c r="AY271" s="231" t="s">
        <v>131</v>
      </c>
    </row>
    <row r="272" spans="1:65" s="15" customFormat="1" ht="11.25">
      <c r="B272" s="232"/>
      <c r="C272" s="233"/>
      <c r="D272" s="202" t="s">
        <v>174</v>
      </c>
      <c r="E272" s="234" t="s">
        <v>1</v>
      </c>
      <c r="F272" s="235" t="s">
        <v>178</v>
      </c>
      <c r="G272" s="233"/>
      <c r="H272" s="236">
        <v>3.6280000000000001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174</v>
      </c>
      <c r="AU272" s="242" t="s">
        <v>83</v>
      </c>
      <c r="AV272" s="15" t="s">
        <v>138</v>
      </c>
      <c r="AW272" s="15" t="s">
        <v>31</v>
      </c>
      <c r="AX272" s="15" t="s">
        <v>81</v>
      </c>
      <c r="AY272" s="242" t="s">
        <v>131</v>
      </c>
    </row>
    <row r="273" spans="1:65" s="2" customFormat="1" ht="44.25" customHeight="1">
      <c r="A273" s="35"/>
      <c r="B273" s="36"/>
      <c r="C273" s="188" t="s">
        <v>7</v>
      </c>
      <c r="D273" s="188" t="s">
        <v>134</v>
      </c>
      <c r="E273" s="189" t="s">
        <v>1107</v>
      </c>
      <c r="F273" s="190" t="s">
        <v>1108</v>
      </c>
      <c r="G273" s="191" t="s">
        <v>172</v>
      </c>
      <c r="H273" s="192">
        <v>5.9160000000000004</v>
      </c>
      <c r="I273" s="193"/>
      <c r="J273" s="194">
        <f>ROUND(I273*H273,2)</f>
        <v>0</v>
      </c>
      <c r="K273" s="195"/>
      <c r="L273" s="40"/>
      <c r="M273" s="196" t="s">
        <v>1</v>
      </c>
      <c r="N273" s="197" t="s">
        <v>38</v>
      </c>
      <c r="O273" s="72"/>
      <c r="P273" s="198">
        <f>O273*H273</f>
        <v>0</v>
      </c>
      <c r="Q273" s="198">
        <v>8.5961600000000003E-3</v>
      </c>
      <c r="R273" s="198">
        <f>Q273*H273</f>
        <v>5.0854882560000002E-2</v>
      </c>
      <c r="S273" s="198">
        <v>0</v>
      </c>
      <c r="T273" s="19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0" t="s">
        <v>138</v>
      </c>
      <c r="AT273" s="200" t="s">
        <v>134</v>
      </c>
      <c r="AU273" s="200" t="s">
        <v>83</v>
      </c>
      <c r="AY273" s="18" t="s">
        <v>131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18" t="s">
        <v>81</v>
      </c>
      <c r="BK273" s="201">
        <f>ROUND(I273*H273,2)</f>
        <v>0</v>
      </c>
      <c r="BL273" s="18" t="s">
        <v>138</v>
      </c>
      <c r="BM273" s="200" t="s">
        <v>511</v>
      </c>
    </row>
    <row r="274" spans="1:65" s="2" customFormat="1" ht="39">
      <c r="A274" s="35"/>
      <c r="B274" s="36"/>
      <c r="C274" s="37"/>
      <c r="D274" s="202" t="s">
        <v>139</v>
      </c>
      <c r="E274" s="37"/>
      <c r="F274" s="203" t="s">
        <v>1109</v>
      </c>
      <c r="G274" s="37"/>
      <c r="H274" s="37"/>
      <c r="I274" s="204"/>
      <c r="J274" s="37"/>
      <c r="K274" s="37"/>
      <c r="L274" s="40"/>
      <c r="M274" s="205"/>
      <c r="N274" s="206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139</v>
      </c>
      <c r="AU274" s="18" t="s">
        <v>83</v>
      </c>
    </row>
    <row r="275" spans="1:65" s="13" customFormat="1" ht="11.25">
      <c r="B275" s="211"/>
      <c r="C275" s="212"/>
      <c r="D275" s="202" t="s">
        <v>174</v>
      </c>
      <c r="E275" s="213" t="s">
        <v>1</v>
      </c>
      <c r="F275" s="214" t="s">
        <v>1101</v>
      </c>
      <c r="G275" s="212"/>
      <c r="H275" s="213" t="s">
        <v>1</v>
      </c>
      <c r="I275" s="215"/>
      <c r="J275" s="212"/>
      <c r="K275" s="212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174</v>
      </c>
      <c r="AU275" s="220" t="s">
        <v>83</v>
      </c>
      <c r="AV275" s="13" t="s">
        <v>81</v>
      </c>
      <c r="AW275" s="13" t="s">
        <v>31</v>
      </c>
      <c r="AX275" s="13" t="s">
        <v>73</v>
      </c>
      <c r="AY275" s="220" t="s">
        <v>131</v>
      </c>
    </row>
    <row r="276" spans="1:65" s="14" customFormat="1" ht="11.25">
      <c r="B276" s="221"/>
      <c r="C276" s="222"/>
      <c r="D276" s="202" t="s">
        <v>174</v>
      </c>
      <c r="E276" s="223" t="s">
        <v>1</v>
      </c>
      <c r="F276" s="224" t="s">
        <v>1110</v>
      </c>
      <c r="G276" s="222"/>
      <c r="H276" s="225">
        <v>5.9160000000000004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174</v>
      </c>
      <c r="AU276" s="231" t="s">
        <v>83</v>
      </c>
      <c r="AV276" s="14" t="s">
        <v>83</v>
      </c>
      <c r="AW276" s="14" t="s">
        <v>31</v>
      </c>
      <c r="AX276" s="14" t="s">
        <v>73</v>
      </c>
      <c r="AY276" s="231" t="s">
        <v>131</v>
      </c>
    </row>
    <row r="277" spans="1:65" s="15" customFormat="1" ht="11.25">
      <c r="B277" s="232"/>
      <c r="C277" s="233"/>
      <c r="D277" s="202" t="s">
        <v>174</v>
      </c>
      <c r="E277" s="234" t="s">
        <v>1</v>
      </c>
      <c r="F277" s="235" t="s">
        <v>178</v>
      </c>
      <c r="G277" s="233"/>
      <c r="H277" s="236">
        <v>5.9160000000000004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174</v>
      </c>
      <c r="AU277" s="242" t="s">
        <v>83</v>
      </c>
      <c r="AV277" s="15" t="s">
        <v>138</v>
      </c>
      <c r="AW277" s="15" t="s">
        <v>31</v>
      </c>
      <c r="AX277" s="15" t="s">
        <v>81</v>
      </c>
      <c r="AY277" s="242" t="s">
        <v>131</v>
      </c>
    </row>
    <row r="278" spans="1:65" s="2" customFormat="1" ht="24.2" customHeight="1">
      <c r="A278" s="35"/>
      <c r="B278" s="36"/>
      <c r="C278" s="257" t="s">
        <v>295</v>
      </c>
      <c r="D278" s="257" t="s">
        <v>479</v>
      </c>
      <c r="E278" s="258" t="s">
        <v>1111</v>
      </c>
      <c r="F278" s="259" t="s">
        <v>1112</v>
      </c>
      <c r="G278" s="260" t="s">
        <v>172</v>
      </c>
      <c r="H278" s="261">
        <v>6.2119999999999997</v>
      </c>
      <c r="I278" s="262"/>
      <c r="J278" s="263">
        <f>ROUND(I278*H278,2)</f>
        <v>0</v>
      </c>
      <c r="K278" s="264"/>
      <c r="L278" s="265"/>
      <c r="M278" s="266" t="s">
        <v>1</v>
      </c>
      <c r="N278" s="267" t="s">
        <v>38</v>
      </c>
      <c r="O278" s="72"/>
      <c r="P278" s="198">
        <f>O278*H278</f>
        <v>0</v>
      </c>
      <c r="Q278" s="198">
        <v>0</v>
      </c>
      <c r="R278" s="198">
        <f>Q278*H278</f>
        <v>0</v>
      </c>
      <c r="S278" s="198">
        <v>0</v>
      </c>
      <c r="T278" s="19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197</v>
      </c>
      <c r="AT278" s="200" t="s">
        <v>479</v>
      </c>
      <c r="AU278" s="200" t="s">
        <v>83</v>
      </c>
      <c r="AY278" s="18" t="s">
        <v>131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18" t="s">
        <v>81</v>
      </c>
      <c r="BK278" s="201">
        <f>ROUND(I278*H278,2)</f>
        <v>0</v>
      </c>
      <c r="BL278" s="18" t="s">
        <v>138</v>
      </c>
      <c r="BM278" s="200" t="s">
        <v>514</v>
      </c>
    </row>
    <row r="279" spans="1:65" s="2" customFormat="1" ht="11.25">
      <c r="A279" s="35"/>
      <c r="B279" s="36"/>
      <c r="C279" s="37"/>
      <c r="D279" s="202" t="s">
        <v>139</v>
      </c>
      <c r="E279" s="37"/>
      <c r="F279" s="203" t="s">
        <v>1112</v>
      </c>
      <c r="G279" s="37"/>
      <c r="H279" s="37"/>
      <c r="I279" s="204"/>
      <c r="J279" s="37"/>
      <c r="K279" s="37"/>
      <c r="L279" s="40"/>
      <c r="M279" s="205"/>
      <c r="N279" s="206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139</v>
      </c>
      <c r="AU279" s="18" t="s">
        <v>83</v>
      </c>
    </row>
    <row r="280" spans="1:65" s="14" customFormat="1" ht="11.25">
      <c r="B280" s="221"/>
      <c r="C280" s="222"/>
      <c r="D280" s="202" t="s">
        <v>174</v>
      </c>
      <c r="E280" s="223" t="s">
        <v>1</v>
      </c>
      <c r="F280" s="224" t="s">
        <v>1113</v>
      </c>
      <c r="G280" s="222"/>
      <c r="H280" s="225">
        <v>6.2118000000000002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174</v>
      </c>
      <c r="AU280" s="231" t="s">
        <v>83</v>
      </c>
      <c r="AV280" s="14" t="s">
        <v>83</v>
      </c>
      <c r="AW280" s="14" t="s">
        <v>31</v>
      </c>
      <c r="AX280" s="14" t="s">
        <v>73</v>
      </c>
      <c r="AY280" s="231" t="s">
        <v>131</v>
      </c>
    </row>
    <row r="281" spans="1:65" s="15" customFormat="1" ht="11.25">
      <c r="B281" s="232"/>
      <c r="C281" s="233"/>
      <c r="D281" s="202" t="s">
        <v>174</v>
      </c>
      <c r="E281" s="234" t="s">
        <v>1</v>
      </c>
      <c r="F281" s="235" t="s">
        <v>178</v>
      </c>
      <c r="G281" s="233"/>
      <c r="H281" s="236">
        <v>6.2118000000000002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174</v>
      </c>
      <c r="AU281" s="242" t="s">
        <v>83</v>
      </c>
      <c r="AV281" s="15" t="s">
        <v>138</v>
      </c>
      <c r="AW281" s="15" t="s">
        <v>31</v>
      </c>
      <c r="AX281" s="15" t="s">
        <v>81</v>
      </c>
      <c r="AY281" s="242" t="s">
        <v>131</v>
      </c>
    </row>
    <row r="282" spans="1:65" s="2" customFormat="1" ht="44.25" customHeight="1">
      <c r="A282" s="35"/>
      <c r="B282" s="36"/>
      <c r="C282" s="188" t="s">
        <v>518</v>
      </c>
      <c r="D282" s="188" t="s">
        <v>134</v>
      </c>
      <c r="E282" s="189" t="s">
        <v>1114</v>
      </c>
      <c r="F282" s="190" t="s">
        <v>1115</v>
      </c>
      <c r="G282" s="191" t="s">
        <v>172</v>
      </c>
      <c r="H282" s="192">
        <v>115.806</v>
      </c>
      <c r="I282" s="193"/>
      <c r="J282" s="194">
        <f>ROUND(I282*H282,2)</f>
        <v>0</v>
      </c>
      <c r="K282" s="195"/>
      <c r="L282" s="40"/>
      <c r="M282" s="196" t="s">
        <v>1</v>
      </c>
      <c r="N282" s="197" t="s">
        <v>38</v>
      </c>
      <c r="O282" s="72"/>
      <c r="P282" s="198">
        <f>O282*H282</f>
        <v>0</v>
      </c>
      <c r="Q282" s="198">
        <v>1.159696E-2</v>
      </c>
      <c r="R282" s="198">
        <f>Q282*H282</f>
        <v>1.34299754976</v>
      </c>
      <c r="S282" s="198">
        <v>0</v>
      </c>
      <c r="T282" s="19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0" t="s">
        <v>138</v>
      </c>
      <c r="AT282" s="200" t="s">
        <v>134</v>
      </c>
      <c r="AU282" s="200" t="s">
        <v>83</v>
      </c>
      <c r="AY282" s="18" t="s">
        <v>131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18" t="s">
        <v>81</v>
      </c>
      <c r="BK282" s="201">
        <f>ROUND(I282*H282,2)</f>
        <v>0</v>
      </c>
      <c r="BL282" s="18" t="s">
        <v>138</v>
      </c>
      <c r="BM282" s="200" t="s">
        <v>521</v>
      </c>
    </row>
    <row r="283" spans="1:65" s="2" customFormat="1" ht="48.75">
      <c r="A283" s="35"/>
      <c r="B283" s="36"/>
      <c r="C283" s="37"/>
      <c r="D283" s="202" t="s">
        <v>139</v>
      </c>
      <c r="E283" s="37"/>
      <c r="F283" s="203" t="s">
        <v>1116</v>
      </c>
      <c r="G283" s="37"/>
      <c r="H283" s="37"/>
      <c r="I283" s="204"/>
      <c r="J283" s="37"/>
      <c r="K283" s="37"/>
      <c r="L283" s="40"/>
      <c r="M283" s="205"/>
      <c r="N283" s="206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139</v>
      </c>
      <c r="AU283" s="18" t="s">
        <v>83</v>
      </c>
    </row>
    <row r="284" spans="1:65" s="13" customFormat="1" ht="11.25">
      <c r="B284" s="211"/>
      <c r="C284" s="212"/>
      <c r="D284" s="202" t="s">
        <v>174</v>
      </c>
      <c r="E284" s="213" t="s">
        <v>1</v>
      </c>
      <c r="F284" s="214" t="s">
        <v>1063</v>
      </c>
      <c r="G284" s="212"/>
      <c r="H284" s="213" t="s">
        <v>1</v>
      </c>
      <c r="I284" s="215"/>
      <c r="J284" s="212"/>
      <c r="K284" s="212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174</v>
      </c>
      <c r="AU284" s="220" t="s">
        <v>83</v>
      </c>
      <c r="AV284" s="13" t="s">
        <v>81</v>
      </c>
      <c r="AW284" s="13" t="s">
        <v>31</v>
      </c>
      <c r="AX284" s="13" t="s">
        <v>73</v>
      </c>
      <c r="AY284" s="220" t="s">
        <v>131</v>
      </c>
    </row>
    <row r="285" spans="1:65" s="14" customFormat="1" ht="11.25">
      <c r="B285" s="221"/>
      <c r="C285" s="222"/>
      <c r="D285" s="202" t="s">
        <v>174</v>
      </c>
      <c r="E285" s="223" t="s">
        <v>1</v>
      </c>
      <c r="F285" s="224" t="s">
        <v>1117</v>
      </c>
      <c r="G285" s="222"/>
      <c r="H285" s="225">
        <v>1.4990635000000001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174</v>
      </c>
      <c r="AU285" s="231" t="s">
        <v>83</v>
      </c>
      <c r="AV285" s="14" t="s">
        <v>83</v>
      </c>
      <c r="AW285" s="14" t="s">
        <v>31</v>
      </c>
      <c r="AX285" s="14" t="s">
        <v>73</v>
      </c>
      <c r="AY285" s="231" t="s">
        <v>131</v>
      </c>
    </row>
    <row r="286" spans="1:65" s="14" customFormat="1" ht="11.25">
      <c r="B286" s="221"/>
      <c r="C286" s="222"/>
      <c r="D286" s="202" t="s">
        <v>174</v>
      </c>
      <c r="E286" s="223" t="s">
        <v>1</v>
      </c>
      <c r="F286" s="224" t="s">
        <v>1118</v>
      </c>
      <c r="G286" s="222"/>
      <c r="H286" s="225">
        <v>6.3055300000000001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174</v>
      </c>
      <c r="AU286" s="231" t="s">
        <v>83</v>
      </c>
      <c r="AV286" s="14" t="s">
        <v>83</v>
      </c>
      <c r="AW286" s="14" t="s">
        <v>31</v>
      </c>
      <c r="AX286" s="14" t="s">
        <v>73</v>
      </c>
      <c r="AY286" s="231" t="s">
        <v>131</v>
      </c>
    </row>
    <row r="287" spans="1:65" s="14" customFormat="1" ht="11.25">
      <c r="B287" s="221"/>
      <c r="C287" s="222"/>
      <c r="D287" s="202" t="s">
        <v>174</v>
      </c>
      <c r="E287" s="223" t="s">
        <v>1</v>
      </c>
      <c r="F287" s="224" t="s">
        <v>1119</v>
      </c>
      <c r="G287" s="222"/>
      <c r="H287" s="225">
        <v>7.5333940000000004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174</v>
      </c>
      <c r="AU287" s="231" t="s">
        <v>83</v>
      </c>
      <c r="AV287" s="14" t="s">
        <v>83</v>
      </c>
      <c r="AW287" s="14" t="s">
        <v>31</v>
      </c>
      <c r="AX287" s="14" t="s">
        <v>73</v>
      </c>
      <c r="AY287" s="231" t="s">
        <v>131</v>
      </c>
    </row>
    <row r="288" spans="1:65" s="14" customFormat="1" ht="11.25">
      <c r="B288" s="221"/>
      <c r="C288" s="222"/>
      <c r="D288" s="202" t="s">
        <v>174</v>
      </c>
      <c r="E288" s="223" t="s">
        <v>1</v>
      </c>
      <c r="F288" s="224" t="s">
        <v>1067</v>
      </c>
      <c r="G288" s="222"/>
      <c r="H288" s="225">
        <v>82.584374999999994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174</v>
      </c>
      <c r="AU288" s="231" t="s">
        <v>83</v>
      </c>
      <c r="AV288" s="14" t="s">
        <v>83</v>
      </c>
      <c r="AW288" s="14" t="s">
        <v>31</v>
      </c>
      <c r="AX288" s="14" t="s">
        <v>73</v>
      </c>
      <c r="AY288" s="231" t="s">
        <v>131</v>
      </c>
    </row>
    <row r="289" spans="1:65" s="14" customFormat="1" ht="11.25">
      <c r="B289" s="221"/>
      <c r="C289" s="222"/>
      <c r="D289" s="202" t="s">
        <v>174</v>
      </c>
      <c r="E289" s="223" t="s">
        <v>1</v>
      </c>
      <c r="F289" s="224" t="s">
        <v>1068</v>
      </c>
      <c r="G289" s="222"/>
      <c r="H289" s="225">
        <v>8.7074999999999996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174</v>
      </c>
      <c r="AU289" s="231" t="s">
        <v>83</v>
      </c>
      <c r="AV289" s="14" t="s">
        <v>83</v>
      </c>
      <c r="AW289" s="14" t="s">
        <v>31</v>
      </c>
      <c r="AX289" s="14" t="s">
        <v>73</v>
      </c>
      <c r="AY289" s="231" t="s">
        <v>131</v>
      </c>
    </row>
    <row r="290" spans="1:65" s="14" customFormat="1" ht="11.25">
      <c r="B290" s="221"/>
      <c r="C290" s="222"/>
      <c r="D290" s="202" t="s">
        <v>174</v>
      </c>
      <c r="E290" s="223" t="s">
        <v>1</v>
      </c>
      <c r="F290" s="224" t="s">
        <v>1069</v>
      </c>
      <c r="G290" s="222"/>
      <c r="H290" s="225">
        <v>8.5785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174</v>
      </c>
      <c r="AU290" s="231" t="s">
        <v>83</v>
      </c>
      <c r="AV290" s="14" t="s">
        <v>83</v>
      </c>
      <c r="AW290" s="14" t="s">
        <v>31</v>
      </c>
      <c r="AX290" s="14" t="s">
        <v>73</v>
      </c>
      <c r="AY290" s="231" t="s">
        <v>131</v>
      </c>
    </row>
    <row r="291" spans="1:65" s="14" customFormat="1" ht="11.25">
      <c r="B291" s="221"/>
      <c r="C291" s="222"/>
      <c r="D291" s="202" t="s">
        <v>174</v>
      </c>
      <c r="E291" s="223" t="s">
        <v>1</v>
      </c>
      <c r="F291" s="224" t="s">
        <v>1070</v>
      </c>
      <c r="G291" s="222"/>
      <c r="H291" s="225">
        <v>0.78749999999999998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174</v>
      </c>
      <c r="AU291" s="231" t="s">
        <v>83</v>
      </c>
      <c r="AV291" s="14" t="s">
        <v>83</v>
      </c>
      <c r="AW291" s="14" t="s">
        <v>31</v>
      </c>
      <c r="AX291" s="14" t="s">
        <v>73</v>
      </c>
      <c r="AY291" s="231" t="s">
        <v>131</v>
      </c>
    </row>
    <row r="292" spans="1:65" s="14" customFormat="1" ht="11.25">
      <c r="B292" s="221"/>
      <c r="C292" s="222"/>
      <c r="D292" s="202" t="s">
        <v>174</v>
      </c>
      <c r="E292" s="223" t="s">
        <v>1</v>
      </c>
      <c r="F292" s="224" t="s">
        <v>1071</v>
      </c>
      <c r="G292" s="222"/>
      <c r="H292" s="225">
        <v>0.45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174</v>
      </c>
      <c r="AU292" s="231" t="s">
        <v>83</v>
      </c>
      <c r="AV292" s="14" t="s">
        <v>83</v>
      </c>
      <c r="AW292" s="14" t="s">
        <v>31</v>
      </c>
      <c r="AX292" s="14" t="s">
        <v>73</v>
      </c>
      <c r="AY292" s="231" t="s">
        <v>131</v>
      </c>
    </row>
    <row r="293" spans="1:65" s="14" customFormat="1" ht="11.25">
      <c r="B293" s="221"/>
      <c r="C293" s="222"/>
      <c r="D293" s="202" t="s">
        <v>174</v>
      </c>
      <c r="E293" s="223" t="s">
        <v>1</v>
      </c>
      <c r="F293" s="224" t="s">
        <v>1072</v>
      </c>
      <c r="G293" s="222"/>
      <c r="H293" s="225">
        <v>0.72899999999999998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174</v>
      </c>
      <c r="AU293" s="231" t="s">
        <v>83</v>
      </c>
      <c r="AV293" s="14" t="s">
        <v>83</v>
      </c>
      <c r="AW293" s="14" t="s">
        <v>31</v>
      </c>
      <c r="AX293" s="14" t="s">
        <v>73</v>
      </c>
      <c r="AY293" s="231" t="s">
        <v>131</v>
      </c>
    </row>
    <row r="294" spans="1:65" s="14" customFormat="1" ht="11.25">
      <c r="B294" s="221"/>
      <c r="C294" s="222"/>
      <c r="D294" s="202" t="s">
        <v>174</v>
      </c>
      <c r="E294" s="223" t="s">
        <v>1</v>
      </c>
      <c r="F294" s="224" t="s">
        <v>1073</v>
      </c>
      <c r="G294" s="222"/>
      <c r="H294" s="225">
        <v>0.73124999999999996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174</v>
      </c>
      <c r="AU294" s="231" t="s">
        <v>83</v>
      </c>
      <c r="AV294" s="14" t="s">
        <v>83</v>
      </c>
      <c r="AW294" s="14" t="s">
        <v>31</v>
      </c>
      <c r="AX294" s="14" t="s">
        <v>73</v>
      </c>
      <c r="AY294" s="231" t="s">
        <v>131</v>
      </c>
    </row>
    <row r="295" spans="1:65" s="13" customFormat="1" ht="11.25">
      <c r="B295" s="211"/>
      <c r="C295" s="212"/>
      <c r="D295" s="202" t="s">
        <v>174</v>
      </c>
      <c r="E295" s="213" t="s">
        <v>1</v>
      </c>
      <c r="F295" s="214" t="s">
        <v>1074</v>
      </c>
      <c r="G295" s="212"/>
      <c r="H295" s="213" t="s">
        <v>1</v>
      </c>
      <c r="I295" s="215"/>
      <c r="J295" s="212"/>
      <c r="K295" s="212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174</v>
      </c>
      <c r="AU295" s="220" t="s">
        <v>83</v>
      </c>
      <c r="AV295" s="13" t="s">
        <v>81</v>
      </c>
      <c r="AW295" s="13" t="s">
        <v>31</v>
      </c>
      <c r="AX295" s="13" t="s">
        <v>73</v>
      </c>
      <c r="AY295" s="220" t="s">
        <v>131</v>
      </c>
    </row>
    <row r="296" spans="1:65" s="14" customFormat="1" ht="11.25">
      <c r="B296" s="221"/>
      <c r="C296" s="222"/>
      <c r="D296" s="202" t="s">
        <v>174</v>
      </c>
      <c r="E296" s="223" t="s">
        <v>1</v>
      </c>
      <c r="F296" s="224" t="s">
        <v>1075</v>
      </c>
      <c r="G296" s="222"/>
      <c r="H296" s="225">
        <v>-2.1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174</v>
      </c>
      <c r="AU296" s="231" t="s">
        <v>83</v>
      </c>
      <c r="AV296" s="14" t="s">
        <v>83</v>
      </c>
      <c r="AW296" s="14" t="s">
        <v>31</v>
      </c>
      <c r="AX296" s="14" t="s">
        <v>73</v>
      </c>
      <c r="AY296" s="231" t="s">
        <v>131</v>
      </c>
    </row>
    <row r="297" spans="1:65" s="15" customFormat="1" ht="11.25">
      <c r="B297" s="232"/>
      <c r="C297" s="233"/>
      <c r="D297" s="202" t="s">
        <v>174</v>
      </c>
      <c r="E297" s="234" t="s">
        <v>1</v>
      </c>
      <c r="F297" s="235" t="s">
        <v>178</v>
      </c>
      <c r="G297" s="233"/>
      <c r="H297" s="236">
        <v>115.8061125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174</v>
      </c>
      <c r="AU297" s="242" t="s">
        <v>83</v>
      </c>
      <c r="AV297" s="15" t="s">
        <v>138</v>
      </c>
      <c r="AW297" s="15" t="s">
        <v>31</v>
      </c>
      <c r="AX297" s="15" t="s">
        <v>81</v>
      </c>
      <c r="AY297" s="242" t="s">
        <v>131</v>
      </c>
    </row>
    <row r="298" spans="1:65" s="2" customFormat="1" ht="24.2" customHeight="1">
      <c r="A298" s="35"/>
      <c r="B298" s="36"/>
      <c r="C298" s="257" t="s">
        <v>299</v>
      </c>
      <c r="D298" s="257" t="s">
        <v>479</v>
      </c>
      <c r="E298" s="258" t="s">
        <v>1120</v>
      </c>
      <c r="F298" s="259" t="s">
        <v>1121</v>
      </c>
      <c r="G298" s="260" t="s">
        <v>172</v>
      </c>
      <c r="H298" s="261">
        <v>121.59699999999999</v>
      </c>
      <c r="I298" s="262"/>
      <c r="J298" s="263">
        <f>ROUND(I298*H298,2)</f>
        <v>0</v>
      </c>
      <c r="K298" s="264"/>
      <c r="L298" s="265"/>
      <c r="M298" s="266" t="s">
        <v>1</v>
      </c>
      <c r="N298" s="267" t="s">
        <v>38</v>
      </c>
      <c r="O298" s="72"/>
      <c r="P298" s="198">
        <f>O298*H298</f>
        <v>0</v>
      </c>
      <c r="Q298" s="198">
        <v>0</v>
      </c>
      <c r="R298" s="198">
        <f>Q298*H298</f>
        <v>0</v>
      </c>
      <c r="S298" s="198">
        <v>0</v>
      </c>
      <c r="T298" s="19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0" t="s">
        <v>197</v>
      </c>
      <c r="AT298" s="200" t="s">
        <v>479</v>
      </c>
      <c r="AU298" s="200" t="s">
        <v>83</v>
      </c>
      <c r="AY298" s="18" t="s">
        <v>131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18" t="s">
        <v>81</v>
      </c>
      <c r="BK298" s="201">
        <f>ROUND(I298*H298,2)</f>
        <v>0</v>
      </c>
      <c r="BL298" s="18" t="s">
        <v>138</v>
      </c>
      <c r="BM298" s="200" t="s">
        <v>524</v>
      </c>
    </row>
    <row r="299" spans="1:65" s="2" customFormat="1" ht="19.5">
      <c r="A299" s="35"/>
      <c r="B299" s="36"/>
      <c r="C299" s="37"/>
      <c r="D299" s="202" t="s">
        <v>139</v>
      </c>
      <c r="E299" s="37"/>
      <c r="F299" s="203" t="s">
        <v>1122</v>
      </c>
      <c r="G299" s="37"/>
      <c r="H299" s="37"/>
      <c r="I299" s="204"/>
      <c r="J299" s="37"/>
      <c r="K299" s="37"/>
      <c r="L299" s="40"/>
      <c r="M299" s="205"/>
      <c r="N299" s="206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139</v>
      </c>
      <c r="AU299" s="18" t="s">
        <v>83</v>
      </c>
    </row>
    <row r="300" spans="1:65" s="14" customFormat="1" ht="11.25">
      <c r="B300" s="221"/>
      <c r="C300" s="222"/>
      <c r="D300" s="202" t="s">
        <v>174</v>
      </c>
      <c r="E300" s="223" t="s">
        <v>1</v>
      </c>
      <c r="F300" s="224" t="s">
        <v>1123</v>
      </c>
      <c r="G300" s="222"/>
      <c r="H300" s="225">
        <v>121.59735000000001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174</v>
      </c>
      <c r="AU300" s="231" t="s">
        <v>83</v>
      </c>
      <c r="AV300" s="14" t="s">
        <v>83</v>
      </c>
      <c r="AW300" s="14" t="s">
        <v>31</v>
      </c>
      <c r="AX300" s="14" t="s">
        <v>73</v>
      </c>
      <c r="AY300" s="231" t="s">
        <v>131</v>
      </c>
    </row>
    <row r="301" spans="1:65" s="15" customFormat="1" ht="11.25">
      <c r="B301" s="232"/>
      <c r="C301" s="233"/>
      <c r="D301" s="202" t="s">
        <v>174</v>
      </c>
      <c r="E301" s="234" t="s">
        <v>1</v>
      </c>
      <c r="F301" s="235" t="s">
        <v>178</v>
      </c>
      <c r="G301" s="233"/>
      <c r="H301" s="236">
        <v>121.59735000000001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AT301" s="242" t="s">
        <v>174</v>
      </c>
      <c r="AU301" s="242" t="s">
        <v>83</v>
      </c>
      <c r="AV301" s="15" t="s">
        <v>138</v>
      </c>
      <c r="AW301" s="15" t="s">
        <v>31</v>
      </c>
      <c r="AX301" s="15" t="s">
        <v>81</v>
      </c>
      <c r="AY301" s="242" t="s">
        <v>131</v>
      </c>
    </row>
    <row r="302" spans="1:65" s="2" customFormat="1" ht="37.9" customHeight="1">
      <c r="A302" s="35"/>
      <c r="B302" s="36"/>
      <c r="C302" s="188" t="s">
        <v>525</v>
      </c>
      <c r="D302" s="188" t="s">
        <v>134</v>
      </c>
      <c r="E302" s="189" t="s">
        <v>1124</v>
      </c>
      <c r="F302" s="190" t="s">
        <v>1125</v>
      </c>
      <c r="G302" s="191" t="s">
        <v>172</v>
      </c>
      <c r="H302" s="192">
        <v>5.9160000000000004</v>
      </c>
      <c r="I302" s="193"/>
      <c r="J302" s="194">
        <f>ROUND(I302*H302,2)</f>
        <v>0</v>
      </c>
      <c r="K302" s="195"/>
      <c r="L302" s="40"/>
      <c r="M302" s="196" t="s">
        <v>1</v>
      </c>
      <c r="N302" s="197" t="s">
        <v>38</v>
      </c>
      <c r="O302" s="72"/>
      <c r="P302" s="198">
        <f>O302*H302</f>
        <v>0</v>
      </c>
      <c r="Q302" s="198">
        <v>8.0599999999999994E-5</v>
      </c>
      <c r="R302" s="198">
        <f>Q302*H302</f>
        <v>4.768296E-4</v>
      </c>
      <c r="S302" s="198">
        <v>0</v>
      </c>
      <c r="T302" s="19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0" t="s">
        <v>138</v>
      </c>
      <c r="AT302" s="200" t="s">
        <v>134</v>
      </c>
      <c r="AU302" s="200" t="s">
        <v>83</v>
      </c>
      <c r="AY302" s="18" t="s">
        <v>131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18" t="s">
        <v>81</v>
      </c>
      <c r="BK302" s="201">
        <f>ROUND(I302*H302,2)</f>
        <v>0</v>
      </c>
      <c r="BL302" s="18" t="s">
        <v>138</v>
      </c>
      <c r="BM302" s="200" t="s">
        <v>528</v>
      </c>
    </row>
    <row r="303" spans="1:65" s="2" customFormat="1" ht="29.25">
      <c r="A303" s="35"/>
      <c r="B303" s="36"/>
      <c r="C303" s="37"/>
      <c r="D303" s="202" t="s">
        <v>139</v>
      </c>
      <c r="E303" s="37"/>
      <c r="F303" s="203" t="s">
        <v>1126</v>
      </c>
      <c r="G303" s="37"/>
      <c r="H303" s="37"/>
      <c r="I303" s="204"/>
      <c r="J303" s="37"/>
      <c r="K303" s="37"/>
      <c r="L303" s="40"/>
      <c r="M303" s="205"/>
      <c r="N303" s="206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139</v>
      </c>
      <c r="AU303" s="18" t="s">
        <v>83</v>
      </c>
    </row>
    <row r="304" spans="1:65" s="13" customFormat="1" ht="11.25">
      <c r="B304" s="211"/>
      <c r="C304" s="212"/>
      <c r="D304" s="202" t="s">
        <v>174</v>
      </c>
      <c r="E304" s="213" t="s">
        <v>1</v>
      </c>
      <c r="F304" s="214" t="s">
        <v>1101</v>
      </c>
      <c r="G304" s="212"/>
      <c r="H304" s="213" t="s">
        <v>1</v>
      </c>
      <c r="I304" s="215"/>
      <c r="J304" s="212"/>
      <c r="K304" s="212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174</v>
      </c>
      <c r="AU304" s="220" t="s">
        <v>83</v>
      </c>
      <c r="AV304" s="13" t="s">
        <v>81</v>
      </c>
      <c r="AW304" s="13" t="s">
        <v>31</v>
      </c>
      <c r="AX304" s="13" t="s">
        <v>73</v>
      </c>
      <c r="AY304" s="220" t="s">
        <v>131</v>
      </c>
    </row>
    <row r="305" spans="1:65" s="14" customFormat="1" ht="11.25">
      <c r="B305" s="221"/>
      <c r="C305" s="222"/>
      <c r="D305" s="202" t="s">
        <v>174</v>
      </c>
      <c r="E305" s="223" t="s">
        <v>1</v>
      </c>
      <c r="F305" s="224" t="s">
        <v>1110</v>
      </c>
      <c r="G305" s="222"/>
      <c r="H305" s="225">
        <v>5.9160000000000004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174</v>
      </c>
      <c r="AU305" s="231" t="s">
        <v>83</v>
      </c>
      <c r="AV305" s="14" t="s">
        <v>83</v>
      </c>
      <c r="AW305" s="14" t="s">
        <v>31</v>
      </c>
      <c r="AX305" s="14" t="s">
        <v>73</v>
      </c>
      <c r="AY305" s="231" t="s">
        <v>131</v>
      </c>
    </row>
    <row r="306" spans="1:65" s="15" customFormat="1" ht="11.25">
      <c r="B306" s="232"/>
      <c r="C306" s="233"/>
      <c r="D306" s="202" t="s">
        <v>174</v>
      </c>
      <c r="E306" s="234" t="s">
        <v>1</v>
      </c>
      <c r="F306" s="235" t="s">
        <v>178</v>
      </c>
      <c r="G306" s="233"/>
      <c r="H306" s="236">
        <v>5.9160000000000004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174</v>
      </c>
      <c r="AU306" s="242" t="s">
        <v>83</v>
      </c>
      <c r="AV306" s="15" t="s">
        <v>138</v>
      </c>
      <c r="AW306" s="15" t="s">
        <v>31</v>
      </c>
      <c r="AX306" s="15" t="s">
        <v>81</v>
      </c>
      <c r="AY306" s="242" t="s">
        <v>131</v>
      </c>
    </row>
    <row r="307" spans="1:65" s="2" customFormat="1" ht="37.9" customHeight="1">
      <c r="A307" s="35"/>
      <c r="B307" s="36"/>
      <c r="C307" s="188" t="s">
        <v>305</v>
      </c>
      <c r="D307" s="188" t="s">
        <v>134</v>
      </c>
      <c r="E307" s="189" t="s">
        <v>1127</v>
      </c>
      <c r="F307" s="190" t="s">
        <v>1128</v>
      </c>
      <c r="G307" s="191" t="s">
        <v>172</v>
      </c>
      <c r="H307" s="192">
        <v>115.806</v>
      </c>
      <c r="I307" s="193"/>
      <c r="J307" s="194">
        <f>ROUND(I307*H307,2)</f>
        <v>0</v>
      </c>
      <c r="K307" s="195"/>
      <c r="L307" s="40"/>
      <c r="M307" s="196" t="s">
        <v>1</v>
      </c>
      <c r="N307" s="197" t="s">
        <v>38</v>
      </c>
      <c r="O307" s="72"/>
      <c r="P307" s="198">
        <f>O307*H307</f>
        <v>0</v>
      </c>
      <c r="Q307" s="198">
        <v>8.0599999999999994E-5</v>
      </c>
      <c r="R307" s="198">
        <f>Q307*H307</f>
        <v>9.3339635999999983E-3</v>
      </c>
      <c r="S307" s="198">
        <v>0</v>
      </c>
      <c r="T307" s="19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0" t="s">
        <v>138</v>
      </c>
      <c r="AT307" s="200" t="s">
        <v>134</v>
      </c>
      <c r="AU307" s="200" t="s">
        <v>83</v>
      </c>
      <c r="AY307" s="18" t="s">
        <v>131</v>
      </c>
      <c r="BE307" s="201">
        <f>IF(N307="základní",J307,0)</f>
        <v>0</v>
      </c>
      <c r="BF307" s="201">
        <f>IF(N307="snížená",J307,0)</f>
        <v>0</v>
      </c>
      <c r="BG307" s="201">
        <f>IF(N307="zákl. přenesená",J307,0)</f>
        <v>0</v>
      </c>
      <c r="BH307" s="201">
        <f>IF(N307="sníž. přenesená",J307,0)</f>
        <v>0</v>
      </c>
      <c r="BI307" s="201">
        <f>IF(N307="nulová",J307,0)</f>
        <v>0</v>
      </c>
      <c r="BJ307" s="18" t="s">
        <v>81</v>
      </c>
      <c r="BK307" s="201">
        <f>ROUND(I307*H307,2)</f>
        <v>0</v>
      </c>
      <c r="BL307" s="18" t="s">
        <v>138</v>
      </c>
      <c r="BM307" s="200" t="s">
        <v>569</v>
      </c>
    </row>
    <row r="308" spans="1:65" s="2" customFormat="1" ht="29.25">
      <c r="A308" s="35"/>
      <c r="B308" s="36"/>
      <c r="C308" s="37"/>
      <c r="D308" s="202" t="s">
        <v>139</v>
      </c>
      <c r="E308" s="37"/>
      <c r="F308" s="203" t="s">
        <v>1129</v>
      </c>
      <c r="G308" s="37"/>
      <c r="H308" s="37"/>
      <c r="I308" s="204"/>
      <c r="J308" s="37"/>
      <c r="K308" s="37"/>
      <c r="L308" s="40"/>
      <c r="M308" s="205"/>
      <c r="N308" s="206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139</v>
      </c>
      <c r="AU308" s="18" t="s">
        <v>83</v>
      </c>
    </row>
    <row r="309" spans="1:65" s="13" customFormat="1" ht="11.25">
      <c r="B309" s="211"/>
      <c r="C309" s="212"/>
      <c r="D309" s="202" t="s">
        <v>174</v>
      </c>
      <c r="E309" s="213" t="s">
        <v>1</v>
      </c>
      <c r="F309" s="214" t="s">
        <v>1063</v>
      </c>
      <c r="G309" s="212"/>
      <c r="H309" s="213" t="s">
        <v>1</v>
      </c>
      <c r="I309" s="215"/>
      <c r="J309" s="212"/>
      <c r="K309" s="212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174</v>
      </c>
      <c r="AU309" s="220" t="s">
        <v>83</v>
      </c>
      <c r="AV309" s="13" t="s">
        <v>81</v>
      </c>
      <c r="AW309" s="13" t="s">
        <v>31</v>
      </c>
      <c r="AX309" s="13" t="s">
        <v>73</v>
      </c>
      <c r="AY309" s="220" t="s">
        <v>131</v>
      </c>
    </row>
    <row r="310" spans="1:65" s="14" customFormat="1" ht="11.25">
      <c r="B310" s="221"/>
      <c r="C310" s="222"/>
      <c r="D310" s="202" t="s">
        <v>174</v>
      </c>
      <c r="E310" s="223" t="s">
        <v>1</v>
      </c>
      <c r="F310" s="224" t="s">
        <v>1117</v>
      </c>
      <c r="G310" s="222"/>
      <c r="H310" s="225">
        <v>1.4990635000000001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174</v>
      </c>
      <c r="AU310" s="231" t="s">
        <v>83</v>
      </c>
      <c r="AV310" s="14" t="s">
        <v>83</v>
      </c>
      <c r="AW310" s="14" t="s">
        <v>31</v>
      </c>
      <c r="AX310" s="14" t="s">
        <v>73</v>
      </c>
      <c r="AY310" s="231" t="s">
        <v>131</v>
      </c>
    </row>
    <row r="311" spans="1:65" s="14" customFormat="1" ht="11.25">
      <c r="B311" s="221"/>
      <c r="C311" s="222"/>
      <c r="D311" s="202" t="s">
        <v>174</v>
      </c>
      <c r="E311" s="223" t="s">
        <v>1</v>
      </c>
      <c r="F311" s="224" t="s">
        <v>1118</v>
      </c>
      <c r="G311" s="222"/>
      <c r="H311" s="225">
        <v>6.3055300000000001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174</v>
      </c>
      <c r="AU311" s="231" t="s">
        <v>83</v>
      </c>
      <c r="AV311" s="14" t="s">
        <v>83</v>
      </c>
      <c r="AW311" s="14" t="s">
        <v>31</v>
      </c>
      <c r="AX311" s="14" t="s">
        <v>73</v>
      </c>
      <c r="AY311" s="231" t="s">
        <v>131</v>
      </c>
    </row>
    <row r="312" spans="1:65" s="14" customFormat="1" ht="11.25">
      <c r="B312" s="221"/>
      <c r="C312" s="222"/>
      <c r="D312" s="202" t="s">
        <v>174</v>
      </c>
      <c r="E312" s="223" t="s">
        <v>1</v>
      </c>
      <c r="F312" s="224" t="s">
        <v>1119</v>
      </c>
      <c r="G312" s="222"/>
      <c r="H312" s="225">
        <v>7.5333940000000004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174</v>
      </c>
      <c r="AU312" s="231" t="s">
        <v>83</v>
      </c>
      <c r="AV312" s="14" t="s">
        <v>83</v>
      </c>
      <c r="AW312" s="14" t="s">
        <v>31</v>
      </c>
      <c r="AX312" s="14" t="s">
        <v>73</v>
      </c>
      <c r="AY312" s="231" t="s">
        <v>131</v>
      </c>
    </row>
    <row r="313" spans="1:65" s="14" customFormat="1" ht="11.25">
      <c r="B313" s="221"/>
      <c r="C313" s="222"/>
      <c r="D313" s="202" t="s">
        <v>174</v>
      </c>
      <c r="E313" s="223" t="s">
        <v>1</v>
      </c>
      <c r="F313" s="224" t="s">
        <v>1067</v>
      </c>
      <c r="G313" s="222"/>
      <c r="H313" s="225">
        <v>82.584374999999994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174</v>
      </c>
      <c r="AU313" s="231" t="s">
        <v>83</v>
      </c>
      <c r="AV313" s="14" t="s">
        <v>83</v>
      </c>
      <c r="AW313" s="14" t="s">
        <v>31</v>
      </c>
      <c r="AX313" s="14" t="s">
        <v>73</v>
      </c>
      <c r="AY313" s="231" t="s">
        <v>131</v>
      </c>
    </row>
    <row r="314" spans="1:65" s="14" customFormat="1" ht="11.25">
      <c r="B314" s="221"/>
      <c r="C314" s="222"/>
      <c r="D314" s="202" t="s">
        <v>174</v>
      </c>
      <c r="E314" s="223" t="s">
        <v>1</v>
      </c>
      <c r="F314" s="224" t="s">
        <v>1068</v>
      </c>
      <c r="G314" s="222"/>
      <c r="H314" s="225">
        <v>8.7074999999999996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174</v>
      </c>
      <c r="AU314" s="231" t="s">
        <v>83</v>
      </c>
      <c r="AV314" s="14" t="s">
        <v>83</v>
      </c>
      <c r="AW314" s="14" t="s">
        <v>31</v>
      </c>
      <c r="AX314" s="14" t="s">
        <v>73</v>
      </c>
      <c r="AY314" s="231" t="s">
        <v>131</v>
      </c>
    </row>
    <row r="315" spans="1:65" s="14" customFormat="1" ht="11.25">
      <c r="B315" s="221"/>
      <c r="C315" s="222"/>
      <c r="D315" s="202" t="s">
        <v>174</v>
      </c>
      <c r="E315" s="223" t="s">
        <v>1</v>
      </c>
      <c r="F315" s="224" t="s">
        <v>1069</v>
      </c>
      <c r="G315" s="222"/>
      <c r="H315" s="225">
        <v>8.5785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174</v>
      </c>
      <c r="AU315" s="231" t="s">
        <v>83</v>
      </c>
      <c r="AV315" s="14" t="s">
        <v>83</v>
      </c>
      <c r="AW315" s="14" t="s">
        <v>31</v>
      </c>
      <c r="AX315" s="14" t="s">
        <v>73</v>
      </c>
      <c r="AY315" s="231" t="s">
        <v>131</v>
      </c>
    </row>
    <row r="316" spans="1:65" s="14" customFormat="1" ht="11.25">
      <c r="B316" s="221"/>
      <c r="C316" s="222"/>
      <c r="D316" s="202" t="s">
        <v>174</v>
      </c>
      <c r="E316" s="223" t="s">
        <v>1</v>
      </c>
      <c r="F316" s="224" t="s">
        <v>1070</v>
      </c>
      <c r="G316" s="222"/>
      <c r="H316" s="225">
        <v>0.78749999999999998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174</v>
      </c>
      <c r="AU316" s="231" t="s">
        <v>83</v>
      </c>
      <c r="AV316" s="14" t="s">
        <v>83</v>
      </c>
      <c r="AW316" s="14" t="s">
        <v>31</v>
      </c>
      <c r="AX316" s="14" t="s">
        <v>73</v>
      </c>
      <c r="AY316" s="231" t="s">
        <v>131</v>
      </c>
    </row>
    <row r="317" spans="1:65" s="14" customFormat="1" ht="11.25">
      <c r="B317" s="221"/>
      <c r="C317" s="222"/>
      <c r="D317" s="202" t="s">
        <v>174</v>
      </c>
      <c r="E317" s="223" t="s">
        <v>1</v>
      </c>
      <c r="F317" s="224" t="s">
        <v>1071</v>
      </c>
      <c r="G317" s="222"/>
      <c r="H317" s="225">
        <v>0.45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174</v>
      </c>
      <c r="AU317" s="231" t="s">
        <v>83</v>
      </c>
      <c r="AV317" s="14" t="s">
        <v>83</v>
      </c>
      <c r="AW317" s="14" t="s">
        <v>31</v>
      </c>
      <c r="AX317" s="14" t="s">
        <v>73</v>
      </c>
      <c r="AY317" s="231" t="s">
        <v>131</v>
      </c>
    </row>
    <row r="318" spans="1:65" s="14" customFormat="1" ht="11.25">
      <c r="B318" s="221"/>
      <c r="C318" s="222"/>
      <c r="D318" s="202" t="s">
        <v>174</v>
      </c>
      <c r="E318" s="223" t="s">
        <v>1</v>
      </c>
      <c r="F318" s="224" t="s">
        <v>1072</v>
      </c>
      <c r="G318" s="222"/>
      <c r="H318" s="225">
        <v>0.72899999999999998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174</v>
      </c>
      <c r="AU318" s="231" t="s">
        <v>83</v>
      </c>
      <c r="AV318" s="14" t="s">
        <v>83</v>
      </c>
      <c r="AW318" s="14" t="s">
        <v>31</v>
      </c>
      <c r="AX318" s="14" t="s">
        <v>73</v>
      </c>
      <c r="AY318" s="231" t="s">
        <v>131</v>
      </c>
    </row>
    <row r="319" spans="1:65" s="14" customFormat="1" ht="11.25">
      <c r="B319" s="221"/>
      <c r="C319" s="222"/>
      <c r="D319" s="202" t="s">
        <v>174</v>
      </c>
      <c r="E319" s="223" t="s">
        <v>1</v>
      </c>
      <c r="F319" s="224" t="s">
        <v>1073</v>
      </c>
      <c r="G319" s="222"/>
      <c r="H319" s="225">
        <v>0.73124999999999996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174</v>
      </c>
      <c r="AU319" s="231" t="s">
        <v>83</v>
      </c>
      <c r="AV319" s="14" t="s">
        <v>83</v>
      </c>
      <c r="AW319" s="14" t="s">
        <v>31</v>
      </c>
      <c r="AX319" s="14" t="s">
        <v>73</v>
      </c>
      <c r="AY319" s="231" t="s">
        <v>131</v>
      </c>
    </row>
    <row r="320" spans="1:65" s="13" customFormat="1" ht="11.25">
      <c r="B320" s="211"/>
      <c r="C320" s="212"/>
      <c r="D320" s="202" t="s">
        <v>174</v>
      </c>
      <c r="E320" s="213" t="s">
        <v>1</v>
      </c>
      <c r="F320" s="214" t="s">
        <v>1074</v>
      </c>
      <c r="G320" s="212"/>
      <c r="H320" s="213" t="s">
        <v>1</v>
      </c>
      <c r="I320" s="215"/>
      <c r="J320" s="212"/>
      <c r="K320" s="212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174</v>
      </c>
      <c r="AU320" s="220" t="s">
        <v>83</v>
      </c>
      <c r="AV320" s="13" t="s">
        <v>81</v>
      </c>
      <c r="AW320" s="13" t="s">
        <v>31</v>
      </c>
      <c r="AX320" s="13" t="s">
        <v>73</v>
      </c>
      <c r="AY320" s="220" t="s">
        <v>131</v>
      </c>
    </row>
    <row r="321" spans="1:65" s="14" customFormat="1" ht="11.25">
      <c r="B321" s="221"/>
      <c r="C321" s="222"/>
      <c r="D321" s="202" t="s">
        <v>174</v>
      </c>
      <c r="E321" s="223" t="s">
        <v>1</v>
      </c>
      <c r="F321" s="224" t="s">
        <v>1075</v>
      </c>
      <c r="G321" s="222"/>
      <c r="H321" s="225">
        <v>-2.1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174</v>
      </c>
      <c r="AU321" s="231" t="s">
        <v>83</v>
      </c>
      <c r="AV321" s="14" t="s">
        <v>83</v>
      </c>
      <c r="AW321" s="14" t="s">
        <v>31</v>
      </c>
      <c r="AX321" s="14" t="s">
        <v>73</v>
      </c>
      <c r="AY321" s="231" t="s">
        <v>131</v>
      </c>
    </row>
    <row r="322" spans="1:65" s="15" customFormat="1" ht="11.25">
      <c r="B322" s="232"/>
      <c r="C322" s="233"/>
      <c r="D322" s="202" t="s">
        <v>174</v>
      </c>
      <c r="E322" s="234" t="s">
        <v>1</v>
      </c>
      <c r="F322" s="235" t="s">
        <v>178</v>
      </c>
      <c r="G322" s="233"/>
      <c r="H322" s="236">
        <v>115.8061125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174</v>
      </c>
      <c r="AU322" s="242" t="s">
        <v>83</v>
      </c>
      <c r="AV322" s="15" t="s">
        <v>138</v>
      </c>
      <c r="AW322" s="15" t="s">
        <v>31</v>
      </c>
      <c r="AX322" s="15" t="s">
        <v>81</v>
      </c>
      <c r="AY322" s="242" t="s">
        <v>131</v>
      </c>
    </row>
    <row r="323" spans="1:65" s="2" customFormat="1" ht="24.2" customHeight="1">
      <c r="A323" s="35"/>
      <c r="B323" s="36"/>
      <c r="C323" s="188" t="s">
        <v>573</v>
      </c>
      <c r="D323" s="188" t="s">
        <v>134</v>
      </c>
      <c r="E323" s="189" t="s">
        <v>1130</v>
      </c>
      <c r="F323" s="190" t="s">
        <v>1131</v>
      </c>
      <c r="G323" s="191" t="s">
        <v>172</v>
      </c>
      <c r="H323" s="192">
        <v>3.6280000000000001</v>
      </c>
      <c r="I323" s="193"/>
      <c r="J323" s="194">
        <f>ROUND(I323*H323,2)</f>
        <v>0</v>
      </c>
      <c r="K323" s="195"/>
      <c r="L323" s="40"/>
      <c r="M323" s="196" t="s">
        <v>1</v>
      </c>
      <c r="N323" s="197" t="s">
        <v>38</v>
      </c>
      <c r="O323" s="72"/>
      <c r="P323" s="198">
        <f>O323*H323</f>
        <v>0</v>
      </c>
      <c r="Q323" s="198">
        <v>1.0500000000000001E-2</v>
      </c>
      <c r="R323" s="198">
        <f>Q323*H323</f>
        <v>3.8094000000000003E-2</v>
      </c>
      <c r="S323" s="198">
        <v>0</v>
      </c>
      <c r="T323" s="19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0" t="s">
        <v>138</v>
      </c>
      <c r="AT323" s="200" t="s">
        <v>134</v>
      </c>
      <c r="AU323" s="200" t="s">
        <v>83</v>
      </c>
      <c r="AY323" s="18" t="s">
        <v>131</v>
      </c>
      <c r="BE323" s="201">
        <f>IF(N323="základní",J323,0)</f>
        <v>0</v>
      </c>
      <c r="BF323" s="201">
        <f>IF(N323="snížená",J323,0)</f>
        <v>0</v>
      </c>
      <c r="BG323" s="201">
        <f>IF(N323="zákl. přenesená",J323,0)</f>
        <v>0</v>
      </c>
      <c r="BH323" s="201">
        <f>IF(N323="sníž. přenesená",J323,0)</f>
        <v>0</v>
      </c>
      <c r="BI323" s="201">
        <f>IF(N323="nulová",J323,0)</f>
        <v>0</v>
      </c>
      <c r="BJ323" s="18" t="s">
        <v>81</v>
      </c>
      <c r="BK323" s="201">
        <f>ROUND(I323*H323,2)</f>
        <v>0</v>
      </c>
      <c r="BL323" s="18" t="s">
        <v>138</v>
      </c>
      <c r="BM323" s="200" t="s">
        <v>576</v>
      </c>
    </row>
    <row r="324" spans="1:65" s="2" customFormat="1" ht="19.5">
      <c r="A324" s="35"/>
      <c r="B324" s="36"/>
      <c r="C324" s="37"/>
      <c r="D324" s="202" t="s">
        <v>139</v>
      </c>
      <c r="E324" s="37"/>
      <c r="F324" s="203" t="s">
        <v>1132</v>
      </c>
      <c r="G324" s="37"/>
      <c r="H324" s="37"/>
      <c r="I324" s="204"/>
      <c r="J324" s="37"/>
      <c r="K324" s="37"/>
      <c r="L324" s="40"/>
      <c r="M324" s="205"/>
      <c r="N324" s="206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139</v>
      </c>
      <c r="AU324" s="18" t="s">
        <v>83</v>
      </c>
    </row>
    <row r="325" spans="1:65" s="13" customFormat="1" ht="11.25">
      <c r="B325" s="211"/>
      <c r="C325" s="212"/>
      <c r="D325" s="202" t="s">
        <v>174</v>
      </c>
      <c r="E325" s="213" t="s">
        <v>1</v>
      </c>
      <c r="F325" s="214" t="s">
        <v>1101</v>
      </c>
      <c r="G325" s="212"/>
      <c r="H325" s="213" t="s">
        <v>1</v>
      </c>
      <c r="I325" s="215"/>
      <c r="J325" s="212"/>
      <c r="K325" s="212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174</v>
      </c>
      <c r="AU325" s="220" t="s">
        <v>83</v>
      </c>
      <c r="AV325" s="13" t="s">
        <v>81</v>
      </c>
      <c r="AW325" s="13" t="s">
        <v>31</v>
      </c>
      <c r="AX325" s="13" t="s">
        <v>73</v>
      </c>
      <c r="AY325" s="220" t="s">
        <v>131</v>
      </c>
    </row>
    <row r="326" spans="1:65" s="14" customFormat="1" ht="11.25">
      <c r="B326" s="221"/>
      <c r="C326" s="222"/>
      <c r="D326" s="202" t="s">
        <v>174</v>
      </c>
      <c r="E326" s="223" t="s">
        <v>1</v>
      </c>
      <c r="F326" s="224" t="s">
        <v>1106</v>
      </c>
      <c r="G326" s="222"/>
      <c r="H326" s="225">
        <v>3.6280000000000001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174</v>
      </c>
      <c r="AU326" s="231" t="s">
        <v>83</v>
      </c>
      <c r="AV326" s="14" t="s">
        <v>83</v>
      </c>
      <c r="AW326" s="14" t="s">
        <v>31</v>
      </c>
      <c r="AX326" s="14" t="s">
        <v>73</v>
      </c>
      <c r="AY326" s="231" t="s">
        <v>131</v>
      </c>
    </row>
    <row r="327" spans="1:65" s="15" customFormat="1" ht="11.25">
      <c r="B327" s="232"/>
      <c r="C327" s="233"/>
      <c r="D327" s="202" t="s">
        <v>174</v>
      </c>
      <c r="E327" s="234" t="s">
        <v>1</v>
      </c>
      <c r="F327" s="235" t="s">
        <v>178</v>
      </c>
      <c r="G327" s="233"/>
      <c r="H327" s="236">
        <v>3.6280000000000001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AT327" s="242" t="s">
        <v>174</v>
      </c>
      <c r="AU327" s="242" t="s">
        <v>83</v>
      </c>
      <c r="AV327" s="15" t="s">
        <v>138</v>
      </c>
      <c r="AW327" s="15" t="s">
        <v>31</v>
      </c>
      <c r="AX327" s="15" t="s">
        <v>81</v>
      </c>
      <c r="AY327" s="242" t="s">
        <v>131</v>
      </c>
    </row>
    <row r="328" spans="1:65" s="2" customFormat="1" ht="24.2" customHeight="1">
      <c r="A328" s="35"/>
      <c r="B328" s="36"/>
      <c r="C328" s="188" t="s">
        <v>309</v>
      </c>
      <c r="D328" s="188" t="s">
        <v>134</v>
      </c>
      <c r="E328" s="189" t="s">
        <v>1133</v>
      </c>
      <c r="F328" s="190" t="s">
        <v>1134</v>
      </c>
      <c r="G328" s="191" t="s">
        <v>172</v>
      </c>
      <c r="H328" s="192">
        <v>121.574</v>
      </c>
      <c r="I328" s="193"/>
      <c r="J328" s="194">
        <f>ROUND(I328*H328,2)</f>
        <v>0</v>
      </c>
      <c r="K328" s="195"/>
      <c r="L328" s="40"/>
      <c r="M328" s="196" t="s">
        <v>1</v>
      </c>
      <c r="N328" s="197" t="s">
        <v>38</v>
      </c>
      <c r="O328" s="72"/>
      <c r="P328" s="198">
        <f>O328*H328</f>
        <v>0</v>
      </c>
      <c r="Q328" s="198">
        <v>2.7000000000000001E-3</v>
      </c>
      <c r="R328" s="198">
        <f>Q328*H328</f>
        <v>0.32824980000000004</v>
      </c>
      <c r="S328" s="198">
        <v>0</v>
      </c>
      <c r="T328" s="19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0" t="s">
        <v>138</v>
      </c>
      <c r="AT328" s="200" t="s">
        <v>134</v>
      </c>
      <c r="AU328" s="200" t="s">
        <v>83</v>
      </c>
      <c r="AY328" s="18" t="s">
        <v>131</v>
      </c>
      <c r="BE328" s="201">
        <f>IF(N328="základní",J328,0)</f>
        <v>0</v>
      </c>
      <c r="BF328" s="201">
        <f>IF(N328="snížená",J328,0)</f>
        <v>0</v>
      </c>
      <c r="BG328" s="201">
        <f>IF(N328="zákl. přenesená",J328,0)</f>
        <v>0</v>
      </c>
      <c r="BH328" s="201">
        <f>IF(N328="sníž. přenesená",J328,0)</f>
        <v>0</v>
      </c>
      <c r="BI328" s="201">
        <f>IF(N328="nulová",J328,0)</f>
        <v>0</v>
      </c>
      <c r="BJ328" s="18" t="s">
        <v>81</v>
      </c>
      <c r="BK328" s="201">
        <f>ROUND(I328*H328,2)</f>
        <v>0</v>
      </c>
      <c r="BL328" s="18" t="s">
        <v>138</v>
      </c>
      <c r="BM328" s="200" t="s">
        <v>586</v>
      </c>
    </row>
    <row r="329" spans="1:65" s="2" customFormat="1" ht="19.5">
      <c r="A329" s="35"/>
      <c r="B329" s="36"/>
      <c r="C329" s="37"/>
      <c r="D329" s="202" t="s">
        <v>139</v>
      </c>
      <c r="E329" s="37"/>
      <c r="F329" s="203" t="s">
        <v>1135</v>
      </c>
      <c r="G329" s="37"/>
      <c r="H329" s="37"/>
      <c r="I329" s="204"/>
      <c r="J329" s="37"/>
      <c r="K329" s="37"/>
      <c r="L329" s="40"/>
      <c r="M329" s="205"/>
      <c r="N329" s="206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139</v>
      </c>
      <c r="AU329" s="18" t="s">
        <v>83</v>
      </c>
    </row>
    <row r="330" spans="1:65" s="13" customFormat="1" ht="11.25">
      <c r="B330" s="211"/>
      <c r="C330" s="212"/>
      <c r="D330" s="202" t="s">
        <v>174</v>
      </c>
      <c r="E330" s="213" t="s">
        <v>1</v>
      </c>
      <c r="F330" s="214" t="s">
        <v>1063</v>
      </c>
      <c r="G330" s="212"/>
      <c r="H330" s="213" t="s">
        <v>1</v>
      </c>
      <c r="I330" s="215"/>
      <c r="J330" s="212"/>
      <c r="K330" s="212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174</v>
      </c>
      <c r="AU330" s="220" t="s">
        <v>83</v>
      </c>
      <c r="AV330" s="13" t="s">
        <v>81</v>
      </c>
      <c r="AW330" s="13" t="s">
        <v>31</v>
      </c>
      <c r="AX330" s="13" t="s">
        <v>73</v>
      </c>
      <c r="AY330" s="220" t="s">
        <v>131</v>
      </c>
    </row>
    <row r="331" spans="1:65" s="14" customFormat="1" ht="11.25">
      <c r="B331" s="221"/>
      <c r="C331" s="222"/>
      <c r="D331" s="202" t="s">
        <v>174</v>
      </c>
      <c r="E331" s="223" t="s">
        <v>1</v>
      </c>
      <c r="F331" s="224" t="s">
        <v>1064</v>
      </c>
      <c r="G331" s="222"/>
      <c r="H331" s="225">
        <v>2.0341885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174</v>
      </c>
      <c r="AU331" s="231" t="s">
        <v>83</v>
      </c>
      <c r="AV331" s="14" t="s">
        <v>83</v>
      </c>
      <c r="AW331" s="14" t="s">
        <v>31</v>
      </c>
      <c r="AX331" s="14" t="s">
        <v>73</v>
      </c>
      <c r="AY331" s="231" t="s">
        <v>131</v>
      </c>
    </row>
    <row r="332" spans="1:65" s="14" customFormat="1" ht="11.25">
      <c r="B332" s="221"/>
      <c r="C332" s="222"/>
      <c r="D332" s="202" t="s">
        <v>174</v>
      </c>
      <c r="E332" s="223" t="s">
        <v>1</v>
      </c>
      <c r="F332" s="224" t="s">
        <v>1065</v>
      </c>
      <c r="G332" s="222"/>
      <c r="H332" s="225">
        <v>7.92178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174</v>
      </c>
      <c r="AU332" s="231" t="s">
        <v>83</v>
      </c>
      <c r="AV332" s="14" t="s">
        <v>83</v>
      </c>
      <c r="AW332" s="14" t="s">
        <v>31</v>
      </c>
      <c r="AX332" s="14" t="s">
        <v>73</v>
      </c>
      <c r="AY332" s="231" t="s">
        <v>131</v>
      </c>
    </row>
    <row r="333" spans="1:65" s="14" customFormat="1" ht="11.25">
      <c r="B333" s="221"/>
      <c r="C333" s="222"/>
      <c r="D333" s="202" t="s">
        <v>174</v>
      </c>
      <c r="E333" s="223" t="s">
        <v>1</v>
      </c>
      <c r="F333" s="224" t="s">
        <v>1066</v>
      </c>
      <c r="G333" s="222"/>
      <c r="H333" s="225">
        <v>9.0101440000000004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174</v>
      </c>
      <c r="AU333" s="231" t="s">
        <v>83</v>
      </c>
      <c r="AV333" s="14" t="s">
        <v>83</v>
      </c>
      <c r="AW333" s="14" t="s">
        <v>31</v>
      </c>
      <c r="AX333" s="14" t="s">
        <v>73</v>
      </c>
      <c r="AY333" s="231" t="s">
        <v>131</v>
      </c>
    </row>
    <row r="334" spans="1:65" s="14" customFormat="1" ht="11.25">
      <c r="B334" s="221"/>
      <c r="C334" s="222"/>
      <c r="D334" s="202" t="s">
        <v>174</v>
      </c>
      <c r="E334" s="223" t="s">
        <v>1</v>
      </c>
      <c r="F334" s="224" t="s">
        <v>1067</v>
      </c>
      <c r="G334" s="222"/>
      <c r="H334" s="225">
        <v>82.584374999999994</v>
      </c>
      <c r="I334" s="226"/>
      <c r="J334" s="222"/>
      <c r="K334" s="222"/>
      <c r="L334" s="227"/>
      <c r="M334" s="228"/>
      <c r="N334" s="229"/>
      <c r="O334" s="229"/>
      <c r="P334" s="229"/>
      <c r="Q334" s="229"/>
      <c r="R334" s="229"/>
      <c r="S334" s="229"/>
      <c r="T334" s="230"/>
      <c r="AT334" s="231" t="s">
        <v>174</v>
      </c>
      <c r="AU334" s="231" t="s">
        <v>83</v>
      </c>
      <c r="AV334" s="14" t="s">
        <v>83</v>
      </c>
      <c r="AW334" s="14" t="s">
        <v>31</v>
      </c>
      <c r="AX334" s="14" t="s">
        <v>73</v>
      </c>
      <c r="AY334" s="231" t="s">
        <v>131</v>
      </c>
    </row>
    <row r="335" spans="1:65" s="14" customFormat="1" ht="11.25">
      <c r="B335" s="221"/>
      <c r="C335" s="222"/>
      <c r="D335" s="202" t="s">
        <v>174</v>
      </c>
      <c r="E335" s="223" t="s">
        <v>1</v>
      </c>
      <c r="F335" s="224" t="s">
        <v>1068</v>
      </c>
      <c r="G335" s="222"/>
      <c r="H335" s="225">
        <v>8.7074999999999996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174</v>
      </c>
      <c r="AU335" s="231" t="s">
        <v>83</v>
      </c>
      <c r="AV335" s="14" t="s">
        <v>83</v>
      </c>
      <c r="AW335" s="14" t="s">
        <v>31</v>
      </c>
      <c r="AX335" s="14" t="s">
        <v>73</v>
      </c>
      <c r="AY335" s="231" t="s">
        <v>131</v>
      </c>
    </row>
    <row r="336" spans="1:65" s="14" customFormat="1" ht="11.25">
      <c r="B336" s="221"/>
      <c r="C336" s="222"/>
      <c r="D336" s="202" t="s">
        <v>174</v>
      </c>
      <c r="E336" s="223" t="s">
        <v>1</v>
      </c>
      <c r="F336" s="224" t="s">
        <v>1069</v>
      </c>
      <c r="G336" s="222"/>
      <c r="H336" s="225">
        <v>8.5785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174</v>
      </c>
      <c r="AU336" s="231" t="s">
        <v>83</v>
      </c>
      <c r="AV336" s="14" t="s">
        <v>83</v>
      </c>
      <c r="AW336" s="14" t="s">
        <v>31</v>
      </c>
      <c r="AX336" s="14" t="s">
        <v>73</v>
      </c>
      <c r="AY336" s="231" t="s">
        <v>131</v>
      </c>
    </row>
    <row r="337" spans="1:65" s="14" customFormat="1" ht="11.25">
      <c r="B337" s="221"/>
      <c r="C337" s="222"/>
      <c r="D337" s="202" t="s">
        <v>174</v>
      </c>
      <c r="E337" s="223" t="s">
        <v>1</v>
      </c>
      <c r="F337" s="224" t="s">
        <v>1070</v>
      </c>
      <c r="G337" s="222"/>
      <c r="H337" s="225">
        <v>0.78749999999999998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174</v>
      </c>
      <c r="AU337" s="231" t="s">
        <v>83</v>
      </c>
      <c r="AV337" s="14" t="s">
        <v>83</v>
      </c>
      <c r="AW337" s="14" t="s">
        <v>31</v>
      </c>
      <c r="AX337" s="14" t="s">
        <v>73</v>
      </c>
      <c r="AY337" s="231" t="s">
        <v>131</v>
      </c>
    </row>
    <row r="338" spans="1:65" s="14" customFormat="1" ht="11.25">
      <c r="B338" s="221"/>
      <c r="C338" s="222"/>
      <c r="D338" s="202" t="s">
        <v>174</v>
      </c>
      <c r="E338" s="223" t="s">
        <v>1</v>
      </c>
      <c r="F338" s="224" t="s">
        <v>1071</v>
      </c>
      <c r="G338" s="222"/>
      <c r="H338" s="225">
        <v>0.45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174</v>
      </c>
      <c r="AU338" s="231" t="s">
        <v>83</v>
      </c>
      <c r="AV338" s="14" t="s">
        <v>83</v>
      </c>
      <c r="AW338" s="14" t="s">
        <v>31</v>
      </c>
      <c r="AX338" s="14" t="s">
        <v>73</v>
      </c>
      <c r="AY338" s="231" t="s">
        <v>131</v>
      </c>
    </row>
    <row r="339" spans="1:65" s="14" customFormat="1" ht="11.25">
      <c r="B339" s="221"/>
      <c r="C339" s="222"/>
      <c r="D339" s="202" t="s">
        <v>174</v>
      </c>
      <c r="E339" s="223" t="s">
        <v>1</v>
      </c>
      <c r="F339" s="224" t="s">
        <v>1072</v>
      </c>
      <c r="G339" s="222"/>
      <c r="H339" s="225">
        <v>0.72899999999999998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174</v>
      </c>
      <c r="AU339" s="231" t="s">
        <v>83</v>
      </c>
      <c r="AV339" s="14" t="s">
        <v>83</v>
      </c>
      <c r="AW339" s="14" t="s">
        <v>31</v>
      </c>
      <c r="AX339" s="14" t="s">
        <v>73</v>
      </c>
      <c r="AY339" s="231" t="s">
        <v>131</v>
      </c>
    </row>
    <row r="340" spans="1:65" s="14" customFormat="1" ht="11.25">
      <c r="B340" s="221"/>
      <c r="C340" s="222"/>
      <c r="D340" s="202" t="s">
        <v>174</v>
      </c>
      <c r="E340" s="223" t="s">
        <v>1</v>
      </c>
      <c r="F340" s="224" t="s">
        <v>1073</v>
      </c>
      <c r="G340" s="222"/>
      <c r="H340" s="225">
        <v>0.73124999999999996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174</v>
      </c>
      <c r="AU340" s="231" t="s">
        <v>83</v>
      </c>
      <c r="AV340" s="14" t="s">
        <v>83</v>
      </c>
      <c r="AW340" s="14" t="s">
        <v>31</v>
      </c>
      <c r="AX340" s="14" t="s">
        <v>73</v>
      </c>
      <c r="AY340" s="231" t="s">
        <v>131</v>
      </c>
    </row>
    <row r="341" spans="1:65" s="13" customFormat="1" ht="11.25">
      <c r="B341" s="211"/>
      <c r="C341" s="212"/>
      <c r="D341" s="202" t="s">
        <v>174</v>
      </c>
      <c r="E341" s="213" t="s">
        <v>1</v>
      </c>
      <c r="F341" s="214" t="s">
        <v>1074</v>
      </c>
      <c r="G341" s="212"/>
      <c r="H341" s="213" t="s">
        <v>1</v>
      </c>
      <c r="I341" s="215"/>
      <c r="J341" s="212"/>
      <c r="K341" s="212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174</v>
      </c>
      <c r="AU341" s="220" t="s">
        <v>83</v>
      </c>
      <c r="AV341" s="13" t="s">
        <v>81</v>
      </c>
      <c r="AW341" s="13" t="s">
        <v>31</v>
      </c>
      <c r="AX341" s="13" t="s">
        <v>73</v>
      </c>
      <c r="AY341" s="220" t="s">
        <v>131</v>
      </c>
    </row>
    <row r="342" spans="1:65" s="14" customFormat="1" ht="11.25">
      <c r="B342" s="221"/>
      <c r="C342" s="222"/>
      <c r="D342" s="202" t="s">
        <v>174</v>
      </c>
      <c r="E342" s="223" t="s">
        <v>1</v>
      </c>
      <c r="F342" s="224" t="s">
        <v>1075</v>
      </c>
      <c r="G342" s="222"/>
      <c r="H342" s="225">
        <v>-2.1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174</v>
      </c>
      <c r="AU342" s="231" t="s">
        <v>83</v>
      </c>
      <c r="AV342" s="14" t="s">
        <v>83</v>
      </c>
      <c r="AW342" s="14" t="s">
        <v>31</v>
      </c>
      <c r="AX342" s="14" t="s">
        <v>73</v>
      </c>
      <c r="AY342" s="231" t="s">
        <v>131</v>
      </c>
    </row>
    <row r="343" spans="1:65" s="14" customFormat="1" ht="11.25">
      <c r="B343" s="221"/>
      <c r="C343" s="222"/>
      <c r="D343" s="202" t="s">
        <v>174</v>
      </c>
      <c r="E343" s="223" t="s">
        <v>1</v>
      </c>
      <c r="F343" s="224" t="s">
        <v>1076</v>
      </c>
      <c r="G343" s="222"/>
      <c r="H343" s="225">
        <v>0.72799999999999998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174</v>
      </c>
      <c r="AU343" s="231" t="s">
        <v>83</v>
      </c>
      <c r="AV343" s="14" t="s">
        <v>83</v>
      </c>
      <c r="AW343" s="14" t="s">
        <v>31</v>
      </c>
      <c r="AX343" s="14" t="s">
        <v>73</v>
      </c>
      <c r="AY343" s="231" t="s">
        <v>131</v>
      </c>
    </row>
    <row r="344" spans="1:65" s="13" customFormat="1" ht="11.25">
      <c r="B344" s="211"/>
      <c r="C344" s="212"/>
      <c r="D344" s="202" t="s">
        <v>174</v>
      </c>
      <c r="E344" s="213" t="s">
        <v>1</v>
      </c>
      <c r="F344" s="214" t="s">
        <v>1077</v>
      </c>
      <c r="G344" s="212"/>
      <c r="H344" s="213" t="s">
        <v>1</v>
      </c>
      <c r="I344" s="215"/>
      <c r="J344" s="212"/>
      <c r="K344" s="212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174</v>
      </c>
      <c r="AU344" s="220" t="s">
        <v>83</v>
      </c>
      <c r="AV344" s="13" t="s">
        <v>81</v>
      </c>
      <c r="AW344" s="13" t="s">
        <v>31</v>
      </c>
      <c r="AX344" s="13" t="s">
        <v>73</v>
      </c>
      <c r="AY344" s="220" t="s">
        <v>131</v>
      </c>
    </row>
    <row r="345" spans="1:65" s="14" customFormat="1" ht="11.25">
      <c r="B345" s="221"/>
      <c r="C345" s="222"/>
      <c r="D345" s="202" t="s">
        <v>174</v>
      </c>
      <c r="E345" s="223" t="s">
        <v>1</v>
      </c>
      <c r="F345" s="224" t="s">
        <v>1078</v>
      </c>
      <c r="G345" s="222"/>
      <c r="H345" s="225">
        <v>2.7271200000000002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174</v>
      </c>
      <c r="AU345" s="231" t="s">
        <v>83</v>
      </c>
      <c r="AV345" s="14" t="s">
        <v>83</v>
      </c>
      <c r="AW345" s="14" t="s">
        <v>31</v>
      </c>
      <c r="AX345" s="14" t="s">
        <v>73</v>
      </c>
      <c r="AY345" s="231" t="s">
        <v>131</v>
      </c>
    </row>
    <row r="346" spans="1:65" s="14" customFormat="1" ht="11.25">
      <c r="B346" s="221"/>
      <c r="C346" s="222"/>
      <c r="D346" s="202" t="s">
        <v>174</v>
      </c>
      <c r="E346" s="223" t="s">
        <v>1</v>
      </c>
      <c r="F346" s="224" t="s">
        <v>1079</v>
      </c>
      <c r="G346" s="222"/>
      <c r="H346" s="225">
        <v>2.3131200000000001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174</v>
      </c>
      <c r="AU346" s="231" t="s">
        <v>83</v>
      </c>
      <c r="AV346" s="14" t="s">
        <v>83</v>
      </c>
      <c r="AW346" s="14" t="s">
        <v>31</v>
      </c>
      <c r="AX346" s="14" t="s">
        <v>73</v>
      </c>
      <c r="AY346" s="231" t="s">
        <v>131</v>
      </c>
    </row>
    <row r="347" spans="1:65" s="13" customFormat="1" ht="11.25">
      <c r="B347" s="211"/>
      <c r="C347" s="212"/>
      <c r="D347" s="202" t="s">
        <v>174</v>
      </c>
      <c r="E347" s="213" t="s">
        <v>1</v>
      </c>
      <c r="F347" s="214" t="s">
        <v>1101</v>
      </c>
      <c r="G347" s="212"/>
      <c r="H347" s="213" t="s">
        <v>1</v>
      </c>
      <c r="I347" s="215"/>
      <c r="J347" s="212"/>
      <c r="K347" s="212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174</v>
      </c>
      <c r="AU347" s="220" t="s">
        <v>83</v>
      </c>
      <c r="AV347" s="13" t="s">
        <v>81</v>
      </c>
      <c r="AW347" s="13" t="s">
        <v>31</v>
      </c>
      <c r="AX347" s="13" t="s">
        <v>73</v>
      </c>
      <c r="AY347" s="220" t="s">
        <v>131</v>
      </c>
    </row>
    <row r="348" spans="1:65" s="14" customFormat="1" ht="11.25">
      <c r="B348" s="221"/>
      <c r="C348" s="222"/>
      <c r="D348" s="202" t="s">
        <v>174</v>
      </c>
      <c r="E348" s="223" t="s">
        <v>1</v>
      </c>
      <c r="F348" s="224" t="s">
        <v>1102</v>
      </c>
      <c r="G348" s="222"/>
      <c r="H348" s="225">
        <v>-3.6280000000000001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174</v>
      </c>
      <c r="AU348" s="231" t="s">
        <v>83</v>
      </c>
      <c r="AV348" s="14" t="s">
        <v>83</v>
      </c>
      <c r="AW348" s="14" t="s">
        <v>31</v>
      </c>
      <c r="AX348" s="14" t="s">
        <v>73</v>
      </c>
      <c r="AY348" s="231" t="s">
        <v>131</v>
      </c>
    </row>
    <row r="349" spans="1:65" s="15" customFormat="1" ht="11.25">
      <c r="B349" s="232"/>
      <c r="C349" s="233"/>
      <c r="D349" s="202" t="s">
        <v>174</v>
      </c>
      <c r="E349" s="234" t="s">
        <v>1</v>
      </c>
      <c r="F349" s="235" t="s">
        <v>178</v>
      </c>
      <c r="G349" s="233"/>
      <c r="H349" s="236">
        <v>121.5744775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AT349" s="242" t="s">
        <v>174</v>
      </c>
      <c r="AU349" s="242" t="s">
        <v>83</v>
      </c>
      <c r="AV349" s="15" t="s">
        <v>138</v>
      </c>
      <c r="AW349" s="15" t="s">
        <v>31</v>
      </c>
      <c r="AX349" s="15" t="s">
        <v>81</v>
      </c>
      <c r="AY349" s="242" t="s">
        <v>131</v>
      </c>
    </row>
    <row r="350" spans="1:65" s="12" customFormat="1" ht="22.9" customHeight="1">
      <c r="B350" s="172"/>
      <c r="C350" s="173"/>
      <c r="D350" s="174" t="s">
        <v>72</v>
      </c>
      <c r="E350" s="186" t="s">
        <v>166</v>
      </c>
      <c r="F350" s="186" t="s">
        <v>167</v>
      </c>
      <c r="G350" s="173"/>
      <c r="H350" s="173"/>
      <c r="I350" s="176"/>
      <c r="J350" s="187">
        <f>BK350</f>
        <v>0</v>
      </c>
      <c r="K350" s="173"/>
      <c r="L350" s="178"/>
      <c r="M350" s="179"/>
      <c r="N350" s="180"/>
      <c r="O350" s="180"/>
      <c r="P350" s="181">
        <f>SUM(P351:P411)</f>
        <v>0</v>
      </c>
      <c r="Q350" s="180"/>
      <c r="R350" s="181">
        <f>SUM(R351:R411)</f>
        <v>6.4934399999999994E-4</v>
      </c>
      <c r="S350" s="180"/>
      <c r="T350" s="182">
        <f>SUM(T351:T411)</f>
        <v>0</v>
      </c>
      <c r="AR350" s="183" t="s">
        <v>81</v>
      </c>
      <c r="AT350" s="184" t="s">
        <v>72</v>
      </c>
      <c r="AU350" s="184" t="s">
        <v>81</v>
      </c>
      <c r="AY350" s="183" t="s">
        <v>131</v>
      </c>
      <c r="BK350" s="185">
        <f>SUM(BK351:BK411)</f>
        <v>0</v>
      </c>
    </row>
    <row r="351" spans="1:65" s="2" customFormat="1" ht="37.9" customHeight="1">
      <c r="A351" s="35"/>
      <c r="B351" s="36"/>
      <c r="C351" s="188" t="s">
        <v>590</v>
      </c>
      <c r="D351" s="188" t="s">
        <v>134</v>
      </c>
      <c r="E351" s="189" t="s">
        <v>1136</v>
      </c>
      <c r="F351" s="190" t="s">
        <v>1137</v>
      </c>
      <c r="G351" s="191" t="s">
        <v>172</v>
      </c>
      <c r="H351" s="192">
        <v>130</v>
      </c>
      <c r="I351" s="193"/>
      <c r="J351" s="194">
        <f>ROUND(I351*H351,2)</f>
        <v>0</v>
      </c>
      <c r="K351" s="195"/>
      <c r="L351" s="40"/>
      <c r="M351" s="196" t="s">
        <v>1</v>
      </c>
      <c r="N351" s="197" t="s">
        <v>38</v>
      </c>
      <c r="O351" s="72"/>
      <c r="P351" s="198">
        <f>O351*H351</f>
        <v>0</v>
      </c>
      <c r="Q351" s="198">
        <v>0</v>
      </c>
      <c r="R351" s="198">
        <f>Q351*H351</f>
        <v>0</v>
      </c>
      <c r="S351" s="198">
        <v>0</v>
      </c>
      <c r="T351" s="199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0" t="s">
        <v>138</v>
      </c>
      <c r="AT351" s="200" t="s">
        <v>134</v>
      </c>
      <c r="AU351" s="200" t="s">
        <v>83</v>
      </c>
      <c r="AY351" s="18" t="s">
        <v>131</v>
      </c>
      <c r="BE351" s="201">
        <f>IF(N351="základní",J351,0)</f>
        <v>0</v>
      </c>
      <c r="BF351" s="201">
        <f>IF(N351="snížená",J351,0)</f>
        <v>0</v>
      </c>
      <c r="BG351" s="201">
        <f>IF(N351="zákl. přenesená",J351,0)</f>
        <v>0</v>
      </c>
      <c r="BH351" s="201">
        <f>IF(N351="sníž. přenesená",J351,0)</f>
        <v>0</v>
      </c>
      <c r="BI351" s="201">
        <f>IF(N351="nulová",J351,0)</f>
        <v>0</v>
      </c>
      <c r="BJ351" s="18" t="s">
        <v>81</v>
      </c>
      <c r="BK351" s="201">
        <f>ROUND(I351*H351,2)</f>
        <v>0</v>
      </c>
      <c r="BL351" s="18" t="s">
        <v>138</v>
      </c>
      <c r="BM351" s="200" t="s">
        <v>593</v>
      </c>
    </row>
    <row r="352" spans="1:65" s="2" customFormat="1" ht="29.25">
      <c r="A352" s="35"/>
      <c r="B352" s="36"/>
      <c r="C352" s="37"/>
      <c r="D352" s="202" t="s">
        <v>139</v>
      </c>
      <c r="E352" s="37"/>
      <c r="F352" s="203" t="s">
        <v>1138</v>
      </c>
      <c r="G352" s="37"/>
      <c r="H352" s="37"/>
      <c r="I352" s="204"/>
      <c r="J352" s="37"/>
      <c r="K352" s="37"/>
      <c r="L352" s="40"/>
      <c r="M352" s="205"/>
      <c r="N352" s="206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139</v>
      </c>
      <c r="AU352" s="18" t="s">
        <v>83</v>
      </c>
    </row>
    <row r="353" spans="1:65" s="14" customFormat="1" ht="11.25">
      <c r="B353" s="221"/>
      <c r="C353" s="222"/>
      <c r="D353" s="202" t="s">
        <v>174</v>
      </c>
      <c r="E353" s="223" t="s">
        <v>1</v>
      </c>
      <c r="F353" s="224" t="s">
        <v>1139</v>
      </c>
      <c r="G353" s="222"/>
      <c r="H353" s="225">
        <v>130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174</v>
      </c>
      <c r="AU353" s="231" t="s">
        <v>83</v>
      </c>
      <c r="AV353" s="14" t="s">
        <v>83</v>
      </c>
      <c r="AW353" s="14" t="s">
        <v>31</v>
      </c>
      <c r="AX353" s="14" t="s">
        <v>73</v>
      </c>
      <c r="AY353" s="231" t="s">
        <v>131</v>
      </c>
    </row>
    <row r="354" spans="1:65" s="15" customFormat="1" ht="11.25">
      <c r="B354" s="232"/>
      <c r="C354" s="233"/>
      <c r="D354" s="202" t="s">
        <v>174</v>
      </c>
      <c r="E354" s="234" t="s">
        <v>1</v>
      </c>
      <c r="F354" s="235" t="s">
        <v>178</v>
      </c>
      <c r="G354" s="233"/>
      <c r="H354" s="236">
        <v>130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AT354" s="242" t="s">
        <v>174</v>
      </c>
      <c r="AU354" s="242" t="s">
        <v>83</v>
      </c>
      <c r="AV354" s="15" t="s">
        <v>138</v>
      </c>
      <c r="AW354" s="15" t="s">
        <v>31</v>
      </c>
      <c r="AX354" s="15" t="s">
        <v>81</v>
      </c>
      <c r="AY354" s="242" t="s">
        <v>131</v>
      </c>
    </row>
    <row r="355" spans="1:65" s="2" customFormat="1" ht="33" customHeight="1">
      <c r="A355" s="35"/>
      <c r="B355" s="36"/>
      <c r="C355" s="188" t="s">
        <v>319</v>
      </c>
      <c r="D355" s="188" t="s">
        <v>134</v>
      </c>
      <c r="E355" s="189" t="s">
        <v>1140</v>
      </c>
      <c r="F355" s="190" t="s">
        <v>1141</v>
      </c>
      <c r="G355" s="191" t="s">
        <v>172</v>
      </c>
      <c r="H355" s="192">
        <v>5850</v>
      </c>
      <c r="I355" s="193"/>
      <c r="J355" s="194">
        <f>ROUND(I355*H355,2)</f>
        <v>0</v>
      </c>
      <c r="K355" s="195"/>
      <c r="L355" s="40"/>
      <c r="M355" s="196" t="s">
        <v>1</v>
      </c>
      <c r="N355" s="197" t="s">
        <v>38</v>
      </c>
      <c r="O355" s="72"/>
      <c r="P355" s="198">
        <f>O355*H355</f>
        <v>0</v>
      </c>
      <c r="Q355" s="198">
        <v>0</v>
      </c>
      <c r="R355" s="198">
        <f>Q355*H355</f>
        <v>0</v>
      </c>
      <c r="S355" s="198">
        <v>0</v>
      </c>
      <c r="T355" s="199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0" t="s">
        <v>138</v>
      </c>
      <c r="AT355" s="200" t="s">
        <v>134</v>
      </c>
      <c r="AU355" s="200" t="s">
        <v>83</v>
      </c>
      <c r="AY355" s="18" t="s">
        <v>131</v>
      </c>
      <c r="BE355" s="201">
        <f>IF(N355="základní",J355,0)</f>
        <v>0</v>
      </c>
      <c r="BF355" s="201">
        <f>IF(N355="snížená",J355,0)</f>
        <v>0</v>
      </c>
      <c r="BG355" s="201">
        <f>IF(N355="zákl. přenesená",J355,0)</f>
        <v>0</v>
      </c>
      <c r="BH355" s="201">
        <f>IF(N355="sníž. přenesená",J355,0)</f>
        <v>0</v>
      </c>
      <c r="BI355" s="201">
        <f>IF(N355="nulová",J355,0)</f>
        <v>0</v>
      </c>
      <c r="BJ355" s="18" t="s">
        <v>81</v>
      </c>
      <c r="BK355" s="201">
        <f>ROUND(I355*H355,2)</f>
        <v>0</v>
      </c>
      <c r="BL355" s="18" t="s">
        <v>138</v>
      </c>
      <c r="BM355" s="200" t="s">
        <v>598</v>
      </c>
    </row>
    <row r="356" spans="1:65" s="2" customFormat="1" ht="29.25">
      <c r="A356" s="35"/>
      <c r="B356" s="36"/>
      <c r="C356" s="37"/>
      <c r="D356" s="202" t="s">
        <v>139</v>
      </c>
      <c r="E356" s="37"/>
      <c r="F356" s="203" t="s">
        <v>1142</v>
      </c>
      <c r="G356" s="37"/>
      <c r="H356" s="37"/>
      <c r="I356" s="204"/>
      <c r="J356" s="37"/>
      <c r="K356" s="37"/>
      <c r="L356" s="40"/>
      <c r="M356" s="205"/>
      <c r="N356" s="206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139</v>
      </c>
      <c r="AU356" s="18" t="s">
        <v>83</v>
      </c>
    </row>
    <row r="357" spans="1:65" s="14" customFormat="1" ht="11.25">
      <c r="B357" s="221"/>
      <c r="C357" s="222"/>
      <c r="D357" s="202" t="s">
        <v>174</v>
      </c>
      <c r="E357" s="223" t="s">
        <v>1</v>
      </c>
      <c r="F357" s="224" t="s">
        <v>1139</v>
      </c>
      <c r="G357" s="222"/>
      <c r="H357" s="225">
        <v>130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174</v>
      </c>
      <c r="AU357" s="231" t="s">
        <v>83</v>
      </c>
      <c r="AV357" s="14" t="s">
        <v>83</v>
      </c>
      <c r="AW357" s="14" t="s">
        <v>31</v>
      </c>
      <c r="AX357" s="14" t="s">
        <v>73</v>
      </c>
      <c r="AY357" s="231" t="s">
        <v>131</v>
      </c>
    </row>
    <row r="358" spans="1:65" s="14" customFormat="1" ht="11.25">
      <c r="B358" s="221"/>
      <c r="C358" s="222"/>
      <c r="D358" s="202" t="s">
        <v>174</v>
      </c>
      <c r="E358" s="223" t="s">
        <v>1</v>
      </c>
      <c r="F358" s="224" t="s">
        <v>1143</v>
      </c>
      <c r="G358" s="222"/>
      <c r="H358" s="225">
        <v>5850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174</v>
      </c>
      <c r="AU358" s="231" t="s">
        <v>83</v>
      </c>
      <c r="AV358" s="14" t="s">
        <v>83</v>
      </c>
      <c r="AW358" s="14" t="s">
        <v>31</v>
      </c>
      <c r="AX358" s="14" t="s">
        <v>81</v>
      </c>
      <c r="AY358" s="231" t="s">
        <v>131</v>
      </c>
    </row>
    <row r="359" spans="1:65" s="2" customFormat="1" ht="37.9" customHeight="1">
      <c r="A359" s="35"/>
      <c r="B359" s="36"/>
      <c r="C359" s="188" t="s">
        <v>371</v>
      </c>
      <c r="D359" s="188" t="s">
        <v>134</v>
      </c>
      <c r="E359" s="189" t="s">
        <v>1144</v>
      </c>
      <c r="F359" s="190" t="s">
        <v>1145</v>
      </c>
      <c r="G359" s="191" t="s">
        <v>172</v>
      </c>
      <c r="H359" s="192">
        <v>130</v>
      </c>
      <c r="I359" s="193"/>
      <c r="J359" s="194">
        <f>ROUND(I359*H359,2)</f>
        <v>0</v>
      </c>
      <c r="K359" s="195"/>
      <c r="L359" s="40"/>
      <c r="M359" s="196" t="s">
        <v>1</v>
      </c>
      <c r="N359" s="197" t="s">
        <v>38</v>
      </c>
      <c r="O359" s="72"/>
      <c r="P359" s="198">
        <f>O359*H359</f>
        <v>0</v>
      </c>
      <c r="Q359" s="198">
        <v>0</v>
      </c>
      <c r="R359" s="198">
        <f>Q359*H359</f>
        <v>0</v>
      </c>
      <c r="S359" s="198">
        <v>0</v>
      </c>
      <c r="T359" s="199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0" t="s">
        <v>138</v>
      </c>
      <c r="AT359" s="200" t="s">
        <v>134</v>
      </c>
      <c r="AU359" s="200" t="s">
        <v>83</v>
      </c>
      <c r="AY359" s="18" t="s">
        <v>131</v>
      </c>
      <c r="BE359" s="201">
        <f>IF(N359="základní",J359,0)</f>
        <v>0</v>
      </c>
      <c r="BF359" s="201">
        <f>IF(N359="snížená",J359,0)</f>
        <v>0</v>
      </c>
      <c r="BG359" s="201">
        <f>IF(N359="zákl. přenesená",J359,0)</f>
        <v>0</v>
      </c>
      <c r="BH359" s="201">
        <f>IF(N359="sníž. přenesená",J359,0)</f>
        <v>0</v>
      </c>
      <c r="BI359" s="201">
        <f>IF(N359="nulová",J359,0)</f>
        <v>0</v>
      </c>
      <c r="BJ359" s="18" t="s">
        <v>81</v>
      </c>
      <c r="BK359" s="201">
        <f>ROUND(I359*H359,2)</f>
        <v>0</v>
      </c>
      <c r="BL359" s="18" t="s">
        <v>138</v>
      </c>
      <c r="BM359" s="200" t="s">
        <v>467</v>
      </c>
    </row>
    <row r="360" spans="1:65" s="2" customFormat="1" ht="29.25">
      <c r="A360" s="35"/>
      <c r="B360" s="36"/>
      <c r="C360" s="37"/>
      <c r="D360" s="202" t="s">
        <v>139</v>
      </c>
      <c r="E360" s="37"/>
      <c r="F360" s="203" t="s">
        <v>1146</v>
      </c>
      <c r="G360" s="37"/>
      <c r="H360" s="37"/>
      <c r="I360" s="204"/>
      <c r="J360" s="37"/>
      <c r="K360" s="37"/>
      <c r="L360" s="40"/>
      <c r="M360" s="205"/>
      <c r="N360" s="206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139</v>
      </c>
      <c r="AU360" s="18" t="s">
        <v>83</v>
      </c>
    </row>
    <row r="361" spans="1:65" s="14" customFormat="1" ht="11.25">
      <c r="B361" s="221"/>
      <c r="C361" s="222"/>
      <c r="D361" s="202" t="s">
        <v>174</v>
      </c>
      <c r="E361" s="223" t="s">
        <v>1</v>
      </c>
      <c r="F361" s="224" t="s">
        <v>1139</v>
      </c>
      <c r="G361" s="222"/>
      <c r="H361" s="225">
        <v>130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174</v>
      </c>
      <c r="AU361" s="231" t="s">
        <v>83</v>
      </c>
      <c r="AV361" s="14" t="s">
        <v>83</v>
      </c>
      <c r="AW361" s="14" t="s">
        <v>31</v>
      </c>
      <c r="AX361" s="14" t="s">
        <v>73</v>
      </c>
      <c r="AY361" s="231" t="s">
        <v>131</v>
      </c>
    </row>
    <row r="362" spans="1:65" s="15" customFormat="1" ht="11.25">
      <c r="B362" s="232"/>
      <c r="C362" s="233"/>
      <c r="D362" s="202" t="s">
        <v>174</v>
      </c>
      <c r="E362" s="234" t="s">
        <v>1</v>
      </c>
      <c r="F362" s="235" t="s">
        <v>178</v>
      </c>
      <c r="G362" s="233"/>
      <c r="H362" s="236">
        <v>130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AT362" s="242" t="s">
        <v>174</v>
      </c>
      <c r="AU362" s="242" t="s">
        <v>83</v>
      </c>
      <c r="AV362" s="15" t="s">
        <v>138</v>
      </c>
      <c r="AW362" s="15" t="s">
        <v>31</v>
      </c>
      <c r="AX362" s="15" t="s">
        <v>81</v>
      </c>
      <c r="AY362" s="242" t="s">
        <v>131</v>
      </c>
    </row>
    <row r="363" spans="1:65" s="2" customFormat="1" ht="16.5" customHeight="1">
      <c r="A363" s="35"/>
      <c r="B363" s="36"/>
      <c r="C363" s="188" t="s">
        <v>324</v>
      </c>
      <c r="D363" s="188" t="s">
        <v>134</v>
      </c>
      <c r="E363" s="189" t="s">
        <v>1147</v>
      </c>
      <c r="F363" s="190" t="s">
        <v>1148</v>
      </c>
      <c r="G363" s="191" t="s">
        <v>172</v>
      </c>
      <c r="H363" s="192">
        <v>130</v>
      </c>
      <c r="I363" s="193"/>
      <c r="J363" s="194">
        <f>ROUND(I363*H363,2)</f>
        <v>0</v>
      </c>
      <c r="K363" s="195"/>
      <c r="L363" s="40"/>
      <c r="M363" s="196" t="s">
        <v>1</v>
      </c>
      <c r="N363" s="197" t="s">
        <v>38</v>
      </c>
      <c r="O363" s="72"/>
      <c r="P363" s="198">
        <f>O363*H363</f>
        <v>0</v>
      </c>
      <c r="Q363" s="198">
        <v>0</v>
      </c>
      <c r="R363" s="198">
        <f>Q363*H363</f>
        <v>0</v>
      </c>
      <c r="S363" s="198">
        <v>0</v>
      </c>
      <c r="T363" s="199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0" t="s">
        <v>138</v>
      </c>
      <c r="AT363" s="200" t="s">
        <v>134</v>
      </c>
      <c r="AU363" s="200" t="s">
        <v>83</v>
      </c>
      <c r="AY363" s="18" t="s">
        <v>131</v>
      </c>
      <c r="BE363" s="201">
        <f>IF(N363="základní",J363,0)</f>
        <v>0</v>
      </c>
      <c r="BF363" s="201">
        <f>IF(N363="snížená",J363,0)</f>
        <v>0</v>
      </c>
      <c r="BG363" s="201">
        <f>IF(N363="zákl. přenesená",J363,0)</f>
        <v>0</v>
      </c>
      <c r="BH363" s="201">
        <f>IF(N363="sníž. přenesená",J363,0)</f>
        <v>0</v>
      </c>
      <c r="BI363" s="201">
        <f>IF(N363="nulová",J363,0)</f>
        <v>0</v>
      </c>
      <c r="BJ363" s="18" t="s">
        <v>81</v>
      </c>
      <c r="BK363" s="201">
        <f>ROUND(I363*H363,2)</f>
        <v>0</v>
      </c>
      <c r="BL363" s="18" t="s">
        <v>138</v>
      </c>
      <c r="BM363" s="200" t="s">
        <v>497</v>
      </c>
    </row>
    <row r="364" spans="1:65" s="2" customFormat="1" ht="19.5">
      <c r="A364" s="35"/>
      <c r="B364" s="36"/>
      <c r="C364" s="37"/>
      <c r="D364" s="202" t="s">
        <v>139</v>
      </c>
      <c r="E364" s="37"/>
      <c r="F364" s="203" t="s">
        <v>1149</v>
      </c>
      <c r="G364" s="37"/>
      <c r="H364" s="37"/>
      <c r="I364" s="204"/>
      <c r="J364" s="37"/>
      <c r="K364" s="37"/>
      <c r="L364" s="40"/>
      <c r="M364" s="205"/>
      <c r="N364" s="206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139</v>
      </c>
      <c r="AU364" s="18" t="s">
        <v>83</v>
      </c>
    </row>
    <row r="365" spans="1:65" s="14" customFormat="1" ht="11.25">
      <c r="B365" s="221"/>
      <c r="C365" s="222"/>
      <c r="D365" s="202" t="s">
        <v>174</v>
      </c>
      <c r="E365" s="223" t="s">
        <v>1</v>
      </c>
      <c r="F365" s="224" t="s">
        <v>1139</v>
      </c>
      <c r="G365" s="222"/>
      <c r="H365" s="225">
        <v>130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174</v>
      </c>
      <c r="AU365" s="231" t="s">
        <v>83</v>
      </c>
      <c r="AV365" s="14" t="s">
        <v>83</v>
      </c>
      <c r="AW365" s="14" t="s">
        <v>31</v>
      </c>
      <c r="AX365" s="14" t="s">
        <v>73</v>
      </c>
      <c r="AY365" s="231" t="s">
        <v>131</v>
      </c>
    </row>
    <row r="366" spans="1:65" s="15" customFormat="1" ht="11.25">
      <c r="B366" s="232"/>
      <c r="C366" s="233"/>
      <c r="D366" s="202" t="s">
        <v>174</v>
      </c>
      <c r="E366" s="234" t="s">
        <v>1</v>
      </c>
      <c r="F366" s="235" t="s">
        <v>178</v>
      </c>
      <c r="G366" s="233"/>
      <c r="H366" s="236">
        <v>130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AT366" s="242" t="s">
        <v>174</v>
      </c>
      <c r="AU366" s="242" t="s">
        <v>83</v>
      </c>
      <c r="AV366" s="15" t="s">
        <v>138</v>
      </c>
      <c r="AW366" s="15" t="s">
        <v>31</v>
      </c>
      <c r="AX366" s="15" t="s">
        <v>81</v>
      </c>
      <c r="AY366" s="242" t="s">
        <v>131</v>
      </c>
    </row>
    <row r="367" spans="1:65" s="2" customFormat="1" ht="21.75" customHeight="1">
      <c r="A367" s="35"/>
      <c r="B367" s="36"/>
      <c r="C367" s="188" t="s">
        <v>603</v>
      </c>
      <c r="D367" s="188" t="s">
        <v>134</v>
      </c>
      <c r="E367" s="189" t="s">
        <v>1150</v>
      </c>
      <c r="F367" s="190" t="s">
        <v>1151</v>
      </c>
      <c r="G367" s="191" t="s">
        <v>172</v>
      </c>
      <c r="H367" s="192">
        <v>3900</v>
      </c>
      <c r="I367" s="193"/>
      <c r="J367" s="194">
        <f>ROUND(I367*H367,2)</f>
        <v>0</v>
      </c>
      <c r="K367" s="195"/>
      <c r="L367" s="40"/>
      <c r="M367" s="196" t="s">
        <v>1</v>
      </c>
      <c r="N367" s="197" t="s">
        <v>38</v>
      </c>
      <c r="O367" s="72"/>
      <c r="P367" s="198">
        <f>O367*H367</f>
        <v>0</v>
      </c>
      <c r="Q367" s="198">
        <v>0</v>
      </c>
      <c r="R367" s="198">
        <f>Q367*H367</f>
        <v>0</v>
      </c>
      <c r="S367" s="198">
        <v>0</v>
      </c>
      <c r="T367" s="19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0" t="s">
        <v>138</v>
      </c>
      <c r="AT367" s="200" t="s">
        <v>134</v>
      </c>
      <c r="AU367" s="200" t="s">
        <v>83</v>
      </c>
      <c r="AY367" s="18" t="s">
        <v>131</v>
      </c>
      <c r="BE367" s="201">
        <f>IF(N367="základní",J367,0)</f>
        <v>0</v>
      </c>
      <c r="BF367" s="201">
        <f>IF(N367="snížená",J367,0)</f>
        <v>0</v>
      </c>
      <c r="BG367" s="201">
        <f>IF(N367="zákl. přenesená",J367,0)</f>
        <v>0</v>
      </c>
      <c r="BH367" s="201">
        <f>IF(N367="sníž. přenesená",J367,0)</f>
        <v>0</v>
      </c>
      <c r="BI367" s="201">
        <f>IF(N367="nulová",J367,0)</f>
        <v>0</v>
      </c>
      <c r="BJ367" s="18" t="s">
        <v>81</v>
      </c>
      <c r="BK367" s="201">
        <f>ROUND(I367*H367,2)</f>
        <v>0</v>
      </c>
      <c r="BL367" s="18" t="s">
        <v>138</v>
      </c>
      <c r="BM367" s="200" t="s">
        <v>606</v>
      </c>
    </row>
    <row r="368" spans="1:65" s="2" customFormat="1" ht="19.5">
      <c r="A368" s="35"/>
      <c r="B368" s="36"/>
      <c r="C368" s="37"/>
      <c r="D368" s="202" t="s">
        <v>139</v>
      </c>
      <c r="E368" s="37"/>
      <c r="F368" s="203" t="s">
        <v>1152</v>
      </c>
      <c r="G368" s="37"/>
      <c r="H368" s="37"/>
      <c r="I368" s="204"/>
      <c r="J368" s="37"/>
      <c r="K368" s="37"/>
      <c r="L368" s="40"/>
      <c r="M368" s="205"/>
      <c r="N368" s="206"/>
      <c r="O368" s="72"/>
      <c r="P368" s="72"/>
      <c r="Q368" s="72"/>
      <c r="R368" s="72"/>
      <c r="S368" s="72"/>
      <c r="T368" s="73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139</v>
      </c>
      <c r="AU368" s="18" t="s">
        <v>83</v>
      </c>
    </row>
    <row r="369" spans="1:65" s="14" customFormat="1" ht="11.25">
      <c r="B369" s="221"/>
      <c r="C369" s="222"/>
      <c r="D369" s="202" t="s">
        <v>174</v>
      </c>
      <c r="E369" s="223" t="s">
        <v>1</v>
      </c>
      <c r="F369" s="224" t="s">
        <v>1139</v>
      </c>
      <c r="G369" s="222"/>
      <c r="H369" s="225">
        <v>130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174</v>
      </c>
      <c r="AU369" s="231" t="s">
        <v>83</v>
      </c>
      <c r="AV369" s="14" t="s">
        <v>83</v>
      </c>
      <c r="AW369" s="14" t="s">
        <v>31</v>
      </c>
      <c r="AX369" s="14" t="s">
        <v>73</v>
      </c>
      <c r="AY369" s="231" t="s">
        <v>131</v>
      </c>
    </row>
    <row r="370" spans="1:65" s="14" customFormat="1" ht="11.25">
      <c r="B370" s="221"/>
      <c r="C370" s="222"/>
      <c r="D370" s="202" t="s">
        <v>174</v>
      </c>
      <c r="E370" s="223" t="s">
        <v>1</v>
      </c>
      <c r="F370" s="224" t="s">
        <v>1153</v>
      </c>
      <c r="G370" s="222"/>
      <c r="H370" s="225">
        <v>3900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174</v>
      </c>
      <c r="AU370" s="231" t="s">
        <v>83</v>
      </c>
      <c r="AV370" s="14" t="s">
        <v>83</v>
      </c>
      <c r="AW370" s="14" t="s">
        <v>31</v>
      </c>
      <c r="AX370" s="14" t="s">
        <v>81</v>
      </c>
      <c r="AY370" s="231" t="s">
        <v>131</v>
      </c>
    </row>
    <row r="371" spans="1:65" s="2" customFormat="1" ht="21.75" customHeight="1">
      <c r="A371" s="35"/>
      <c r="B371" s="36"/>
      <c r="C371" s="188" t="s">
        <v>330</v>
      </c>
      <c r="D371" s="188" t="s">
        <v>134</v>
      </c>
      <c r="E371" s="189" t="s">
        <v>1154</v>
      </c>
      <c r="F371" s="190" t="s">
        <v>1155</v>
      </c>
      <c r="G371" s="191" t="s">
        <v>172</v>
      </c>
      <c r="H371" s="192">
        <v>130</v>
      </c>
      <c r="I371" s="193"/>
      <c r="J371" s="194">
        <f>ROUND(I371*H371,2)</f>
        <v>0</v>
      </c>
      <c r="K371" s="195"/>
      <c r="L371" s="40"/>
      <c r="M371" s="196" t="s">
        <v>1</v>
      </c>
      <c r="N371" s="197" t="s">
        <v>38</v>
      </c>
      <c r="O371" s="72"/>
      <c r="P371" s="198">
        <f>O371*H371</f>
        <v>0</v>
      </c>
      <c r="Q371" s="198">
        <v>0</v>
      </c>
      <c r="R371" s="198">
        <f>Q371*H371</f>
        <v>0</v>
      </c>
      <c r="S371" s="198">
        <v>0</v>
      </c>
      <c r="T371" s="199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0" t="s">
        <v>138</v>
      </c>
      <c r="AT371" s="200" t="s">
        <v>134</v>
      </c>
      <c r="AU371" s="200" t="s">
        <v>83</v>
      </c>
      <c r="AY371" s="18" t="s">
        <v>131</v>
      </c>
      <c r="BE371" s="201">
        <f>IF(N371="základní",J371,0)</f>
        <v>0</v>
      </c>
      <c r="BF371" s="201">
        <f>IF(N371="snížená",J371,0)</f>
        <v>0</v>
      </c>
      <c r="BG371" s="201">
        <f>IF(N371="zákl. přenesená",J371,0)</f>
        <v>0</v>
      </c>
      <c r="BH371" s="201">
        <f>IF(N371="sníž. přenesená",J371,0)</f>
        <v>0</v>
      </c>
      <c r="BI371" s="201">
        <f>IF(N371="nulová",J371,0)</f>
        <v>0</v>
      </c>
      <c r="BJ371" s="18" t="s">
        <v>81</v>
      </c>
      <c r="BK371" s="201">
        <f>ROUND(I371*H371,2)</f>
        <v>0</v>
      </c>
      <c r="BL371" s="18" t="s">
        <v>138</v>
      </c>
      <c r="BM371" s="200" t="s">
        <v>610</v>
      </c>
    </row>
    <row r="372" spans="1:65" s="2" customFormat="1" ht="19.5">
      <c r="A372" s="35"/>
      <c r="B372" s="36"/>
      <c r="C372" s="37"/>
      <c r="D372" s="202" t="s">
        <v>139</v>
      </c>
      <c r="E372" s="37"/>
      <c r="F372" s="203" t="s">
        <v>1156</v>
      </c>
      <c r="G372" s="37"/>
      <c r="H372" s="37"/>
      <c r="I372" s="204"/>
      <c r="J372" s="37"/>
      <c r="K372" s="37"/>
      <c r="L372" s="40"/>
      <c r="M372" s="205"/>
      <c r="N372" s="206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139</v>
      </c>
      <c r="AU372" s="18" t="s">
        <v>83</v>
      </c>
    </row>
    <row r="373" spans="1:65" s="14" customFormat="1" ht="11.25">
      <c r="B373" s="221"/>
      <c r="C373" s="222"/>
      <c r="D373" s="202" t="s">
        <v>174</v>
      </c>
      <c r="E373" s="223" t="s">
        <v>1</v>
      </c>
      <c r="F373" s="224" t="s">
        <v>1139</v>
      </c>
      <c r="G373" s="222"/>
      <c r="H373" s="225">
        <v>130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174</v>
      </c>
      <c r="AU373" s="231" t="s">
        <v>83</v>
      </c>
      <c r="AV373" s="14" t="s">
        <v>83</v>
      </c>
      <c r="AW373" s="14" t="s">
        <v>31</v>
      </c>
      <c r="AX373" s="14" t="s">
        <v>73</v>
      </c>
      <c r="AY373" s="231" t="s">
        <v>131</v>
      </c>
    </row>
    <row r="374" spans="1:65" s="15" customFormat="1" ht="11.25">
      <c r="B374" s="232"/>
      <c r="C374" s="233"/>
      <c r="D374" s="202" t="s">
        <v>174</v>
      </c>
      <c r="E374" s="234" t="s">
        <v>1</v>
      </c>
      <c r="F374" s="235" t="s">
        <v>178</v>
      </c>
      <c r="G374" s="233"/>
      <c r="H374" s="236">
        <v>130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AT374" s="242" t="s">
        <v>174</v>
      </c>
      <c r="AU374" s="242" t="s">
        <v>83</v>
      </c>
      <c r="AV374" s="15" t="s">
        <v>138</v>
      </c>
      <c r="AW374" s="15" t="s">
        <v>31</v>
      </c>
      <c r="AX374" s="15" t="s">
        <v>81</v>
      </c>
      <c r="AY374" s="242" t="s">
        <v>131</v>
      </c>
    </row>
    <row r="375" spans="1:65" s="2" customFormat="1" ht="24.2" customHeight="1">
      <c r="A375" s="35"/>
      <c r="B375" s="36"/>
      <c r="C375" s="188" t="s">
        <v>612</v>
      </c>
      <c r="D375" s="188" t="s">
        <v>134</v>
      </c>
      <c r="E375" s="189" t="s">
        <v>1157</v>
      </c>
      <c r="F375" s="190" t="s">
        <v>1158</v>
      </c>
      <c r="G375" s="191" t="s">
        <v>375</v>
      </c>
      <c r="H375" s="192">
        <v>2</v>
      </c>
      <c r="I375" s="193"/>
      <c r="J375" s="194">
        <f>ROUND(I375*H375,2)</f>
        <v>0</v>
      </c>
      <c r="K375" s="195"/>
      <c r="L375" s="40"/>
      <c r="M375" s="196" t="s">
        <v>1</v>
      </c>
      <c r="N375" s="197" t="s">
        <v>38</v>
      </c>
      <c r="O375" s="72"/>
      <c r="P375" s="198">
        <f>O375*H375</f>
        <v>0</v>
      </c>
      <c r="Q375" s="198">
        <v>4.4672000000000002E-5</v>
      </c>
      <c r="R375" s="198">
        <f>Q375*H375</f>
        <v>8.9344000000000004E-5</v>
      </c>
      <c r="S375" s="198">
        <v>0</v>
      </c>
      <c r="T375" s="199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0" t="s">
        <v>138</v>
      </c>
      <c r="AT375" s="200" t="s">
        <v>134</v>
      </c>
      <c r="AU375" s="200" t="s">
        <v>83</v>
      </c>
      <c r="AY375" s="18" t="s">
        <v>131</v>
      </c>
      <c r="BE375" s="201">
        <f>IF(N375="základní",J375,0)</f>
        <v>0</v>
      </c>
      <c r="BF375" s="201">
        <f>IF(N375="snížená",J375,0)</f>
        <v>0</v>
      </c>
      <c r="BG375" s="201">
        <f>IF(N375="zákl. přenesená",J375,0)</f>
        <v>0</v>
      </c>
      <c r="BH375" s="201">
        <f>IF(N375="sníž. přenesená",J375,0)</f>
        <v>0</v>
      </c>
      <c r="BI375" s="201">
        <f>IF(N375="nulová",J375,0)</f>
        <v>0</v>
      </c>
      <c r="BJ375" s="18" t="s">
        <v>81</v>
      </c>
      <c r="BK375" s="201">
        <f>ROUND(I375*H375,2)</f>
        <v>0</v>
      </c>
      <c r="BL375" s="18" t="s">
        <v>138</v>
      </c>
      <c r="BM375" s="200" t="s">
        <v>615</v>
      </c>
    </row>
    <row r="376" spans="1:65" s="2" customFormat="1" ht="19.5">
      <c r="A376" s="35"/>
      <c r="B376" s="36"/>
      <c r="C376" s="37"/>
      <c r="D376" s="202" t="s">
        <v>139</v>
      </c>
      <c r="E376" s="37"/>
      <c r="F376" s="203" t="s">
        <v>1159</v>
      </c>
      <c r="G376" s="37"/>
      <c r="H376" s="37"/>
      <c r="I376" s="204"/>
      <c r="J376" s="37"/>
      <c r="K376" s="37"/>
      <c r="L376" s="40"/>
      <c r="M376" s="205"/>
      <c r="N376" s="206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139</v>
      </c>
      <c r="AU376" s="18" t="s">
        <v>83</v>
      </c>
    </row>
    <row r="377" spans="1:65" s="14" customFormat="1" ht="11.25">
      <c r="B377" s="221"/>
      <c r="C377" s="222"/>
      <c r="D377" s="202" t="s">
        <v>174</v>
      </c>
      <c r="E377" s="223" t="s">
        <v>1</v>
      </c>
      <c r="F377" s="224" t="s">
        <v>1160</v>
      </c>
      <c r="G377" s="222"/>
      <c r="H377" s="225">
        <v>2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174</v>
      </c>
      <c r="AU377" s="231" t="s">
        <v>83</v>
      </c>
      <c r="AV377" s="14" t="s">
        <v>83</v>
      </c>
      <c r="AW377" s="14" t="s">
        <v>31</v>
      </c>
      <c r="AX377" s="14" t="s">
        <v>73</v>
      </c>
      <c r="AY377" s="231" t="s">
        <v>131</v>
      </c>
    </row>
    <row r="378" spans="1:65" s="15" customFormat="1" ht="11.25">
      <c r="B378" s="232"/>
      <c r="C378" s="233"/>
      <c r="D378" s="202" t="s">
        <v>174</v>
      </c>
      <c r="E378" s="234" t="s">
        <v>1</v>
      </c>
      <c r="F378" s="235" t="s">
        <v>178</v>
      </c>
      <c r="G378" s="233"/>
      <c r="H378" s="236">
        <v>2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AT378" s="242" t="s">
        <v>174</v>
      </c>
      <c r="AU378" s="242" t="s">
        <v>83</v>
      </c>
      <c r="AV378" s="15" t="s">
        <v>138</v>
      </c>
      <c r="AW378" s="15" t="s">
        <v>31</v>
      </c>
      <c r="AX378" s="15" t="s">
        <v>81</v>
      </c>
      <c r="AY378" s="242" t="s">
        <v>131</v>
      </c>
    </row>
    <row r="379" spans="1:65" s="2" customFormat="1" ht="21.75" customHeight="1">
      <c r="A379" s="35"/>
      <c r="B379" s="36"/>
      <c r="C379" s="188" t="s">
        <v>335</v>
      </c>
      <c r="D379" s="188" t="s">
        <v>134</v>
      </c>
      <c r="E379" s="189" t="s">
        <v>1161</v>
      </c>
      <c r="F379" s="190" t="s">
        <v>1162</v>
      </c>
      <c r="G379" s="191" t="s">
        <v>375</v>
      </c>
      <c r="H379" s="192">
        <v>2</v>
      </c>
      <c r="I379" s="193"/>
      <c r="J379" s="194">
        <f>ROUND(I379*H379,2)</f>
        <v>0</v>
      </c>
      <c r="K379" s="195"/>
      <c r="L379" s="40"/>
      <c r="M379" s="196" t="s">
        <v>1</v>
      </c>
      <c r="N379" s="197" t="s">
        <v>38</v>
      </c>
      <c r="O379" s="72"/>
      <c r="P379" s="198">
        <f>O379*H379</f>
        <v>0</v>
      </c>
      <c r="Q379" s="198">
        <v>2.7999999999999998E-4</v>
      </c>
      <c r="R379" s="198">
        <f>Q379*H379</f>
        <v>5.5999999999999995E-4</v>
      </c>
      <c r="S379" s="198">
        <v>0</v>
      </c>
      <c r="T379" s="199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0" t="s">
        <v>138</v>
      </c>
      <c r="AT379" s="200" t="s">
        <v>134</v>
      </c>
      <c r="AU379" s="200" t="s">
        <v>83</v>
      </c>
      <c r="AY379" s="18" t="s">
        <v>131</v>
      </c>
      <c r="BE379" s="201">
        <f>IF(N379="základní",J379,0)</f>
        <v>0</v>
      </c>
      <c r="BF379" s="201">
        <f>IF(N379="snížená",J379,0)</f>
        <v>0</v>
      </c>
      <c r="BG379" s="201">
        <f>IF(N379="zákl. přenesená",J379,0)</f>
        <v>0</v>
      </c>
      <c r="BH379" s="201">
        <f>IF(N379="sníž. přenesená",J379,0)</f>
        <v>0</v>
      </c>
      <c r="BI379" s="201">
        <f>IF(N379="nulová",J379,0)</f>
        <v>0</v>
      </c>
      <c r="BJ379" s="18" t="s">
        <v>81</v>
      </c>
      <c r="BK379" s="201">
        <f>ROUND(I379*H379,2)</f>
        <v>0</v>
      </c>
      <c r="BL379" s="18" t="s">
        <v>138</v>
      </c>
      <c r="BM379" s="200" t="s">
        <v>619</v>
      </c>
    </row>
    <row r="380" spans="1:65" s="2" customFormat="1" ht="19.5">
      <c r="A380" s="35"/>
      <c r="B380" s="36"/>
      <c r="C380" s="37"/>
      <c r="D380" s="202" t="s">
        <v>139</v>
      </c>
      <c r="E380" s="37"/>
      <c r="F380" s="203" t="s">
        <v>1163</v>
      </c>
      <c r="G380" s="37"/>
      <c r="H380" s="37"/>
      <c r="I380" s="204"/>
      <c r="J380" s="37"/>
      <c r="K380" s="37"/>
      <c r="L380" s="40"/>
      <c r="M380" s="205"/>
      <c r="N380" s="206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139</v>
      </c>
      <c r="AU380" s="18" t="s">
        <v>83</v>
      </c>
    </row>
    <row r="381" spans="1:65" s="14" customFormat="1" ht="11.25">
      <c r="B381" s="221"/>
      <c r="C381" s="222"/>
      <c r="D381" s="202" t="s">
        <v>174</v>
      </c>
      <c r="E381" s="223" t="s">
        <v>1</v>
      </c>
      <c r="F381" s="224" t="s">
        <v>1160</v>
      </c>
      <c r="G381" s="222"/>
      <c r="H381" s="225">
        <v>2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174</v>
      </c>
      <c r="AU381" s="231" t="s">
        <v>83</v>
      </c>
      <c r="AV381" s="14" t="s">
        <v>83</v>
      </c>
      <c r="AW381" s="14" t="s">
        <v>31</v>
      </c>
      <c r="AX381" s="14" t="s">
        <v>73</v>
      </c>
      <c r="AY381" s="231" t="s">
        <v>131</v>
      </c>
    </row>
    <row r="382" spans="1:65" s="15" customFormat="1" ht="11.25">
      <c r="B382" s="232"/>
      <c r="C382" s="233"/>
      <c r="D382" s="202" t="s">
        <v>174</v>
      </c>
      <c r="E382" s="234" t="s">
        <v>1</v>
      </c>
      <c r="F382" s="235" t="s">
        <v>178</v>
      </c>
      <c r="G382" s="233"/>
      <c r="H382" s="236">
        <v>2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AT382" s="242" t="s">
        <v>174</v>
      </c>
      <c r="AU382" s="242" t="s">
        <v>83</v>
      </c>
      <c r="AV382" s="15" t="s">
        <v>138</v>
      </c>
      <c r="AW382" s="15" t="s">
        <v>31</v>
      </c>
      <c r="AX382" s="15" t="s">
        <v>81</v>
      </c>
      <c r="AY382" s="242" t="s">
        <v>131</v>
      </c>
    </row>
    <row r="383" spans="1:65" s="2" customFormat="1" ht="24.2" customHeight="1">
      <c r="A383" s="35"/>
      <c r="B383" s="36"/>
      <c r="C383" s="188" t="s">
        <v>623</v>
      </c>
      <c r="D383" s="188" t="s">
        <v>134</v>
      </c>
      <c r="E383" s="189" t="s">
        <v>1164</v>
      </c>
      <c r="F383" s="190" t="s">
        <v>1165</v>
      </c>
      <c r="G383" s="191" t="s">
        <v>172</v>
      </c>
      <c r="H383" s="192">
        <v>1.82</v>
      </c>
      <c r="I383" s="193"/>
      <c r="J383" s="194">
        <f>ROUND(I383*H383,2)</f>
        <v>0</v>
      </c>
      <c r="K383" s="195"/>
      <c r="L383" s="40"/>
      <c r="M383" s="196" t="s">
        <v>1</v>
      </c>
      <c r="N383" s="197" t="s">
        <v>38</v>
      </c>
      <c r="O383" s="72"/>
      <c r="P383" s="198">
        <f>O383*H383</f>
        <v>0</v>
      </c>
      <c r="Q383" s="198">
        <v>0</v>
      </c>
      <c r="R383" s="198">
        <f>Q383*H383</f>
        <v>0</v>
      </c>
      <c r="S383" s="198">
        <v>0</v>
      </c>
      <c r="T383" s="199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0" t="s">
        <v>138</v>
      </c>
      <c r="AT383" s="200" t="s">
        <v>134</v>
      </c>
      <c r="AU383" s="200" t="s">
        <v>83</v>
      </c>
      <c r="AY383" s="18" t="s">
        <v>131</v>
      </c>
      <c r="BE383" s="201">
        <f>IF(N383="základní",J383,0)</f>
        <v>0</v>
      </c>
      <c r="BF383" s="201">
        <f>IF(N383="snížená",J383,0)</f>
        <v>0</v>
      </c>
      <c r="BG383" s="201">
        <f>IF(N383="zákl. přenesená",J383,0)</f>
        <v>0</v>
      </c>
      <c r="BH383" s="201">
        <f>IF(N383="sníž. přenesená",J383,0)</f>
        <v>0</v>
      </c>
      <c r="BI383" s="201">
        <f>IF(N383="nulová",J383,0)</f>
        <v>0</v>
      </c>
      <c r="BJ383" s="18" t="s">
        <v>81</v>
      </c>
      <c r="BK383" s="201">
        <f>ROUND(I383*H383,2)</f>
        <v>0</v>
      </c>
      <c r="BL383" s="18" t="s">
        <v>138</v>
      </c>
      <c r="BM383" s="200" t="s">
        <v>626</v>
      </c>
    </row>
    <row r="384" spans="1:65" s="2" customFormat="1" ht="29.25">
      <c r="A384" s="35"/>
      <c r="B384" s="36"/>
      <c r="C384" s="37"/>
      <c r="D384" s="202" t="s">
        <v>139</v>
      </c>
      <c r="E384" s="37"/>
      <c r="F384" s="203" t="s">
        <v>1166</v>
      </c>
      <c r="G384" s="37"/>
      <c r="H384" s="37"/>
      <c r="I384" s="204"/>
      <c r="J384" s="37"/>
      <c r="K384" s="37"/>
      <c r="L384" s="40"/>
      <c r="M384" s="205"/>
      <c r="N384" s="206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139</v>
      </c>
      <c r="AU384" s="18" t="s">
        <v>83</v>
      </c>
    </row>
    <row r="385" spans="1:65" s="13" customFormat="1" ht="11.25">
      <c r="B385" s="211"/>
      <c r="C385" s="212"/>
      <c r="D385" s="202" t="s">
        <v>174</v>
      </c>
      <c r="E385" s="213" t="s">
        <v>1</v>
      </c>
      <c r="F385" s="214" t="s">
        <v>1054</v>
      </c>
      <c r="G385" s="212"/>
      <c r="H385" s="213" t="s">
        <v>1</v>
      </c>
      <c r="I385" s="215"/>
      <c r="J385" s="212"/>
      <c r="K385" s="212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174</v>
      </c>
      <c r="AU385" s="220" t="s">
        <v>83</v>
      </c>
      <c r="AV385" s="13" t="s">
        <v>81</v>
      </c>
      <c r="AW385" s="13" t="s">
        <v>31</v>
      </c>
      <c r="AX385" s="13" t="s">
        <v>73</v>
      </c>
      <c r="AY385" s="220" t="s">
        <v>131</v>
      </c>
    </row>
    <row r="386" spans="1:65" s="14" customFormat="1" ht="11.25">
      <c r="B386" s="221"/>
      <c r="C386" s="222"/>
      <c r="D386" s="202" t="s">
        <v>174</v>
      </c>
      <c r="E386" s="223" t="s">
        <v>1</v>
      </c>
      <c r="F386" s="224" t="s">
        <v>1055</v>
      </c>
      <c r="G386" s="222"/>
      <c r="H386" s="225">
        <v>1.82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174</v>
      </c>
      <c r="AU386" s="231" t="s">
        <v>83</v>
      </c>
      <c r="AV386" s="14" t="s">
        <v>83</v>
      </c>
      <c r="AW386" s="14" t="s">
        <v>31</v>
      </c>
      <c r="AX386" s="14" t="s">
        <v>73</v>
      </c>
      <c r="AY386" s="231" t="s">
        <v>131</v>
      </c>
    </row>
    <row r="387" spans="1:65" s="15" customFormat="1" ht="11.25">
      <c r="B387" s="232"/>
      <c r="C387" s="233"/>
      <c r="D387" s="202" t="s">
        <v>174</v>
      </c>
      <c r="E387" s="234" t="s">
        <v>1</v>
      </c>
      <c r="F387" s="235" t="s">
        <v>178</v>
      </c>
      <c r="G387" s="233"/>
      <c r="H387" s="236">
        <v>1.82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AT387" s="242" t="s">
        <v>174</v>
      </c>
      <c r="AU387" s="242" t="s">
        <v>83</v>
      </c>
      <c r="AV387" s="15" t="s">
        <v>138</v>
      </c>
      <c r="AW387" s="15" t="s">
        <v>31</v>
      </c>
      <c r="AX387" s="15" t="s">
        <v>81</v>
      </c>
      <c r="AY387" s="242" t="s">
        <v>131</v>
      </c>
    </row>
    <row r="388" spans="1:65" s="2" customFormat="1" ht="24.2" customHeight="1">
      <c r="A388" s="35"/>
      <c r="B388" s="36"/>
      <c r="C388" s="188" t="s">
        <v>342</v>
      </c>
      <c r="D388" s="188" t="s">
        <v>134</v>
      </c>
      <c r="E388" s="189" t="s">
        <v>1167</v>
      </c>
      <c r="F388" s="190" t="s">
        <v>1168</v>
      </c>
      <c r="G388" s="191" t="s">
        <v>206</v>
      </c>
      <c r="H388" s="192">
        <v>0.73499999999999999</v>
      </c>
      <c r="I388" s="193"/>
      <c r="J388" s="194">
        <f>ROUND(I388*H388,2)</f>
        <v>0</v>
      </c>
      <c r="K388" s="195"/>
      <c r="L388" s="40"/>
      <c r="M388" s="196" t="s">
        <v>1</v>
      </c>
      <c r="N388" s="197" t="s">
        <v>38</v>
      </c>
      <c r="O388" s="72"/>
      <c r="P388" s="198">
        <f>O388*H388</f>
        <v>0</v>
      </c>
      <c r="Q388" s="198">
        <v>0</v>
      </c>
      <c r="R388" s="198">
        <f>Q388*H388</f>
        <v>0</v>
      </c>
      <c r="S388" s="198">
        <v>0</v>
      </c>
      <c r="T388" s="199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0" t="s">
        <v>138</v>
      </c>
      <c r="AT388" s="200" t="s">
        <v>134</v>
      </c>
      <c r="AU388" s="200" t="s">
        <v>83</v>
      </c>
      <c r="AY388" s="18" t="s">
        <v>131</v>
      </c>
      <c r="BE388" s="201">
        <f>IF(N388="základní",J388,0)</f>
        <v>0</v>
      </c>
      <c r="BF388" s="201">
        <f>IF(N388="snížená",J388,0)</f>
        <v>0</v>
      </c>
      <c r="BG388" s="201">
        <f>IF(N388="zákl. přenesená",J388,0)</f>
        <v>0</v>
      </c>
      <c r="BH388" s="201">
        <f>IF(N388="sníž. přenesená",J388,0)</f>
        <v>0</v>
      </c>
      <c r="BI388" s="201">
        <f>IF(N388="nulová",J388,0)</f>
        <v>0</v>
      </c>
      <c r="BJ388" s="18" t="s">
        <v>81</v>
      </c>
      <c r="BK388" s="201">
        <f>ROUND(I388*H388,2)</f>
        <v>0</v>
      </c>
      <c r="BL388" s="18" t="s">
        <v>138</v>
      </c>
      <c r="BM388" s="200" t="s">
        <v>633</v>
      </c>
    </row>
    <row r="389" spans="1:65" s="2" customFormat="1" ht="29.25">
      <c r="A389" s="35"/>
      <c r="B389" s="36"/>
      <c r="C389" s="37"/>
      <c r="D389" s="202" t="s">
        <v>139</v>
      </c>
      <c r="E389" s="37"/>
      <c r="F389" s="203" t="s">
        <v>1169</v>
      </c>
      <c r="G389" s="37"/>
      <c r="H389" s="37"/>
      <c r="I389" s="204"/>
      <c r="J389" s="37"/>
      <c r="K389" s="37"/>
      <c r="L389" s="40"/>
      <c r="M389" s="205"/>
      <c r="N389" s="206"/>
      <c r="O389" s="72"/>
      <c r="P389" s="72"/>
      <c r="Q389" s="72"/>
      <c r="R389" s="72"/>
      <c r="S389" s="72"/>
      <c r="T389" s="73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139</v>
      </c>
      <c r="AU389" s="18" t="s">
        <v>83</v>
      </c>
    </row>
    <row r="390" spans="1:65" s="13" customFormat="1" ht="11.25">
      <c r="B390" s="211"/>
      <c r="C390" s="212"/>
      <c r="D390" s="202" t="s">
        <v>174</v>
      </c>
      <c r="E390" s="213" t="s">
        <v>1</v>
      </c>
      <c r="F390" s="214" t="s">
        <v>1054</v>
      </c>
      <c r="G390" s="212"/>
      <c r="H390" s="213" t="s">
        <v>1</v>
      </c>
      <c r="I390" s="215"/>
      <c r="J390" s="212"/>
      <c r="K390" s="212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174</v>
      </c>
      <c r="AU390" s="220" t="s">
        <v>83</v>
      </c>
      <c r="AV390" s="13" t="s">
        <v>81</v>
      </c>
      <c r="AW390" s="13" t="s">
        <v>31</v>
      </c>
      <c r="AX390" s="13" t="s">
        <v>73</v>
      </c>
      <c r="AY390" s="220" t="s">
        <v>131</v>
      </c>
    </row>
    <row r="391" spans="1:65" s="14" customFormat="1" ht="11.25">
      <c r="B391" s="221"/>
      <c r="C391" s="222"/>
      <c r="D391" s="202" t="s">
        <v>174</v>
      </c>
      <c r="E391" s="223" t="s">
        <v>1</v>
      </c>
      <c r="F391" s="224" t="s">
        <v>1170</v>
      </c>
      <c r="G391" s="222"/>
      <c r="H391" s="225">
        <v>0.73499999999999999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174</v>
      </c>
      <c r="AU391" s="231" t="s">
        <v>83</v>
      </c>
      <c r="AV391" s="14" t="s">
        <v>83</v>
      </c>
      <c r="AW391" s="14" t="s">
        <v>31</v>
      </c>
      <c r="AX391" s="14" t="s">
        <v>73</v>
      </c>
      <c r="AY391" s="231" t="s">
        <v>131</v>
      </c>
    </row>
    <row r="392" spans="1:65" s="15" customFormat="1" ht="11.25">
      <c r="B392" s="232"/>
      <c r="C392" s="233"/>
      <c r="D392" s="202" t="s">
        <v>174</v>
      </c>
      <c r="E392" s="234" t="s">
        <v>1</v>
      </c>
      <c r="F392" s="235" t="s">
        <v>178</v>
      </c>
      <c r="G392" s="233"/>
      <c r="H392" s="236">
        <v>0.73499999999999999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AT392" s="242" t="s">
        <v>174</v>
      </c>
      <c r="AU392" s="242" t="s">
        <v>83</v>
      </c>
      <c r="AV392" s="15" t="s">
        <v>138</v>
      </c>
      <c r="AW392" s="15" t="s">
        <v>31</v>
      </c>
      <c r="AX392" s="15" t="s">
        <v>81</v>
      </c>
      <c r="AY392" s="242" t="s">
        <v>131</v>
      </c>
    </row>
    <row r="393" spans="1:65" s="2" customFormat="1" ht="33" customHeight="1">
      <c r="A393" s="35"/>
      <c r="B393" s="36"/>
      <c r="C393" s="188" t="s">
        <v>643</v>
      </c>
      <c r="D393" s="188" t="s">
        <v>134</v>
      </c>
      <c r="E393" s="189" t="s">
        <v>1171</v>
      </c>
      <c r="F393" s="190" t="s">
        <v>1172</v>
      </c>
      <c r="G393" s="191" t="s">
        <v>228</v>
      </c>
      <c r="H393" s="192">
        <v>3.2</v>
      </c>
      <c r="I393" s="193"/>
      <c r="J393" s="194">
        <f>ROUND(I393*H393,2)</f>
        <v>0</v>
      </c>
      <c r="K393" s="195"/>
      <c r="L393" s="40"/>
      <c r="M393" s="196" t="s">
        <v>1</v>
      </c>
      <c r="N393" s="197" t="s">
        <v>38</v>
      </c>
      <c r="O393" s="72"/>
      <c r="P393" s="198">
        <f>O393*H393</f>
        <v>0</v>
      </c>
      <c r="Q393" s="198">
        <v>0</v>
      </c>
      <c r="R393" s="198">
        <f>Q393*H393</f>
        <v>0</v>
      </c>
      <c r="S393" s="198">
        <v>0</v>
      </c>
      <c r="T393" s="199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0" t="s">
        <v>138</v>
      </c>
      <c r="AT393" s="200" t="s">
        <v>134</v>
      </c>
      <c r="AU393" s="200" t="s">
        <v>83</v>
      </c>
      <c r="AY393" s="18" t="s">
        <v>131</v>
      </c>
      <c r="BE393" s="201">
        <f>IF(N393="základní",J393,0)</f>
        <v>0</v>
      </c>
      <c r="BF393" s="201">
        <f>IF(N393="snížená",J393,0)</f>
        <v>0</v>
      </c>
      <c r="BG393" s="201">
        <f>IF(N393="zákl. přenesená",J393,0)</f>
        <v>0</v>
      </c>
      <c r="BH393" s="201">
        <f>IF(N393="sníž. přenesená",J393,0)</f>
        <v>0</v>
      </c>
      <c r="BI393" s="201">
        <f>IF(N393="nulová",J393,0)</f>
        <v>0</v>
      </c>
      <c r="BJ393" s="18" t="s">
        <v>81</v>
      </c>
      <c r="BK393" s="201">
        <f>ROUND(I393*H393,2)</f>
        <v>0</v>
      </c>
      <c r="BL393" s="18" t="s">
        <v>138</v>
      </c>
      <c r="BM393" s="200" t="s">
        <v>646</v>
      </c>
    </row>
    <row r="394" spans="1:65" s="2" customFormat="1" ht="29.25">
      <c r="A394" s="35"/>
      <c r="B394" s="36"/>
      <c r="C394" s="37"/>
      <c r="D394" s="202" t="s">
        <v>139</v>
      </c>
      <c r="E394" s="37"/>
      <c r="F394" s="203" t="s">
        <v>1173</v>
      </c>
      <c r="G394" s="37"/>
      <c r="H394" s="37"/>
      <c r="I394" s="204"/>
      <c r="J394" s="37"/>
      <c r="K394" s="37"/>
      <c r="L394" s="40"/>
      <c r="M394" s="205"/>
      <c r="N394" s="206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139</v>
      </c>
      <c r="AU394" s="18" t="s">
        <v>83</v>
      </c>
    </row>
    <row r="395" spans="1:65" s="13" customFormat="1" ht="11.25">
      <c r="B395" s="211"/>
      <c r="C395" s="212"/>
      <c r="D395" s="202" t="s">
        <v>174</v>
      </c>
      <c r="E395" s="213" t="s">
        <v>1</v>
      </c>
      <c r="F395" s="214" t="s">
        <v>1054</v>
      </c>
      <c r="G395" s="212"/>
      <c r="H395" s="213" t="s">
        <v>1</v>
      </c>
      <c r="I395" s="215"/>
      <c r="J395" s="212"/>
      <c r="K395" s="212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174</v>
      </c>
      <c r="AU395" s="220" t="s">
        <v>83</v>
      </c>
      <c r="AV395" s="13" t="s">
        <v>81</v>
      </c>
      <c r="AW395" s="13" t="s">
        <v>31</v>
      </c>
      <c r="AX395" s="13" t="s">
        <v>73</v>
      </c>
      <c r="AY395" s="220" t="s">
        <v>131</v>
      </c>
    </row>
    <row r="396" spans="1:65" s="14" customFormat="1" ht="11.25">
      <c r="B396" s="221"/>
      <c r="C396" s="222"/>
      <c r="D396" s="202" t="s">
        <v>174</v>
      </c>
      <c r="E396" s="223" t="s">
        <v>1</v>
      </c>
      <c r="F396" s="224" t="s">
        <v>1174</v>
      </c>
      <c r="G396" s="222"/>
      <c r="H396" s="225">
        <v>3.2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174</v>
      </c>
      <c r="AU396" s="231" t="s">
        <v>83</v>
      </c>
      <c r="AV396" s="14" t="s">
        <v>83</v>
      </c>
      <c r="AW396" s="14" t="s">
        <v>31</v>
      </c>
      <c r="AX396" s="14" t="s">
        <v>73</v>
      </c>
      <c r="AY396" s="231" t="s">
        <v>131</v>
      </c>
    </row>
    <row r="397" spans="1:65" s="15" customFormat="1" ht="11.25">
      <c r="B397" s="232"/>
      <c r="C397" s="233"/>
      <c r="D397" s="202" t="s">
        <v>174</v>
      </c>
      <c r="E397" s="234" t="s">
        <v>1</v>
      </c>
      <c r="F397" s="235" t="s">
        <v>178</v>
      </c>
      <c r="G397" s="233"/>
      <c r="H397" s="236">
        <v>3.2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AT397" s="242" t="s">
        <v>174</v>
      </c>
      <c r="AU397" s="242" t="s">
        <v>83</v>
      </c>
      <c r="AV397" s="15" t="s">
        <v>138</v>
      </c>
      <c r="AW397" s="15" t="s">
        <v>31</v>
      </c>
      <c r="AX397" s="15" t="s">
        <v>81</v>
      </c>
      <c r="AY397" s="242" t="s">
        <v>131</v>
      </c>
    </row>
    <row r="398" spans="1:65" s="2" customFormat="1" ht="24.2" customHeight="1">
      <c r="A398" s="35"/>
      <c r="B398" s="36"/>
      <c r="C398" s="188" t="s">
        <v>348</v>
      </c>
      <c r="D398" s="188" t="s">
        <v>134</v>
      </c>
      <c r="E398" s="189" t="s">
        <v>1175</v>
      </c>
      <c r="F398" s="190" t="s">
        <v>1176</v>
      </c>
      <c r="G398" s="191" t="s">
        <v>172</v>
      </c>
      <c r="H398" s="192">
        <v>121.53400000000001</v>
      </c>
      <c r="I398" s="193"/>
      <c r="J398" s="194">
        <f>ROUND(I398*H398,2)</f>
        <v>0</v>
      </c>
      <c r="K398" s="195"/>
      <c r="L398" s="40"/>
      <c r="M398" s="196" t="s">
        <v>1</v>
      </c>
      <c r="N398" s="197" t="s">
        <v>38</v>
      </c>
      <c r="O398" s="72"/>
      <c r="P398" s="198">
        <f>O398*H398</f>
        <v>0</v>
      </c>
      <c r="Q398" s="198">
        <v>0</v>
      </c>
      <c r="R398" s="198">
        <f>Q398*H398</f>
        <v>0</v>
      </c>
      <c r="S398" s="198">
        <v>0</v>
      </c>
      <c r="T398" s="199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0" t="s">
        <v>138</v>
      </c>
      <c r="AT398" s="200" t="s">
        <v>134</v>
      </c>
      <c r="AU398" s="200" t="s">
        <v>83</v>
      </c>
      <c r="AY398" s="18" t="s">
        <v>131</v>
      </c>
      <c r="BE398" s="201">
        <f>IF(N398="základní",J398,0)</f>
        <v>0</v>
      </c>
      <c r="BF398" s="201">
        <f>IF(N398="snížená",J398,0)</f>
        <v>0</v>
      </c>
      <c r="BG398" s="201">
        <f>IF(N398="zákl. přenesená",J398,0)</f>
        <v>0</v>
      </c>
      <c r="BH398" s="201">
        <f>IF(N398="sníž. přenesená",J398,0)</f>
        <v>0</v>
      </c>
      <c r="BI398" s="201">
        <f>IF(N398="nulová",J398,0)</f>
        <v>0</v>
      </c>
      <c r="BJ398" s="18" t="s">
        <v>81</v>
      </c>
      <c r="BK398" s="201">
        <f>ROUND(I398*H398,2)</f>
        <v>0</v>
      </c>
      <c r="BL398" s="18" t="s">
        <v>138</v>
      </c>
      <c r="BM398" s="200" t="s">
        <v>650</v>
      </c>
    </row>
    <row r="399" spans="1:65" s="2" customFormat="1" ht="11.25">
      <c r="A399" s="35"/>
      <c r="B399" s="36"/>
      <c r="C399" s="37"/>
      <c r="D399" s="202" t="s">
        <v>139</v>
      </c>
      <c r="E399" s="37"/>
      <c r="F399" s="203" t="s">
        <v>1176</v>
      </c>
      <c r="G399" s="37"/>
      <c r="H399" s="37"/>
      <c r="I399" s="204"/>
      <c r="J399" s="37"/>
      <c r="K399" s="37"/>
      <c r="L399" s="40"/>
      <c r="M399" s="205"/>
      <c r="N399" s="206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139</v>
      </c>
      <c r="AU399" s="18" t="s">
        <v>83</v>
      </c>
    </row>
    <row r="400" spans="1:65" s="13" customFormat="1" ht="11.25">
      <c r="B400" s="211"/>
      <c r="C400" s="212"/>
      <c r="D400" s="202" t="s">
        <v>174</v>
      </c>
      <c r="E400" s="213" t="s">
        <v>1</v>
      </c>
      <c r="F400" s="214" t="s">
        <v>1063</v>
      </c>
      <c r="G400" s="212"/>
      <c r="H400" s="213" t="s">
        <v>1</v>
      </c>
      <c r="I400" s="215"/>
      <c r="J400" s="212"/>
      <c r="K400" s="212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174</v>
      </c>
      <c r="AU400" s="220" t="s">
        <v>83</v>
      </c>
      <c r="AV400" s="13" t="s">
        <v>81</v>
      </c>
      <c r="AW400" s="13" t="s">
        <v>31</v>
      </c>
      <c r="AX400" s="13" t="s">
        <v>73</v>
      </c>
      <c r="AY400" s="220" t="s">
        <v>131</v>
      </c>
    </row>
    <row r="401" spans="1:65" s="14" customFormat="1" ht="11.25">
      <c r="B401" s="221"/>
      <c r="C401" s="222"/>
      <c r="D401" s="202" t="s">
        <v>174</v>
      </c>
      <c r="E401" s="223" t="s">
        <v>1</v>
      </c>
      <c r="F401" s="224" t="s">
        <v>1064</v>
      </c>
      <c r="G401" s="222"/>
      <c r="H401" s="225">
        <v>2.0341885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174</v>
      </c>
      <c r="AU401" s="231" t="s">
        <v>83</v>
      </c>
      <c r="AV401" s="14" t="s">
        <v>83</v>
      </c>
      <c r="AW401" s="14" t="s">
        <v>31</v>
      </c>
      <c r="AX401" s="14" t="s">
        <v>73</v>
      </c>
      <c r="AY401" s="231" t="s">
        <v>131</v>
      </c>
    </row>
    <row r="402" spans="1:65" s="14" customFormat="1" ht="11.25">
      <c r="B402" s="221"/>
      <c r="C402" s="222"/>
      <c r="D402" s="202" t="s">
        <v>174</v>
      </c>
      <c r="E402" s="223" t="s">
        <v>1</v>
      </c>
      <c r="F402" s="224" t="s">
        <v>1065</v>
      </c>
      <c r="G402" s="222"/>
      <c r="H402" s="225">
        <v>7.92178</v>
      </c>
      <c r="I402" s="226"/>
      <c r="J402" s="222"/>
      <c r="K402" s="222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174</v>
      </c>
      <c r="AU402" s="231" t="s">
        <v>83</v>
      </c>
      <c r="AV402" s="14" t="s">
        <v>83</v>
      </c>
      <c r="AW402" s="14" t="s">
        <v>31</v>
      </c>
      <c r="AX402" s="14" t="s">
        <v>73</v>
      </c>
      <c r="AY402" s="231" t="s">
        <v>131</v>
      </c>
    </row>
    <row r="403" spans="1:65" s="14" customFormat="1" ht="11.25">
      <c r="B403" s="221"/>
      <c r="C403" s="222"/>
      <c r="D403" s="202" t="s">
        <v>174</v>
      </c>
      <c r="E403" s="223" t="s">
        <v>1</v>
      </c>
      <c r="F403" s="224" t="s">
        <v>1066</v>
      </c>
      <c r="G403" s="222"/>
      <c r="H403" s="225">
        <v>9.0101440000000004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174</v>
      </c>
      <c r="AU403" s="231" t="s">
        <v>83</v>
      </c>
      <c r="AV403" s="14" t="s">
        <v>83</v>
      </c>
      <c r="AW403" s="14" t="s">
        <v>31</v>
      </c>
      <c r="AX403" s="14" t="s">
        <v>73</v>
      </c>
      <c r="AY403" s="231" t="s">
        <v>131</v>
      </c>
    </row>
    <row r="404" spans="1:65" s="14" customFormat="1" ht="11.25">
      <c r="B404" s="221"/>
      <c r="C404" s="222"/>
      <c r="D404" s="202" t="s">
        <v>174</v>
      </c>
      <c r="E404" s="223" t="s">
        <v>1</v>
      </c>
      <c r="F404" s="224" t="s">
        <v>1067</v>
      </c>
      <c r="G404" s="222"/>
      <c r="H404" s="225">
        <v>82.584374999999994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174</v>
      </c>
      <c r="AU404" s="231" t="s">
        <v>83</v>
      </c>
      <c r="AV404" s="14" t="s">
        <v>83</v>
      </c>
      <c r="AW404" s="14" t="s">
        <v>31</v>
      </c>
      <c r="AX404" s="14" t="s">
        <v>73</v>
      </c>
      <c r="AY404" s="231" t="s">
        <v>131</v>
      </c>
    </row>
    <row r="405" spans="1:65" s="14" customFormat="1" ht="11.25">
      <c r="B405" s="221"/>
      <c r="C405" s="222"/>
      <c r="D405" s="202" t="s">
        <v>174</v>
      </c>
      <c r="E405" s="223" t="s">
        <v>1</v>
      </c>
      <c r="F405" s="224" t="s">
        <v>1068</v>
      </c>
      <c r="G405" s="222"/>
      <c r="H405" s="225">
        <v>8.7074999999999996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174</v>
      </c>
      <c r="AU405" s="231" t="s">
        <v>83</v>
      </c>
      <c r="AV405" s="14" t="s">
        <v>83</v>
      </c>
      <c r="AW405" s="14" t="s">
        <v>31</v>
      </c>
      <c r="AX405" s="14" t="s">
        <v>73</v>
      </c>
      <c r="AY405" s="231" t="s">
        <v>131</v>
      </c>
    </row>
    <row r="406" spans="1:65" s="14" customFormat="1" ht="11.25">
      <c r="B406" s="221"/>
      <c r="C406" s="222"/>
      <c r="D406" s="202" t="s">
        <v>174</v>
      </c>
      <c r="E406" s="223" t="s">
        <v>1</v>
      </c>
      <c r="F406" s="224" t="s">
        <v>1069</v>
      </c>
      <c r="G406" s="222"/>
      <c r="H406" s="225">
        <v>8.5785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AT406" s="231" t="s">
        <v>174</v>
      </c>
      <c r="AU406" s="231" t="s">
        <v>83</v>
      </c>
      <c r="AV406" s="14" t="s">
        <v>83</v>
      </c>
      <c r="AW406" s="14" t="s">
        <v>31</v>
      </c>
      <c r="AX406" s="14" t="s">
        <v>73</v>
      </c>
      <c r="AY406" s="231" t="s">
        <v>131</v>
      </c>
    </row>
    <row r="407" spans="1:65" s="14" customFormat="1" ht="11.25">
      <c r="B407" s="221"/>
      <c r="C407" s="222"/>
      <c r="D407" s="202" t="s">
        <v>174</v>
      </c>
      <c r="E407" s="223" t="s">
        <v>1</v>
      </c>
      <c r="F407" s="224" t="s">
        <v>1070</v>
      </c>
      <c r="G407" s="222"/>
      <c r="H407" s="225">
        <v>0.78749999999999998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174</v>
      </c>
      <c r="AU407" s="231" t="s">
        <v>83</v>
      </c>
      <c r="AV407" s="14" t="s">
        <v>83</v>
      </c>
      <c r="AW407" s="14" t="s">
        <v>31</v>
      </c>
      <c r="AX407" s="14" t="s">
        <v>73</v>
      </c>
      <c r="AY407" s="231" t="s">
        <v>131</v>
      </c>
    </row>
    <row r="408" spans="1:65" s="14" customFormat="1" ht="11.25">
      <c r="B408" s="221"/>
      <c r="C408" s="222"/>
      <c r="D408" s="202" t="s">
        <v>174</v>
      </c>
      <c r="E408" s="223" t="s">
        <v>1</v>
      </c>
      <c r="F408" s="224" t="s">
        <v>1071</v>
      </c>
      <c r="G408" s="222"/>
      <c r="H408" s="225">
        <v>0.45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174</v>
      </c>
      <c r="AU408" s="231" t="s">
        <v>83</v>
      </c>
      <c r="AV408" s="14" t="s">
        <v>83</v>
      </c>
      <c r="AW408" s="14" t="s">
        <v>31</v>
      </c>
      <c r="AX408" s="14" t="s">
        <v>73</v>
      </c>
      <c r="AY408" s="231" t="s">
        <v>131</v>
      </c>
    </row>
    <row r="409" spans="1:65" s="14" customFormat="1" ht="11.25">
      <c r="B409" s="221"/>
      <c r="C409" s="222"/>
      <c r="D409" s="202" t="s">
        <v>174</v>
      </c>
      <c r="E409" s="223" t="s">
        <v>1</v>
      </c>
      <c r="F409" s="224" t="s">
        <v>1072</v>
      </c>
      <c r="G409" s="222"/>
      <c r="H409" s="225">
        <v>0.72899999999999998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174</v>
      </c>
      <c r="AU409" s="231" t="s">
        <v>83</v>
      </c>
      <c r="AV409" s="14" t="s">
        <v>83</v>
      </c>
      <c r="AW409" s="14" t="s">
        <v>31</v>
      </c>
      <c r="AX409" s="14" t="s">
        <v>73</v>
      </c>
      <c r="AY409" s="231" t="s">
        <v>131</v>
      </c>
    </row>
    <row r="410" spans="1:65" s="14" customFormat="1" ht="11.25">
      <c r="B410" s="221"/>
      <c r="C410" s="222"/>
      <c r="D410" s="202" t="s">
        <v>174</v>
      </c>
      <c r="E410" s="223" t="s">
        <v>1</v>
      </c>
      <c r="F410" s="224" t="s">
        <v>1073</v>
      </c>
      <c r="G410" s="222"/>
      <c r="H410" s="225">
        <v>0.73124999999999996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174</v>
      </c>
      <c r="AU410" s="231" t="s">
        <v>83</v>
      </c>
      <c r="AV410" s="14" t="s">
        <v>83</v>
      </c>
      <c r="AW410" s="14" t="s">
        <v>31</v>
      </c>
      <c r="AX410" s="14" t="s">
        <v>73</v>
      </c>
      <c r="AY410" s="231" t="s">
        <v>131</v>
      </c>
    </row>
    <row r="411" spans="1:65" s="15" customFormat="1" ht="11.25">
      <c r="B411" s="232"/>
      <c r="C411" s="233"/>
      <c r="D411" s="202" t="s">
        <v>174</v>
      </c>
      <c r="E411" s="234" t="s">
        <v>1</v>
      </c>
      <c r="F411" s="235" t="s">
        <v>178</v>
      </c>
      <c r="G411" s="233"/>
      <c r="H411" s="236">
        <v>121.5342375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AT411" s="242" t="s">
        <v>174</v>
      </c>
      <c r="AU411" s="242" t="s">
        <v>83</v>
      </c>
      <c r="AV411" s="15" t="s">
        <v>138</v>
      </c>
      <c r="AW411" s="15" t="s">
        <v>31</v>
      </c>
      <c r="AX411" s="15" t="s">
        <v>81</v>
      </c>
      <c r="AY411" s="242" t="s">
        <v>131</v>
      </c>
    </row>
    <row r="412" spans="1:65" s="12" customFormat="1" ht="22.9" customHeight="1">
      <c r="B412" s="172"/>
      <c r="C412" s="173"/>
      <c r="D412" s="174" t="s">
        <v>72</v>
      </c>
      <c r="E412" s="186" t="s">
        <v>289</v>
      </c>
      <c r="F412" s="186" t="s">
        <v>290</v>
      </c>
      <c r="G412" s="173"/>
      <c r="H412" s="173"/>
      <c r="I412" s="176"/>
      <c r="J412" s="187">
        <f>BK412</f>
        <v>0</v>
      </c>
      <c r="K412" s="173"/>
      <c r="L412" s="178"/>
      <c r="M412" s="179"/>
      <c r="N412" s="180"/>
      <c r="O412" s="180"/>
      <c r="P412" s="181">
        <f>SUM(P413:P422)</f>
        <v>0</v>
      </c>
      <c r="Q412" s="180"/>
      <c r="R412" s="181">
        <f>SUM(R413:R422)</f>
        <v>0</v>
      </c>
      <c r="S412" s="180"/>
      <c r="T412" s="182">
        <f>SUM(T413:T422)</f>
        <v>0</v>
      </c>
      <c r="AR412" s="183" t="s">
        <v>81</v>
      </c>
      <c r="AT412" s="184" t="s">
        <v>72</v>
      </c>
      <c r="AU412" s="184" t="s">
        <v>81</v>
      </c>
      <c r="AY412" s="183" t="s">
        <v>131</v>
      </c>
      <c r="BK412" s="185">
        <f>SUM(BK413:BK422)</f>
        <v>0</v>
      </c>
    </row>
    <row r="413" spans="1:65" s="2" customFormat="1" ht="33" customHeight="1">
      <c r="A413" s="35"/>
      <c r="B413" s="36"/>
      <c r="C413" s="188" t="s">
        <v>652</v>
      </c>
      <c r="D413" s="188" t="s">
        <v>134</v>
      </c>
      <c r="E413" s="189" t="s">
        <v>292</v>
      </c>
      <c r="F413" s="190" t="s">
        <v>293</v>
      </c>
      <c r="G413" s="191" t="s">
        <v>294</v>
      </c>
      <c r="H413" s="192">
        <v>1.5580000000000001</v>
      </c>
      <c r="I413" s="193"/>
      <c r="J413" s="194">
        <f>ROUND(I413*H413,2)</f>
        <v>0</v>
      </c>
      <c r="K413" s="195"/>
      <c r="L413" s="40"/>
      <c r="M413" s="196" t="s">
        <v>1</v>
      </c>
      <c r="N413" s="197" t="s">
        <v>38</v>
      </c>
      <c r="O413" s="72"/>
      <c r="P413" s="198">
        <f>O413*H413</f>
        <v>0</v>
      </c>
      <c r="Q413" s="198">
        <v>0</v>
      </c>
      <c r="R413" s="198">
        <f>Q413*H413</f>
        <v>0</v>
      </c>
      <c r="S413" s="198">
        <v>0</v>
      </c>
      <c r="T413" s="199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0" t="s">
        <v>138</v>
      </c>
      <c r="AT413" s="200" t="s">
        <v>134</v>
      </c>
      <c r="AU413" s="200" t="s">
        <v>83</v>
      </c>
      <c r="AY413" s="18" t="s">
        <v>131</v>
      </c>
      <c r="BE413" s="201">
        <f>IF(N413="základní",J413,0)</f>
        <v>0</v>
      </c>
      <c r="BF413" s="201">
        <f>IF(N413="snížená",J413,0)</f>
        <v>0</v>
      </c>
      <c r="BG413" s="201">
        <f>IF(N413="zákl. přenesená",J413,0)</f>
        <v>0</v>
      </c>
      <c r="BH413" s="201">
        <f>IF(N413="sníž. přenesená",J413,0)</f>
        <v>0</v>
      </c>
      <c r="BI413" s="201">
        <f>IF(N413="nulová",J413,0)</f>
        <v>0</v>
      </c>
      <c r="BJ413" s="18" t="s">
        <v>81</v>
      </c>
      <c r="BK413" s="201">
        <f>ROUND(I413*H413,2)</f>
        <v>0</v>
      </c>
      <c r="BL413" s="18" t="s">
        <v>138</v>
      </c>
      <c r="BM413" s="200" t="s">
        <v>655</v>
      </c>
    </row>
    <row r="414" spans="1:65" s="2" customFormat="1" ht="19.5">
      <c r="A414" s="35"/>
      <c r="B414" s="36"/>
      <c r="C414" s="37"/>
      <c r="D414" s="202" t="s">
        <v>139</v>
      </c>
      <c r="E414" s="37"/>
      <c r="F414" s="203" t="s">
        <v>296</v>
      </c>
      <c r="G414" s="37"/>
      <c r="H414" s="37"/>
      <c r="I414" s="204"/>
      <c r="J414" s="37"/>
      <c r="K414" s="37"/>
      <c r="L414" s="40"/>
      <c r="M414" s="205"/>
      <c r="N414" s="206"/>
      <c r="O414" s="72"/>
      <c r="P414" s="72"/>
      <c r="Q414" s="72"/>
      <c r="R414" s="72"/>
      <c r="S414" s="72"/>
      <c r="T414" s="73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139</v>
      </c>
      <c r="AU414" s="18" t="s">
        <v>83</v>
      </c>
    </row>
    <row r="415" spans="1:65" s="2" customFormat="1" ht="21.75" customHeight="1">
      <c r="A415" s="35"/>
      <c r="B415" s="36"/>
      <c r="C415" s="188" t="s">
        <v>511</v>
      </c>
      <c r="D415" s="188" t="s">
        <v>134</v>
      </c>
      <c r="E415" s="189" t="s">
        <v>297</v>
      </c>
      <c r="F415" s="190" t="s">
        <v>298</v>
      </c>
      <c r="G415" s="191" t="s">
        <v>294</v>
      </c>
      <c r="H415" s="192">
        <v>23.37</v>
      </c>
      <c r="I415" s="193"/>
      <c r="J415" s="194">
        <f>ROUND(I415*H415,2)</f>
        <v>0</v>
      </c>
      <c r="K415" s="195"/>
      <c r="L415" s="40"/>
      <c r="M415" s="196" t="s">
        <v>1</v>
      </c>
      <c r="N415" s="197" t="s">
        <v>38</v>
      </c>
      <c r="O415" s="72"/>
      <c r="P415" s="198">
        <f>O415*H415</f>
        <v>0</v>
      </c>
      <c r="Q415" s="198">
        <v>0</v>
      </c>
      <c r="R415" s="198">
        <f>Q415*H415</f>
        <v>0</v>
      </c>
      <c r="S415" s="198">
        <v>0</v>
      </c>
      <c r="T415" s="199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0" t="s">
        <v>138</v>
      </c>
      <c r="AT415" s="200" t="s">
        <v>134</v>
      </c>
      <c r="AU415" s="200" t="s">
        <v>83</v>
      </c>
      <c r="AY415" s="18" t="s">
        <v>131</v>
      </c>
      <c r="BE415" s="201">
        <f>IF(N415="základní",J415,0)</f>
        <v>0</v>
      </c>
      <c r="BF415" s="201">
        <f>IF(N415="snížená",J415,0)</f>
        <v>0</v>
      </c>
      <c r="BG415" s="201">
        <f>IF(N415="zákl. přenesená",J415,0)</f>
        <v>0</v>
      </c>
      <c r="BH415" s="201">
        <f>IF(N415="sníž. přenesená",J415,0)</f>
        <v>0</v>
      </c>
      <c r="BI415" s="201">
        <f>IF(N415="nulová",J415,0)</f>
        <v>0</v>
      </c>
      <c r="BJ415" s="18" t="s">
        <v>81</v>
      </c>
      <c r="BK415" s="201">
        <f>ROUND(I415*H415,2)</f>
        <v>0</v>
      </c>
      <c r="BL415" s="18" t="s">
        <v>138</v>
      </c>
      <c r="BM415" s="200" t="s">
        <v>669</v>
      </c>
    </row>
    <row r="416" spans="1:65" s="2" customFormat="1" ht="29.25">
      <c r="A416" s="35"/>
      <c r="B416" s="36"/>
      <c r="C416" s="37"/>
      <c r="D416" s="202" t="s">
        <v>139</v>
      </c>
      <c r="E416" s="37"/>
      <c r="F416" s="203" t="s">
        <v>300</v>
      </c>
      <c r="G416" s="37"/>
      <c r="H416" s="37"/>
      <c r="I416" s="204"/>
      <c r="J416" s="37"/>
      <c r="K416" s="37"/>
      <c r="L416" s="40"/>
      <c r="M416" s="205"/>
      <c r="N416" s="206"/>
      <c r="O416" s="72"/>
      <c r="P416" s="72"/>
      <c r="Q416" s="72"/>
      <c r="R416" s="72"/>
      <c r="S416" s="72"/>
      <c r="T416" s="7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139</v>
      </c>
      <c r="AU416" s="18" t="s">
        <v>83</v>
      </c>
    </row>
    <row r="417" spans="1:65" s="14" customFormat="1" ht="11.25">
      <c r="B417" s="221"/>
      <c r="C417" s="222"/>
      <c r="D417" s="202" t="s">
        <v>174</v>
      </c>
      <c r="E417" s="223" t="s">
        <v>1</v>
      </c>
      <c r="F417" s="224" t="s">
        <v>1177</v>
      </c>
      <c r="G417" s="222"/>
      <c r="H417" s="225">
        <v>23.37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174</v>
      </c>
      <c r="AU417" s="231" t="s">
        <v>83</v>
      </c>
      <c r="AV417" s="14" t="s">
        <v>83</v>
      </c>
      <c r="AW417" s="14" t="s">
        <v>31</v>
      </c>
      <c r="AX417" s="14" t="s">
        <v>73</v>
      </c>
      <c r="AY417" s="231" t="s">
        <v>131</v>
      </c>
    </row>
    <row r="418" spans="1:65" s="15" customFormat="1" ht="11.25">
      <c r="B418" s="232"/>
      <c r="C418" s="233"/>
      <c r="D418" s="202" t="s">
        <v>174</v>
      </c>
      <c r="E418" s="234" t="s">
        <v>1</v>
      </c>
      <c r="F418" s="235" t="s">
        <v>178</v>
      </c>
      <c r="G418" s="233"/>
      <c r="H418" s="236">
        <v>23.37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AT418" s="242" t="s">
        <v>174</v>
      </c>
      <c r="AU418" s="242" t="s">
        <v>83</v>
      </c>
      <c r="AV418" s="15" t="s">
        <v>138</v>
      </c>
      <c r="AW418" s="15" t="s">
        <v>31</v>
      </c>
      <c r="AX418" s="15" t="s">
        <v>81</v>
      </c>
      <c r="AY418" s="242" t="s">
        <v>131</v>
      </c>
    </row>
    <row r="419" spans="1:65" s="2" customFormat="1" ht="16.5" customHeight="1">
      <c r="A419" s="35"/>
      <c r="B419" s="36"/>
      <c r="C419" s="188" t="s">
        <v>671</v>
      </c>
      <c r="D419" s="188" t="s">
        <v>134</v>
      </c>
      <c r="E419" s="189" t="s">
        <v>303</v>
      </c>
      <c r="F419" s="190" t="s">
        <v>304</v>
      </c>
      <c r="G419" s="191" t="s">
        <v>294</v>
      </c>
      <c r="H419" s="192">
        <v>1.5580000000000001</v>
      </c>
      <c r="I419" s="193"/>
      <c r="J419" s="194">
        <f>ROUND(I419*H419,2)</f>
        <v>0</v>
      </c>
      <c r="K419" s="195"/>
      <c r="L419" s="40"/>
      <c r="M419" s="196" t="s">
        <v>1</v>
      </c>
      <c r="N419" s="197" t="s">
        <v>38</v>
      </c>
      <c r="O419" s="72"/>
      <c r="P419" s="198">
        <f>O419*H419</f>
        <v>0</v>
      </c>
      <c r="Q419" s="198">
        <v>0</v>
      </c>
      <c r="R419" s="198">
        <f>Q419*H419</f>
        <v>0</v>
      </c>
      <c r="S419" s="198">
        <v>0</v>
      </c>
      <c r="T419" s="199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0" t="s">
        <v>138</v>
      </c>
      <c r="AT419" s="200" t="s">
        <v>134</v>
      </c>
      <c r="AU419" s="200" t="s">
        <v>83</v>
      </c>
      <c r="AY419" s="18" t="s">
        <v>131</v>
      </c>
      <c r="BE419" s="201">
        <f>IF(N419="základní",J419,0)</f>
        <v>0</v>
      </c>
      <c r="BF419" s="201">
        <f>IF(N419="snížená",J419,0)</f>
        <v>0</v>
      </c>
      <c r="BG419" s="201">
        <f>IF(N419="zákl. přenesená",J419,0)</f>
        <v>0</v>
      </c>
      <c r="BH419" s="201">
        <f>IF(N419="sníž. přenesená",J419,0)</f>
        <v>0</v>
      </c>
      <c r="BI419" s="201">
        <f>IF(N419="nulová",J419,0)</f>
        <v>0</v>
      </c>
      <c r="BJ419" s="18" t="s">
        <v>81</v>
      </c>
      <c r="BK419" s="201">
        <f>ROUND(I419*H419,2)</f>
        <v>0</v>
      </c>
      <c r="BL419" s="18" t="s">
        <v>138</v>
      </c>
      <c r="BM419" s="200" t="s">
        <v>674</v>
      </c>
    </row>
    <row r="420" spans="1:65" s="2" customFormat="1" ht="19.5">
      <c r="A420" s="35"/>
      <c r="B420" s="36"/>
      <c r="C420" s="37"/>
      <c r="D420" s="202" t="s">
        <v>139</v>
      </c>
      <c r="E420" s="37"/>
      <c r="F420" s="203" t="s">
        <v>306</v>
      </c>
      <c r="G420" s="37"/>
      <c r="H420" s="37"/>
      <c r="I420" s="204"/>
      <c r="J420" s="37"/>
      <c r="K420" s="37"/>
      <c r="L420" s="40"/>
      <c r="M420" s="205"/>
      <c r="N420" s="206"/>
      <c r="O420" s="72"/>
      <c r="P420" s="72"/>
      <c r="Q420" s="72"/>
      <c r="R420" s="72"/>
      <c r="S420" s="72"/>
      <c r="T420" s="73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139</v>
      </c>
      <c r="AU420" s="18" t="s">
        <v>83</v>
      </c>
    </row>
    <row r="421" spans="1:65" s="2" customFormat="1" ht="24.2" customHeight="1">
      <c r="A421" s="35"/>
      <c r="B421" s="36"/>
      <c r="C421" s="188" t="s">
        <v>514</v>
      </c>
      <c r="D421" s="188" t="s">
        <v>134</v>
      </c>
      <c r="E421" s="189" t="s">
        <v>307</v>
      </c>
      <c r="F421" s="190" t="s">
        <v>308</v>
      </c>
      <c r="G421" s="191" t="s">
        <v>294</v>
      </c>
      <c r="H421" s="192">
        <v>1.5580000000000001</v>
      </c>
      <c r="I421" s="193"/>
      <c r="J421" s="194">
        <f>ROUND(I421*H421,2)</f>
        <v>0</v>
      </c>
      <c r="K421" s="195"/>
      <c r="L421" s="40"/>
      <c r="M421" s="196" t="s">
        <v>1</v>
      </c>
      <c r="N421" s="197" t="s">
        <v>38</v>
      </c>
      <c r="O421" s="72"/>
      <c r="P421" s="198">
        <f>O421*H421</f>
        <v>0</v>
      </c>
      <c r="Q421" s="198">
        <v>0</v>
      </c>
      <c r="R421" s="198">
        <f>Q421*H421</f>
        <v>0</v>
      </c>
      <c r="S421" s="198">
        <v>0</v>
      </c>
      <c r="T421" s="199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0" t="s">
        <v>138</v>
      </c>
      <c r="AT421" s="200" t="s">
        <v>134</v>
      </c>
      <c r="AU421" s="200" t="s">
        <v>83</v>
      </c>
      <c r="AY421" s="18" t="s">
        <v>131</v>
      </c>
      <c r="BE421" s="201">
        <f>IF(N421="základní",J421,0)</f>
        <v>0</v>
      </c>
      <c r="BF421" s="201">
        <f>IF(N421="snížená",J421,0)</f>
        <v>0</v>
      </c>
      <c r="BG421" s="201">
        <f>IF(N421="zákl. přenesená",J421,0)</f>
        <v>0</v>
      </c>
      <c r="BH421" s="201">
        <f>IF(N421="sníž. přenesená",J421,0)</f>
        <v>0</v>
      </c>
      <c r="BI421" s="201">
        <f>IF(N421="nulová",J421,0)</f>
        <v>0</v>
      </c>
      <c r="BJ421" s="18" t="s">
        <v>81</v>
      </c>
      <c r="BK421" s="201">
        <f>ROUND(I421*H421,2)</f>
        <v>0</v>
      </c>
      <c r="BL421" s="18" t="s">
        <v>138</v>
      </c>
      <c r="BM421" s="200" t="s">
        <v>678</v>
      </c>
    </row>
    <row r="422" spans="1:65" s="2" customFormat="1" ht="19.5">
      <c r="A422" s="35"/>
      <c r="B422" s="36"/>
      <c r="C422" s="37"/>
      <c r="D422" s="202" t="s">
        <v>139</v>
      </c>
      <c r="E422" s="37"/>
      <c r="F422" s="203" t="s">
        <v>310</v>
      </c>
      <c r="G422" s="37"/>
      <c r="H422" s="37"/>
      <c r="I422" s="204"/>
      <c r="J422" s="37"/>
      <c r="K422" s="37"/>
      <c r="L422" s="40"/>
      <c r="M422" s="205"/>
      <c r="N422" s="206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139</v>
      </c>
      <c r="AU422" s="18" t="s">
        <v>83</v>
      </c>
    </row>
    <row r="423" spans="1:65" s="12" customFormat="1" ht="22.9" customHeight="1">
      <c r="B423" s="172"/>
      <c r="C423" s="173"/>
      <c r="D423" s="174" t="s">
        <v>72</v>
      </c>
      <c r="E423" s="186" t="s">
        <v>565</v>
      </c>
      <c r="F423" s="186" t="s">
        <v>566</v>
      </c>
      <c r="G423" s="173"/>
      <c r="H423" s="173"/>
      <c r="I423" s="176"/>
      <c r="J423" s="187">
        <f>BK423</f>
        <v>0</v>
      </c>
      <c r="K423" s="173"/>
      <c r="L423" s="178"/>
      <c r="M423" s="179"/>
      <c r="N423" s="180"/>
      <c r="O423" s="180"/>
      <c r="P423" s="181">
        <f>SUM(P424:P425)</f>
        <v>0</v>
      </c>
      <c r="Q423" s="180"/>
      <c r="R423" s="181">
        <f>SUM(R424:R425)</f>
        <v>0</v>
      </c>
      <c r="S423" s="180"/>
      <c r="T423" s="182">
        <f>SUM(T424:T425)</f>
        <v>0</v>
      </c>
      <c r="AR423" s="183" t="s">
        <v>81</v>
      </c>
      <c r="AT423" s="184" t="s">
        <v>72</v>
      </c>
      <c r="AU423" s="184" t="s">
        <v>81</v>
      </c>
      <c r="AY423" s="183" t="s">
        <v>131</v>
      </c>
      <c r="BK423" s="185">
        <f>SUM(BK424:BK425)</f>
        <v>0</v>
      </c>
    </row>
    <row r="424" spans="1:65" s="2" customFormat="1" ht="24.2" customHeight="1">
      <c r="A424" s="35"/>
      <c r="B424" s="36"/>
      <c r="C424" s="188" t="s">
        <v>682</v>
      </c>
      <c r="D424" s="188" t="s">
        <v>134</v>
      </c>
      <c r="E424" s="189" t="s">
        <v>1178</v>
      </c>
      <c r="F424" s="190" t="s">
        <v>1179</v>
      </c>
      <c r="G424" s="191" t="s">
        <v>294</v>
      </c>
      <c r="H424" s="192">
        <v>25.452000000000002</v>
      </c>
      <c r="I424" s="193"/>
      <c r="J424" s="194">
        <f>ROUND(I424*H424,2)</f>
        <v>0</v>
      </c>
      <c r="K424" s="195"/>
      <c r="L424" s="40"/>
      <c r="M424" s="196" t="s">
        <v>1</v>
      </c>
      <c r="N424" s="197" t="s">
        <v>38</v>
      </c>
      <c r="O424" s="72"/>
      <c r="P424" s="198">
        <f>O424*H424</f>
        <v>0</v>
      </c>
      <c r="Q424" s="198">
        <v>0</v>
      </c>
      <c r="R424" s="198">
        <f>Q424*H424</f>
        <v>0</v>
      </c>
      <c r="S424" s="198">
        <v>0</v>
      </c>
      <c r="T424" s="199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00" t="s">
        <v>138</v>
      </c>
      <c r="AT424" s="200" t="s">
        <v>134</v>
      </c>
      <c r="AU424" s="200" t="s">
        <v>83</v>
      </c>
      <c r="AY424" s="18" t="s">
        <v>131</v>
      </c>
      <c r="BE424" s="201">
        <f>IF(N424="základní",J424,0)</f>
        <v>0</v>
      </c>
      <c r="BF424" s="201">
        <f>IF(N424="snížená",J424,0)</f>
        <v>0</v>
      </c>
      <c r="BG424" s="201">
        <f>IF(N424="zákl. přenesená",J424,0)</f>
        <v>0</v>
      </c>
      <c r="BH424" s="201">
        <f>IF(N424="sníž. přenesená",J424,0)</f>
        <v>0</v>
      </c>
      <c r="BI424" s="201">
        <f>IF(N424="nulová",J424,0)</f>
        <v>0</v>
      </c>
      <c r="BJ424" s="18" t="s">
        <v>81</v>
      </c>
      <c r="BK424" s="201">
        <f>ROUND(I424*H424,2)</f>
        <v>0</v>
      </c>
      <c r="BL424" s="18" t="s">
        <v>138</v>
      </c>
      <c r="BM424" s="200" t="s">
        <v>685</v>
      </c>
    </row>
    <row r="425" spans="1:65" s="2" customFormat="1" ht="39">
      <c r="A425" s="35"/>
      <c r="B425" s="36"/>
      <c r="C425" s="37"/>
      <c r="D425" s="202" t="s">
        <v>139</v>
      </c>
      <c r="E425" s="37"/>
      <c r="F425" s="203" t="s">
        <v>1180</v>
      </c>
      <c r="G425" s="37"/>
      <c r="H425" s="37"/>
      <c r="I425" s="204"/>
      <c r="J425" s="37"/>
      <c r="K425" s="37"/>
      <c r="L425" s="40"/>
      <c r="M425" s="205"/>
      <c r="N425" s="206"/>
      <c r="O425" s="72"/>
      <c r="P425" s="72"/>
      <c r="Q425" s="72"/>
      <c r="R425" s="72"/>
      <c r="S425" s="72"/>
      <c r="T425" s="73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139</v>
      </c>
      <c r="AU425" s="18" t="s">
        <v>83</v>
      </c>
    </row>
    <row r="426" spans="1:65" s="12" customFormat="1" ht="25.9" customHeight="1">
      <c r="B426" s="172"/>
      <c r="C426" s="173"/>
      <c r="D426" s="174" t="s">
        <v>72</v>
      </c>
      <c r="E426" s="175" t="s">
        <v>311</v>
      </c>
      <c r="F426" s="175" t="s">
        <v>312</v>
      </c>
      <c r="G426" s="173"/>
      <c r="H426" s="173"/>
      <c r="I426" s="176"/>
      <c r="J426" s="177">
        <f>BK426</f>
        <v>0</v>
      </c>
      <c r="K426" s="173"/>
      <c r="L426" s="178"/>
      <c r="M426" s="179"/>
      <c r="N426" s="180"/>
      <c r="O426" s="180"/>
      <c r="P426" s="181">
        <f>P427+P448+P459</f>
        <v>0</v>
      </c>
      <c r="Q426" s="180"/>
      <c r="R426" s="181">
        <f>R427+R448+R459</f>
        <v>8.9139470000000002E-3</v>
      </c>
      <c r="S426" s="180"/>
      <c r="T426" s="182">
        <f>T427+T448+T459</f>
        <v>0</v>
      </c>
      <c r="AR426" s="183" t="s">
        <v>83</v>
      </c>
      <c r="AT426" s="184" t="s">
        <v>72</v>
      </c>
      <c r="AU426" s="184" t="s">
        <v>73</v>
      </c>
      <c r="AY426" s="183" t="s">
        <v>131</v>
      </c>
      <c r="BK426" s="185">
        <f>BK427+BK448+BK459</f>
        <v>0</v>
      </c>
    </row>
    <row r="427" spans="1:65" s="12" customFormat="1" ht="22.9" customHeight="1">
      <c r="B427" s="172"/>
      <c r="C427" s="173"/>
      <c r="D427" s="174" t="s">
        <v>72</v>
      </c>
      <c r="E427" s="186" t="s">
        <v>1181</v>
      </c>
      <c r="F427" s="186" t="s">
        <v>1182</v>
      </c>
      <c r="G427" s="173"/>
      <c r="H427" s="173"/>
      <c r="I427" s="176"/>
      <c r="J427" s="187">
        <f>BK427</f>
        <v>0</v>
      </c>
      <c r="K427" s="173"/>
      <c r="L427" s="178"/>
      <c r="M427" s="179"/>
      <c r="N427" s="180"/>
      <c r="O427" s="180"/>
      <c r="P427" s="181">
        <f>SUM(P428:P447)</f>
        <v>0</v>
      </c>
      <c r="Q427" s="180"/>
      <c r="R427" s="181">
        <f>SUM(R428:R447)</f>
        <v>2.356047E-3</v>
      </c>
      <c r="S427" s="180"/>
      <c r="T427" s="182">
        <f>SUM(T428:T447)</f>
        <v>0</v>
      </c>
      <c r="AR427" s="183" t="s">
        <v>83</v>
      </c>
      <c r="AT427" s="184" t="s">
        <v>72</v>
      </c>
      <c r="AU427" s="184" t="s">
        <v>81</v>
      </c>
      <c r="AY427" s="183" t="s">
        <v>131</v>
      </c>
      <c r="BK427" s="185">
        <f>SUM(BK428:BK447)</f>
        <v>0</v>
      </c>
    </row>
    <row r="428" spans="1:65" s="2" customFormat="1" ht="24.2" customHeight="1">
      <c r="A428" s="35"/>
      <c r="B428" s="36"/>
      <c r="C428" s="188" t="s">
        <v>521</v>
      </c>
      <c r="D428" s="188" t="s">
        <v>134</v>
      </c>
      <c r="E428" s="189" t="s">
        <v>1183</v>
      </c>
      <c r="F428" s="190" t="s">
        <v>1184</v>
      </c>
      <c r="G428" s="191" t="s">
        <v>172</v>
      </c>
      <c r="H428" s="192">
        <v>5.9160000000000004</v>
      </c>
      <c r="I428" s="193"/>
      <c r="J428" s="194">
        <f>ROUND(I428*H428,2)</f>
        <v>0</v>
      </c>
      <c r="K428" s="195"/>
      <c r="L428" s="40"/>
      <c r="M428" s="196" t="s">
        <v>1</v>
      </c>
      <c r="N428" s="197" t="s">
        <v>38</v>
      </c>
      <c r="O428" s="72"/>
      <c r="P428" s="198">
        <f>O428*H428</f>
        <v>0</v>
      </c>
      <c r="Q428" s="198">
        <v>0</v>
      </c>
      <c r="R428" s="198">
        <f>Q428*H428</f>
        <v>0</v>
      </c>
      <c r="S428" s="198">
        <v>0</v>
      </c>
      <c r="T428" s="199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0" t="s">
        <v>229</v>
      </c>
      <c r="AT428" s="200" t="s">
        <v>134</v>
      </c>
      <c r="AU428" s="200" t="s">
        <v>83</v>
      </c>
      <c r="AY428" s="18" t="s">
        <v>131</v>
      </c>
      <c r="BE428" s="201">
        <f>IF(N428="základní",J428,0)</f>
        <v>0</v>
      </c>
      <c r="BF428" s="201">
        <f>IF(N428="snížená",J428,0)</f>
        <v>0</v>
      </c>
      <c r="BG428" s="201">
        <f>IF(N428="zákl. přenesená",J428,0)</f>
        <v>0</v>
      </c>
      <c r="BH428" s="201">
        <f>IF(N428="sníž. přenesená",J428,0)</f>
        <v>0</v>
      </c>
      <c r="BI428" s="201">
        <f>IF(N428="nulová",J428,0)</f>
        <v>0</v>
      </c>
      <c r="BJ428" s="18" t="s">
        <v>81</v>
      </c>
      <c r="BK428" s="201">
        <f>ROUND(I428*H428,2)</f>
        <v>0</v>
      </c>
      <c r="BL428" s="18" t="s">
        <v>229</v>
      </c>
      <c r="BM428" s="200" t="s">
        <v>690</v>
      </c>
    </row>
    <row r="429" spans="1:65" s="2" customFormat="1" ht="19.5">
      <c r="A429" s="35"/>
      <c r="B429" s="36"/>
      <c r="C429" s="37"/>
      <c r="D429" s="202" t="s">
        <v>139</v>
      </c>
      <c r="E429" s="37"/>
      <c r="F429" s="203" t="s">
        <v>1185</v>
      </c>
      <c r="G429" s="37"/>
      <c r="H429" s="37"/>
      <c r="I429" s="204"/>
      <c r="J429" s="37"/>
      <c r="K429" s="37"/>
      <c r="L429" s="40"/>
      <c r="M429" s="205"/>
      <c r="N429" s="206"/>
      <c r="O429" s="72"/>
      <c r="P429" s="72"/>
      <c r="Q429" s="72"/>
      <c r="R429" s="72"/>
      <c r="S429" s="72"/>
      <c r="T429" s="73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139</v>
      </c>
      <c r="AU429" s="18" t="s">
        <v>83</v>
      </c>
    </row>
    <row r="430" spans="1:65" s="13" customFormat="1" ht="11.25">
      <c r="B430" s="211"/>
      <c r="C430" s="212"/>
      <c r="D430" s="202" t="s">
        <v>174</v>
      </c>
      <c r="E430" s="213" t="s">
        <v>1</v>
      </c>
      <c r="F430" s="214" t="s">
        <v>1101</v>
      </c>
      <c r="G430" s="212"/>
      <c r="H430" s="213" t="s">
        <v>1</v>
      </c>
      <c r="I430" s="215"/>
      <c r="J430" s="212"/>
      <c r="K430" s="212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174</v>
      </c>
      <c r="AU430" s="220" t="s">
        <v>83</v>
      </c>
      <c r="AV430" s="13" t="s">
        <v>81</v>
      </c>
      <c r="AW430" s="13" t="s">
        <v>31</v>
      </c>
      <c r="AX430" s="13" t="s">
        <v>73</v>
      </c>
      <c r="AY430" s="220" t="s">
        <v>131</v>
      </c>
    </row>
    <row r="431" spans="1:65" s="14" customFormat="1" ht="11.25">
      <c r="B431" s="221"/>
      <c r="C431" s="222"/>
      <c r="D431" s="202" t="s">
        <v>174</v>
      </c>
      <c r="E431" s="223" t="s">
        <v>1</v>
      </c>
      <c r="F431" s="224" t="s">
        <v>1110</v>
      </c>
      <c r="G431" s="222"/>
      <c r="H431" s="225">
        <v>5.9160000000000004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174</v>
      </c>
      <c r="AU431" s="231" t="s">
        <v>83</v>
      </c>
      <c r="AV431" s="14" t="s">
        <v>83</v>
      </c>
      <c r="AW431" s="14" t="s">
        <v>31</v>
      </c>
      <c r="AX431" s="14" t="s">
        <v>73</v>
      </c>
      <c r="AY431" s="231" t="s">
        <v>131</v>
      </c>
    </row>
    <row r="432" spans="1:65" s="15" customFormat="1" ht="11.25">
      <c r="B432" s="232"/>
      <c r="C432" s="233"/>
      <c r="D432" s="202" t="s">
        <v>174</v>
      </c>
      <c r="E432" s="234" t="s">
        <v>1</v>
      </c>
      <c r="F432" s="235" t="s">
        <v>178</v>
      </c>
      <c r="G432" s="233"/>
      <c r="H432" s="236">
        <v>5.9160000000000004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AT432" s="242" t="s">
        <v>174</v>
      </c>
      <c r="AU432" s="242" t="s">
        <v>83</v>
      </c>
      <c r="AV432" s="15" t="s">
        <v>138</v>
      </c>
      <c r="AW432" s="15" t="s">
        <v>31</v>
      </c>
      <c r="AX432" s="15" t="s">
        <v>81</v>
      </c>
      <c r="AY432" s="242" t="s">
        <v>131</v>
      </c>
    </row>
    <row r="433" spans="1:65" s="2" customFormat="1" ht="16.5" customHeight="1">
      <c r="A433" s="35"/>
      <c r="B433" s="36"/>
      <c r="C433" s="257" t="s">
        <v>693</v>
      </c>
      <c r="D433" s="257" t="s">
        <v>479</v>
      </c>
      <c r="E433" s="258" t="s">
        <v>1186</v>
      </c>
      <c r="F433" s="259" t="s">
        <v>1187</v>
      </c>
      <c r="G433" s="260" t="s">
        <v>294</v>
      </c>
      <c r="H433" s="261">
        <v>2E-3</v>
      </c>
      <c r="I433" s="262"/>
      <c r="J433" s="263">
        <f>ROUND(I433*H433,2)</f>
        <v>0</v>
      </c>
      <c r="K433" s="264"/>
      <c r="L433" s="265"/>
      <c r="M433" s="266" t="s">
        <v>1</v>
      </c>
      <c r="N433" s="267" t="s">
        <v>38</v>
      </c>
      <c r="O433" s="72"/>
      <c r="P433" s="198">
        <f>O433*H433</f>
        <v>0</v>
      </c>
      <c r="Q433" s="198">
        <v>0</v>
      </c>
      <c r="R433" s="198">
        <f>Q433*H433</f>
        <v>0</v>
      </c>
      <c r="S433" s="198">
        <v>0</v>
      </c>
      <c r="T433" s="199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0" t="s">
        <v>324</v>
      </c>
      <c r="AT433" s="200" t="s">
        <v>479</v>
      </c>
      <c r="AU433" s="200" t="s">
        <v>83</v>
      </c>
      <c r="AY433" s="18" t="s">
        <v>131</v>
      </c>
      <c r="BE433" s="201">
        <f>IF(N433="základní",J433,0)</f>
        <v>0</v>
      </c>
      <c r="BF433" s="201">
        <f>IF(N433="snížená",J433,0)</f>
        <v>0</v>
      </c>
      <c r="BG433" s="201">
        <f>IF(N433="zákl. přenesená",J433,0)</f>
        <v>0</v>
      </c>
      <c r="BH433" s="201">
        <f>IF(N433="sníž. přenesená",J433,0)</f>
        <v>0</v>
      </c>
      <c r="BI433" s="201">
        <f>IF(N433="nulová",J433,0)</f>
        <v>0</v>
      </c>
      <c r="BJ433" s="18" t="s">
        <v>81</v>
      </c>
      <c r="BK433" s="201">
        <f>ROUND(I433*H433,2)</f>
        <v>0</v>
      </c>
      <c r="BL433" s="18" t="s">
        <v>229</v>
      </c>
      <c r="BM433" s="200" t="s">
        <v>696</v>
      </c>
    </row>
    <row r="434" spans="1:65" s="2" customFormat="1" ht="11.25">
      <c r="A434" s="35"/>
      <c r="B434" s="36"/>
      <c r="C434" s="37"/>
      <c r="D434" s="202" t="s">
        <v>139</v>
      </c>
      <c r="E434" s="37"/>
      <c r="F434" s="203" t="s">
        <v>1187</v>
      </c>
      <c r="G434" s="37"/>
      <c r="H434" s="37"/>
      <c r="I434" s="204"/>
      <c r="J434" s="37"/>
      <c r="K434" s="37"/>
      <c r="L434" s="40"/>
      <c r="M434" s="205"/>
      <c r="N434" s="206"/>
      <c r="O434" s="72"/>
      <c r="P434" s="72"/>
      <c r="Q434" s="72"/>
      <c r="R434" s="72"/>
      <c r="S434" s="72"/>
      <c r="T434" s="73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139</v>
      </c>
      <c r="AU434" s="18" t="s">
        <v>83</v>
      </c>
    </row>
    <row r="435" spans="1:65" s="14" customFormat="1" ht="11.25">
      <c r="B435" s="221"/>
      <c r="C435" s="222"/>
      <c r="D435" s="202" t="s">
        <v>174</v>
      </c>
      <c r="E435" s="223" t="s">
        <v>1</v>
      </c>
      <c r="F435" s="224" t="s">
        <v>1188</v>
      </c>
      <c r="G435" s="222"/>
      <c r="H435" s="225">
        <v>2.0114400000000002E-3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174</v>
      </c>
      <c r="AU435" s="231" t="s">
        <v>83</v>
      </c>
      <c r="AV435" s="14" t="s">
        <v>83</v>
      </c>
      <c r="AW435" s="14" t="s">
        <v>31</v>
      </c>
      <c r="AX435" s="14" t="s">
        <v>73</v>
      </c>
      <c r="AY435" s="231" t="s">
        <v>131</v>
      </c>
    </row>
    <row r="436" spans="1:65" s="15" customFormat="1" ht="11.25">
      <c r="B436" s="232"/>
      <c r="C436" s="233"/>
      <c r="D436" s="202" t="s">
        <v>174</v>
      </c>
      <c r="E436" s="234" t="s">
        <v>1</v>
      </c>
      <c r="F436" s="235" t="s">
        <v>178</v>
      </c>
      <c r="G436" s="233"/>
      <c r="H436" s="236">
        <v>2.0114400000000002E-3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AT436" s="242" t="s">
        <v>174</v>
      </c>
      <c r="AU436" s="242" t="s">
        <v>83</v>
      </c>
      <c r="AV436" s="15" t="s">
        <v>138</v>
      </c>
      <c r="AW436" s="15" t="s">
        <v>31</v>
      </c>
      <c r="AX436" s="15" t="s">
        <v>81</v>
      </c>
      <c r="AY436" s="242" t="s">
        <v>131</v>
      </c>
    </row>
    <row r="437" spans="1:65" s="2" customFormat="1" ht="24.2" customHeight="1">
      <c r="A437" s="35"/>
      <c r="B437" s="36"/>
      <c r="C437" s="188" t="s">
        <v>524</v>
      </c>
      <c r="D437" s="188" t="s">
        <v>134</v>
      </c>
      <c r="E437" s="189" t="s">
        <v>1189</v>
      </c>
      <c r="F437" s="190" t="s">
        <v>1190</v>
      </c>
      <c r="G437" s="191" t="s">
        <v>172</v>
      </c>
      <c r="H437" s="192">
        <v>5.9160000000000004</v>
      </c>
      <c r="I437" s="193"/>
      <c r="J437" s="194">
        <f>ROUND(I437*H437,2)</f>
        <v>0</v>
      </c>
      <c r="K437" s="195"/>
      <c r="L437" s="40"/>
      <c r="M437" s="196" t="s">
        <v>1</v>
      </c>
      <c r="N437" s="197" t="s">
        <v>38</v>
      </c>
      <c r="O437" s="72"/>
      <c r="P437" s="198">
        <f>O437*H437</f>
        <v>0</v>
      </c>
      <c r="Q437" s="198">
        <v>3.9825E-4</v>
      </c>
      <c r="R437" s="198">
        <f>Q437*H437</f>
        <v>2.356047E-3</v>
      </c>
      <c r="S437" s="198">
        <v>0</v>
      </c>
      <c r="T437" s="199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0" t="s">
        <v>229</v>
      </c>
      <c r="AT437" s="200" t="s">
        <v>134</v>
      </c>
      <c r="AU437" s="200" t="s">
        <v>83</v>
      </c>
      <c r="AY437" s="18" t="s">
        <v>131</v>
      </c>
      <c r="BE437" s="201">
        <f>IF(N437="základní",J437,0)</f>
        <v>0</v>
      </c>
      <c r="BF437" s="201">
        <f>IF(N437="snížená",J437,0)</f>
        <v>0</v>
      </c>
      <c r="BG437" s="201">
        <f>IF(N437="zákl. přenesená",J437,0)</f>
        <v>0</v>
      </c>
      <c r="BH437" s="201">
        <f>IF(N437="sníž. přenesená",J437,0)</f>
        <v>0</v>
      </c>
      <c r="BI437" s="201">
        <f>IF(N437="nulová",J437,0)</f>
        <v>0</v>
      </c>
      <c r="BJ437" s="18" t="s">
        <v>81</v>
      </c>
      <c r="BK437" s="201">
        <f>ROUND(I437*H437,2)</f>
        <v>0</v>
      </c>
      <c r="BL437" s="18" t="s">
        <v>229</v>
      </c>
      <c r="BM437" s="200" t="s">
        <v>179</v>
      </c>
    </row>
    <row r="438" spans="1:65" s="2" customFormat="1" ht="19.5">
      <c r="A438" s="35"/>
      <c r="B438" s="36"/>
      <c r="C438" s="37"/>
      <c r="D438" s="202" t="s">
        <v>139</v>
      </c>
      <c r="E438" s="37"/>
      <c r="F438" s="203" t="s">
        <v>1191</v>
      </c>
      <c r="G438" s="37"/>
      <c r="H438" s="37"/>
      <c r="I438" s="204"/>
      <c r="J438" s="37"/>
      <c r="K438" s="37"/>
      <c r="L438" s="40"/>
      <c r="M438" s="205"/>
      <c r="N438" s="206"/>
      <c r="O438" s="72"/>
      <c r="P438" s="72"/>
      <c r="Q438" s="72"/>
      <c r="R438" s="72"/>
      <c r="S438" s="72"/>
      <c r="T438" s="73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139</v>
      </c>
      <c r="AU438" s="18" t="s">
        <v>83</v>
      </c>
    </row>
    <row r="439" spans="1:65" s="13" customFormat="1" ht="11.25">
      <c r="B439" s="211"/>
      <c r="C439" s="212"/>
      <c r="D439" s="202" t="s">
        <v>174</v>
      </c>
      <c r="E439" s="213" t="s">
        <v>1</v>
      </c>
      <c r="F439" s="214" t="s">
        <v>1101</v>
      </c>
      <c r="G439" s="212"/>
      <c r="H439" s="213" t="s">
        <v>1</v>
      </c>
      <c r="I439" s="215"/>
      <c r="J439" s="212"/>
      <c r="K439" s="212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174</v>
      </c>
      <c r="AU439" s="220" t="s">
        <v>83</v>
      </c>
      <c r="AV439" s="13" t="s">
        <v>81</v>
      </c>
      <c r="AW439" s="13" t="s">
        <v>31</v>
      </c>
      <c r="AX439" s="13" t="s">
        <v>73</v>
      </c>
      <c r="AY439" s="220" t="s">
        <v>131</v>
      </c>
    </row>
    <row r="440" spans="1:65" s="14" customFormat="1" ht="11.25">
      <c r="B440" s="221"/>
      <c r="C440" s="222"/>
      <c r="D440" s="202" t="s">
        <v>174</v>
      </c>
      <c r="E440" s="223" t="s">
        <v>1</v>
      </c>
      <c r="F440" s="224" t="s">
        <v>1110</v>
      </c>
      <c r="G440" s="222"/>
      <c r="H440" s="225">
        <v>5.9160000000000004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174</v>
      </c>
      <c r="AU440" s="231" t="s">
        <v>83</v>
      </c>
      <c r="AV440" s="14" t="s">
        <v>83</v>
      </c>
      <c r="AW440" s="14" t="s">
        <v>31</v>
      </c>
      <c r="AX440" s="14" t="s">
        <v>73</v>
      </c>
      <c r="AY440" s="231" t="s">
        <v>131</v>
      </c>
    </row>
    <row r="441" spans="1:65" s="15" customFormat="1" ht="11.25">
      <c r="B441" s="232"/>
      <c r="C441" s="233"/>
      <c r="D441" s="202" t="s">
        <v>174</v>
      </c>
      <c r="E441" s="234" t="s">
        <v>1</v>
      </c>
      <c r="F441" s="235" t="s">
        <v>178</v>
      </c>
      <c r="G441" s="233"/>
      <c r="H441" s="236">
        <v>5.9160000000000004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AT441" s="242" t="s">
        <v>174</v>
      </c>
      <c r="AU441" s="242" t="s">
        <v>83</v>
      </c>
      <c r="AV441" s="15" t="s">
        <v>138</v>
      </c>
      <c r="AW441" s="15" t="s">
        <v>31</v>
      </c>
      <c r="AX441" s="15" t="s">
        <v>81</v>
      </c>
      <c r="AY441" s="242" t="s">
        <v>131</v>
      </c>
    </row>
    <row r="442" spans="1:65" s="2" customFormat="1" ht="44.25" customHeight="1">
      <c r="A442" s="35"/>
      <c r="B442" s="36"/>
      <c r="C442" s="257" t="s">
        <v>703</v>
      </c>
      <c r="D442" s="257" t="s">
        <v>479</v>
      </c>
      <c r="E442" s="258" t="s">
        <v>1192</v>
      </c>
      <c r="F442" s="259" t="s">
        <v>1193</v>
      </c>
      <c r="G442" s="260" t="s">
        <v>172</v>
      </c>
      <c r="H442" s="261">
        <v>7.2229999999999999</v>
      </c>
      <c r="I442" s="262"/>
      <c r="J442" s="263">
        <f>ROUND(I442*H442,2)</f>
        <v>0</v>
      </c>
      <c r="K442" s="264"/>
      <c r="L442" s="265"/>
      <c r="M442" s="266" t="s">
        <v>1</v>
      </c>
      <c r="N442" s="267" t="s">
        <v>38</v>
      </c>
      <c r="O442" s="72"/>
      <c r="P442" s="198">
        <f>O442*H442</f>
        <v>0</v>
      </c>
      <c r="Q442" s="198">
        <v>0</v>
      </c>
      <c r="R442" s="198">
        <f>Q442*H442</f>
        <v>0</v>
      </c>
      <c r="S442" s="198">
        <v>0</v>
      </c>
      <c r="T442" s="199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0" t="s">
        <v>324</v>
      </c>
      <c r="AT442" s="200" t="s">
        <v>479</v>
      </c>
      <c r="AU442" s="200" t="s">
        <v>83</v>
      </c>
      <c r="AY442" s="18" t="s">
        <v>131</v>
      </c>
      <c r="BE442" s="201">
        <f>IF(N442="základní",J442,0)</f>
        <v>0</v>
      </c>
      <c r="BF442" s="201">
        <f>IF(N442="snížená",J442,0)</f>
        <v>0</v>
      </c>
      <c r="BG442" s="201">
        <f>IF(N442="zákl. přenesená",J442,0)</f>
        <v>0</v>
      </c>
      <c r="BH442" s="201">
        <f>IF(N442="sníž. přenesená",J442,0)</f>
        <v>0</v>
      </c>
      <c r="BI442" s="201">
        <f>IF(N442="nulová",J442,0)</f>
        <v>0</v>
      </c>
      <c r="BJ442" s="18" t="s">
        <v>81</v>
      </c>
      <c r="BK442" s="201">
        <f>ROUND(I442*H442,2)</f>
        <v>0</v>
      </c>
      <c r="BL442" s="18" t="s">
        <v>229</v>
      </c>
      <c r="BM442" s="200" t="s">
        <v>236</v>
      </c>
    </row>
    <row r="443" spans="1:65" s="2" customFormat="1" ht="29.25">
      <c r="A443" s="35"/>
      <c r="B443" s="36"/>
      <c r="C443" s="37"/>
      <c r="D443" s="202" t="s">
        <v>139</v>
      </c>
      <c r="E443" s="37"/>
      <c r="F443" s="203" t="s">
        <v>1193</v>
      </c>
      <c r="G443" s="37"/>
      <c r="H443" s="37"/>
      <c r="I443" s="204"/>
      <c r="J443" s="37"/>
      <c r="K443" s="37"/>
      <c r="L443" s="40"/>
      <c r="M443" s="205"/>
      <c r="N443" s="206"/>
      <c r="O443" s="72"/>
      <c r="P443" s="72"/>
      <c r="Q443" s="72"/>
      <c r="R443" s="72"/>
      <c r="S443" s="72"/>
      <c r="T443" s="73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139</v>
      </c>
      <c r="AU443" s="18" t="s">
        <v>83</v>
      </c>
    </row>
    <row r="444" spans="1:65" s="14" customFormat="1" ht="11.25">
      <c r="B444" s="221"/>
      <c r="C444" s="222"/>
      <c r="D444" s="202" t="s">
        <v>174</v>
      </c>
      <c r="E444" s="223" t="s">
        <v>1</v>
      </c>
      <c r="F444" s="224" t="s">
        <v>1194</v>
      </c>
      <c r="G444" s="222"/>
      <c r="H444" s="225">
        <v>7.2234360000000004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174</v>
      </c>
      <c r="AU444" s="231" t="s">
        <v>83</v>
      </c>
      <c r="AV444" s="14" t="s">
        <v>83</v>
      </c>
      <c r="AW444" s="14" t="s">
        <v>31</v>
      </c>
      <c r="AX444" s="14" t="s">
        <v>73</v>
      </c>
      <c r="AY444" s="231" t="s">
        <v>131</v>
      </c>
    </row>
    <row r="445" spans="1:65" s="15" customFormat="1" ht="11.25">
      <c r="B445" s="232"/>
      <c r="C445" s="233"/>
      <c r="D445" s="202" t="s">
        <v>174</v>
      </c>
      <c r="E445" s="234" t="s">
        <v>1</v>
      </c>
      <c r="F445" s="235" t="s">
        <v>178</v>
      </c>
      <c r="G445" s="233"/>
      <c r="H445" s="236">
        <v>7.2234360000000004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AT445" s="242" t="s">
        <v>174</v>
      </c>
      <c r="AU445" s="242" t="s">
        <v>83</v>
      </c>
      <c r="AV445" s="15" t="s">
        <v>138</v>
      </c>
      <c r="AW445" s="15" t="s">
        <v>31</v>
      </c>
      <c r="AX445" s="15" t="s">
        <v>81</v>
      </c>
      <c r="AY445" s="242" t="s">
        <v>131</v>
      </c>
    </row>
    <row r="446" spans="1:65" s="2" customFormat="1" ht="24.2" customHeight="1">
      <c r="A446" s="35"/>
      <c r="B446" s="36"/>
      <c r="C446" s="188" t="s">
        <v>528</v>
      </c>
      <c r="D446" s="188" t="s">
        <v>134</v>
      </c>
      <c r="E446" s="189" t="s">
        <v>1195</v>
      </c>
      <c r="F446" s="190" t="s">
        <v>1196</v>
      </c>
      <c r="G446" s="191" t="s">
        <v>294</v>
      </c>
      <c r="H446" s="192">
        <v>3.5999999999999997E-2</v>
      </c>
      <c r="I446" s="193"/>
      <c r="J446" s="194">
        <f>ROUND(I446*H446,2)</f>
        <v>0</v>
      </c>
      <c r="K446" s="195"/>
      <c r="L446" s="40"/>
      <c r="M446" s="196" t="s">
        <v>1</v>
      </c>
      <c r="N446" s="197" t="s">
        <v>38</v>
      </c>
      <c r="O446" s="72"/>
      <c r="P446" s="198">
        <f>O446*H446</f>
        <v>0</v>
      </c>
      <c r="Q446" s="198">
        <v>0</v>
      </c>
      <c r="R446" s="198">
        <f>Q446*H446</f>
        <v>0</v>
      </c>
      <c r="S446" s="198">
        <v>0</v>
      </c>
      <c r="T446" s="199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0" t="s">
        <v>229</v>
      </c>
      <c r="AT446" s="200" t="s">
        <v>134</v>
      </c>
      <c r="AU446" s="200" t="s">
        <v>83</v>
      </c>
      <c r="AY446" s="18" t="s">
        <v>131</v>
      </c>
      <c r="BE446" s="201">
        <f>IF(N446="základní",J446,0)</f>
        <v>0</v>
      </c>
      <c r="BF446" s="201">
        <f>IF(N446="snížená",J446,0)</f>
        <v>0</v>
      </c>
      <c r="BG446" s="201">
        <f>IF(N446="zákl. přenesená",J446,0)</f>
        <v>0</v>
      </c>
      <c r="BH446" s="201">
        <f>IF(N446="sníž. přenesená",J446,0)</f>
        <v>0</v>
      </c>
      <c r="BI446" s="201">
        <f>IF(N446="nulová",J446,0)</f>
        <v>0</v>
      </c>
      <c r="BJ446" s="18" t="s">
        <v>81</v>
      </c>
      <c r="BK446" s="201">
        <f>ROUND(I446*H446,2)</f>
        <v>0</v>
      </c>
      <c r="BL446" s="18" t="s">
        <v>229</v>
      </c>
      <c r="BM446" s="200" t="s">
        <v>710</v>
      </c>
    </row>
    <row r="447" spans="1:65" s="2" customFormat="1" ht="29.25">
      <c r="A447" s="35"/>
      <c r="B447" s="36"/>
      <c r="C447" s="37"/>
      <c r="D447" s="202" t="s">
        <v>139</v>
      </c>
      <c r="E447" s="37"/>
      <c r="F447" s="203" t="s">
        <v>1197</v>
      </c>
      <c r="G447" s="37"/>
      <c r="H447" s="37"/>
      <c r="I447" s="204"/>
      <c r="J447" s="37"/>
      <c r="K447" s="37"/>
      <c r="L447" s="40"/>
      <c r="M447" s="205"/>
      <c r="N447" s="206"/>
      <c r="O447" s="72"/>
      <c r="P447" s="72"/>
      <c r="Q447" s="72"/>
      <c r="R447" s="72"/>
      <c r="S447" s="72"/>
      <c r="T447" s="73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139</v>
      </c>
      <c r="AU447" s="18" t="s">
        <v>83</v>
      </c>
    </row>
    <row r="448" spans="1:65" s="12" customFormat="1" ht="22.9" customHeight="1">
      <c r="B448" s="172"/>
      <c r="C448" s="173"/>
      <c r="D448" s="174" t="s">
        <v>72</v>
      </c>
      <c r="E448" s="186" t="s">
        <v>701</v>
      </c>
      <c r="F448" s="186" t="s">
        <v>702</v>
      </c>
      <c r="G448" s="173"/>
      <c r="H448" s="173"/>
      <c r="I448" s="176"/>
      <c r="J448" s="187">
        <f>BK448</f>
        <v>0</v>
      </c>
      <c r="K448" s="173"/>
      <c r="L448" s="178"/>
      <c r="M448" s="179"/>
      <c r="N448" s="180"/>
      <c r="O448" s="180"/>
      <c r="P448" s="181">
        <f>SUM(P449:P458)</f>
        <v>0</v>
      </c>
      <c r="Q448" s="180"/>
      <c r="R448" s="181">
        <f>SUM(R449:R458)</f>
        <v>9.1790000000000003E-4</v>
      </c>
      <c r="S448" s="180"/>
      <c r="T448" s="182">
        <f>SUM(T449:T458)</f>
        <v>0</v>
      </c>
      <c r="AR448" s="183" t="s">
        <v>83</v>
      </c>
      <c r="AT448" s="184" t="s">
        <v>72</v>
      </c>
      <c r="AU448" s="184" t="s">
        <v>81</v>
      </c>
      <c r="AY448" s="183" t="s">
        <v>131</v>
      </c>
      <c r="BK448" s="185">
        <f>SUM(BK449:BK458)</f>
        <v>0</v>
      </c>
    </row>
    <row r="449" spans="1:65" s="2" customFormat="1" ht="24.2" customHeight="1">
      <c r="A449" s="35"/>
      <c r="B449" s="36"/>
      <c r="C449" s="188" t="s">
        <v>713</v>
      </c>
      <c r="D449" s="188" t="s">
        <v>134</v>
      </c>
      <c r="E449" s="189" t="s">
        <v>1198</v>
      </c>
      <c r="F449" s="190" t="s">
        <v>1199</v>
      </c>
      <c r="G449" s="191" t="s">
        <v>375</v>
      </c>
      <c r="H449" s="192">
        <v>1</v>
      </c>
      <c r="I449" s="193"/>
      <c r="J449" s="194">
        <f>ROUND(I449*H449,2)</f>
        <v>0</v>
      </c>
      <c r="K449" s="195"/>
      <c r="L449" s="40"/>
      <c r="M449" s="196" t="s">
        <v>1</v>
      </c>
      <c r="N449" s="197" t="s">
        <v>38</v>
      </c>
      <c r="O449" s="72"/>
      <c r="P449" s="198">
        <f>O449*H449</f>
        <v>0</v>
      </c>
      <c r="Q449" s="198">
        <v>9.1790000000000003E-4</v>
      </c>
      <c r="R449" s="198">
        <f>Q449*H449</f>
        <v>9.1790000000000003E-4</v>
      </c>
      <c r="S449" s="198">
        <v>0</v>
      </c>
      <c r="T449" s="199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0" t="s">
        <v>229</v>
      </c>
      <c r="AT449" s="200" t="s">
        <v>134</v>
      </c>
      <c r="AU449" s="200" t="s">
        <v>83</v>
      </c>
      <c r="AY449" s="18" t="s">
        <v>131</v>
      </c>
      <c r="BE449" s="201">
        <f>IF(N449="základní",J449,0)</f>
        <v>0</v>
      </c>
      <c r="BF449" s="201">
        <f>IF(N449="snížená",J449,0)</f>
        <v>0</v>
      </c>
      <c r="BG449" s="201">
        <f>IF(N449="zákl. přenesená",J449,0)</f>
        <v>0</v>
      </c>
      <c r="BH449" s="201">
        <f>IF(N449="sníž. přenesená",J449,0)</f>
        <v>0</v>
      </c>
      <c r="BI449" s="201">
        <f>IF(N449="nulová",J449,0)</f>
        <v>0</v>
      </c>
      <c r="BJ449" s="18" t="s">
        <v>81</v>
      </c>
      <c r="BK449" s="201">
        <f>ROUND(I449*H449,2)</f>
        <v>0</v>
      </c>
      <c r="BL449" s="18" t="s">
        <v>229</v>
      </c>
      <c r="BM449" s="200" t="s">
        <v>716</v>
      </c>
    </row>
    <row r="450" spans="1:65" s="2" customFormat="1" ht="19.5">
      <c r="A450" s="35"/>
      <c r="B450" s="36"/>
      <c r="C450" s="37"/>
      <c r="D450" s="202" t="s">
        <v>139</v>
      </c>
      <c r="E450" s="37"/>
      <c r="F450" s="203" t="s">
        <v>1200</v>
      </c>
      <c r="G450" s="37"/>
      <c r="H450" s="37"/>
      <c r="I450" s="204"/>
      <c r="J450" s="37"/>
      <c r="K450" s="37"/>
      <c r="L450" s="40"/>
      <c r="M450" s="205"/>
      <c r="N450" s="206"/>
      <c r="O450" s="72"/>
      <c r="P450" s="72"/>
      <c r="Q450" s="72"/>
      <c r="R450" s="72"/>
      <c r="S450" s="72"/>
      <c r="T450" s="73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139</v>
      </c>
      <c r="AU450" s="18" t="s">
        <v>83</v>
      </c>
    </row>
    <row r="451" spans="1:65" s="14" customFormat="1" ht="11.25">
      <c r="B451" s="221"/>
      <c r="C451" s="222"/>
      <c r="D451" s="202" t="s">
        <v>174</v>
      </c>
      <c r="E451" s="223" t="s">
        <v>1</v>
      </c>
      <c r="F451" s="224" t="s">
        <v>1201</v>
      </c>
      <c r="G451" s="222"/>
      <c r="H451" s="225">
        <v>1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174</v>
      </c>
      <c r="AU451" s="231" t="s">
        <v>83</v>
      </c>
      <c r="AV451" s="14" t="s">
        <v>83</v>
      </c>
      <c r="AW451" s="14" t="s">
        <v>31</v>
      </c>
      <c r="AX451" s="14" t="s">
        <v>73</v>
      </c>
      <c r="AY451" s="231" t="s">
        <v>131</v>
      </c>
    </row>
    <row r="452" spans="1:65" s="15" customFormat="1" ht="11.25">
      <c r="B452" s="232"/>
      <c r="C452" s="233"/>
      <c r="D452" s="202" t="s">
        <v>174</v>
      </c>
      <c r="E452" s="234" t="s">
        <v>1</v>
      </c>
      <c r="F452" s="235" t="s">
        <v>178</v>
      </c>
      <c r="G452" s="233"/>
      <c r="H452" s="236">
        <v>1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AT452" s="242" t="s">
        <v>174</v>
      </c>
      <c r="AU452" s="242" t="s">
        <v>83</v>
      </c>
      <c r="AV452" s="15" t="s">
        <v>138</v>
      </c>
      <c r="AW452" s="15" t="s">
        <v>31</v>
      </c>
      <c r="AX452" s="15" t="s">
        <v>81</v>
      </c>
      <c r="AY452" s="242" t="s">
        <v>131</v>
      </c>
    </row>
    <row r="453" spans="1:65" s="2" customFormat="1" ht="24.2" customHeight="1">
      <c r="A453" s="35"/>
      <c r="B453" s="36"/>
      <c r="C453" s="257" t="s">
        <v>569</v>
      </c>
      <c r="D453" s="257" t="s">
        <v>479</v>
      </c>
      <c r="E453" s="258" t="s">
        <v>1202</v>
      </c>
      <c r="F453" s="259" t="s">
        <v>1203</v>
      </c>
      <c r="G453" s="260" t="s">
        <v>172</v>
      </c>
      <c r="H453" s="261">
        <v>2.1</v>
      </c>
      <c r="I453" s="262"/>
      <c r="J453" s="263">
        <f>ROUND(I453*H453,2)</f>
        <v>0</v>
      </c>
      <c r="K453" s="264"/>
      <c r="L453" s="265"/>
      <c r="M453" s="266" t="s">
        <v>1</v>
      </c>
      <c r="N453" s="267" t="s">
        <v>38</v>
      </c>
      <c r="O453" s="72"/>
      <c r="P453" s="198">
        <f>O453*H453</f>
        <v>0</v>
      </c>
      <c r="Q453" s="198">
        <v>0</v>
      </c>
      <c r="R453" s="198">
        <f>Q453*H453</f>
        <v>0</v>
      </c>
      <c r="S453" s="198">
        <v>0</v>
      </c>
      <c r="T453" s="199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0" t="s">
        <v>324</v>
      </c>
      <c r="AT453" s="200" t="s">
        <v>479</v>
      </c>
      <c r="AU453" s="200" t="s">
        <v>83</v>
      </c>
      <c r="AY453" s="18" t="s">
        <v>131</v>
      </c>
      <c r="BE453" s="201">
        <f>IF(N453="základní",J453,0)</f>
        <v>0</v>
      </c>
      <c r="BF453" s="201">
        <f>IF(N453="snížená",J453,0)</f>
        <v>0</v>
      </c>
      <c r="BG453" s="201">
        <f>IF(N453="zákl. přenesená",J453,0)</f>
        <v>0</v>
      </c>
      <c r="BH453" s="201">
        <f>IF(N453="sníž. přenesená",J453,0)</f>
        <v>0</v>
      </c>
      <c r="BI453" s="201">
        <f>IF(N453="nulová",J453,0)</f>
        <v>0</v>
      </c>
      <c r="BJ453" s="18" t="s">
        <v>81</v>
      </c>
      <c r="BK453" s="201">
        <f>ROUND(I453*H453,2)</f>
        <v>0</v>
      </c>
      <c r="BL453" s="18" t="s">
        <v>229</v>
      </c>
      <c r="BM453" s="200" t="s">
        <v>730</v>
      </c>
    </row>
    <row r="454" spans="1:65" s="2" customFormat="1" ht="19.5">
      <c r="A454" s="35"/>
      <c r="B454" s="36"/>
      <c r="C454" s="37"/>
      <c r="D454" s="202" t="s">
        <v>139</v>
      </c>
      <c r="E454" s="37"/>
      <c r="F454" s="203" t="s">
        <v>1203</v>
      </c>
      <c r="G454" s="37"/>
      <c r="H454" s="37"/>
      <c r="I454" s="204"/>
      <c r="J454" s="37"/>
      <c r="K454" s="37"/>
      <c r="L454" s="40"/>
      <c r="M454" s="205"/>
      <c r="N454" s="206"/>
      <c r="O454" s="72"/>
      <c r="P454" s="72"/>
      <c r="Q454" s="72"/>
      <c r="R454" s="72"/>
      <c r="S454" s="72"/>
      <c r="T454" s="73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139</v>
      </c>
      <c r="AU454" s="18" t="s">
        <v>83</v>
      </c>
    </row>
    <row r="455" spans="1:65" s="14" customFormat="1" ht="11.25">
      <c r="B455" s="221"/>
      <c r="C455" s="222"/>
      <c r="D455" s="202" t="s">
        <v>174</v>
      </c>
      <c r="E455" s="223" t="s">
        <v>1</v>
      </c>
      <c r="F455" s="224" t="s">
        <v>1204</v>
      </c>
      <c r="G455" s="222"/>
      <c r="H455" s="225">
        <v>2.1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174</v>
      </c>
      <c r="AU455" s="231" t="s">
        <v>83</v>
      </c>
      <c r="AV455" s="14" t="s">
        <v>83</v>
      </c>
      <c r="AW455" s="14" t="s">
        <v>31</v>
      </c>
      <c r="AX455" s="14" t="s">
        <v>73</v>
      </c>
      <c r="AY455" s="231" t="s">
        <v>131</v>
      </c>
    </row>
    <row r="456" spans="1:65" s="15" customFormat="1" ht="11.25">
      <c r="B456" s="232"/>
      <c r="C456" s="233"/>
      <c r="D456" s="202" t="s">
        <v>174</v>
      </c>
      <c r="E456" s="234" t="s">
        <v>1</v>
      </c>
      <c r="F456" s="235" t="s">
        <v>178</v>
      </c>
      <c r="G456" s="233"/>
      <c r="H456" s="236">
        <v>2.1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AT456" s="242" t="s">
        <v>174</v>
      </c>
      <c r="AU456" s="242" t="s">
        <v>83</v>
      </c>
      <c r="AV456" s="15" t="s">
        <v>138</v>
      </c>
      <c r="AW456" s="15" t="s">
        <v>31</v>
      </c>
      <c r="AX456" s="15" t="s">
        <v>81</v>
      </c>
      <c r="AY456" s="242" t="s">
        <v>131</v>
      </c>
    </row>
    <row r="457" spans="1:65" s="2" customFormat="1" ht="24.2" customHeight="1">
      <c r="A457" s="35"/>
      <c r="B457" s="36"/>
      <c r="C457" s="188" t="s">
        <v>731</v>
      </c>
      <c r="D457" s="188" t="s">
        <v>134</v>
      </c>
      <c r="E457" s="189" t="s">
        <v>1205</v>
      </c>
      <c r="F457" s="190" t="s">
        <v>1206</v>
      </c>
      <c r="G457" s="191" t="s">
        <v>294</v>
      </c>
      <c r="H457" s="192">
        <v>5.3999999999999999E-2</v>
      </c>
      <c r="I457" s="193"/>
      <c r="J457" s="194">
        <f>ROUND(I457*H457,2)</f>
        <v>0</v>
      </c>
      <c r="K457" s="195"/>
      <c r="L457" s="40"/>
      <c r="M457" s="196" t="s">
        <v>1</v>
      </c>
      <c r="N457" s="197" t="s">
        <v>38</v>
      </c>
      <c r="O457" s="72"/>
      <c r="P457" s="198">
        <f>O457*H457</f>
        <v>0</v>
      </c>
      <c r="Q457" s="198">
        <v>0</v>
      </c>
      <c r="R457" s="198">
        <f>Q457*H457</f>
        <v>0</v>
      </c>
      <c r="S457" s="198">
        <v>0</v>
      </c>
      <c r="T457" s="199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0" t="s">
        <v>229</v>
      </c>
      <c r="AT457" s="200" t="s">
        <v>134</v>
      </c>
      <c r="AU457" s="200" t="s">
        <v>83</v>
      </c>
      <c r="AY457" s="18" t="s">
        <v>131</v>
      </c>
      <c r="BE457" s="201">
        <f>IF(N457="základní",J457,0)</f>
        <v>0</v>
      </c>
      <c r="BF457" s="201">
        <f>IF(N457="snížená",J457,0)</f>
        <v>0</v>
      </c>
      <c r="BG457" s="201">
        <f>IF(N457="zákl. přenesená",J457,0)</f>
        <v>0</v>
      </c>
      <c r="BH457" s="201">
        <f>IF(N457="sníž. přenesená",J457,0)</f>
        <v>0</v>
      </c>
      <c r="BI457" s="201">
        <f>IF(N457="nulová",J457,0)</f>
        <v>0</v>
      </c>
      <c r="BJ457" s="18" t="s">
        <v>81</v>
      </c>
      <c r="BK457" s="201">
        <f>ROUND(I457*H457,2)</f>
        <v>0</v>
      </c>
      <c r="BL457" s="18" t="s">
        <v>229</v>
      </c>
      <c r="BM457" s="200" t="s">
        <v>734</v>
      </c>
    </row>
    <row r="458" spans="1:65" s="2" customFormat="1" ht="29.25">
      <c r="A458" s="35"/>
      <c r="B458" s="36"/>
      <c r="C458" s="37"/>
      <c r="D458" s="202" t="s">
        <v>139</v>
      </c>
      <c r="E458" s="37"/>
      <c r="F458" s="203" t="s">
        <v>1207</v>
      </c>
      <c r="G458" s="37"/>
      <c r="H458" s="37"/>
      <c r="I458" s="204"/>
      <c r="J458" s="37"/>
      <c r="K458" s="37"/>
      <c r="L458" s="40"/>
      <c r="M458" s="205"/>
      <c r="N458" s="206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139</v>
      </c>
      <c r="AU458" s="18" t="s">
        <v>83</v>
      </c>
    </row>
    <row r="459" spans="1:65" s="12" customFormat="1" ht="22.9" customHeight="1">
      <c r="B459" s="172"/>
      <c r="C459" s="173"/>
      <c r="D459" s="174" t="s">
        <v>72</v>
      </c>
      <c r="E459" s="186" t="s">
        <v>760</v>
      </c>
      <c r="F459" s="186" t="s">
        <v>761</v>
      </c>
      <c r="G459" s="173"/>
      <c r="H459" s="173"/>
      <c r="I459" s="176"/>
      <c r="J459" s="187">
        <f>BK459</f>
        <v>0</v>
      </c>
      <c r="K459" s="173"/>
      <c r="L459" s="178"/>
      <c r="M459" s="179"/>
      <c r="N459" s="180"/>
      <c r="O459" s="180"/>
      <c r="P459" s="181">
        <f>SUM(P460:P517)</f>
        <v>0</v>
      </c>
      <c r="Q459" s="180"/>
      <c r="R459" s="181">
        <f>SUM(R460:R517)</f>
        <v>5.64E-3</v>
      </c>
      <c r="S459" s="180"/>
      <c r="T459" s="182">
        <f>SUM(T460:T517)</f>
        <v>0</v>
      </c>
      <c r="AR459" s="183" t="s">
        <v>83</v>
      </c>
      <c r="AT459" s="184" t="s">
        <v>72</v>
      </c>
      <c r="AU459" s="184" t="s">
        <v>81</v>
      </c>
      <c r="AY459" s="183" t="s">
        <v>131</v>
      </c>
      <c r="BK459" s="185">
        <f>SUM(BK460:BK517)</f>
        <v>0</v>
      </c>
    </row>
    <row r="460" spans="1:65" s="2" customFormat="1" ht="24.2" customHeight="1">
      <c r="A460" s="35"/>
      <c r="B460" s="36"/>
      <c r="C460" s="188" t="s">
        <v>576</v>
      </c>
      <c r="D460" s="188" t="s">
        <v>134</v>
      </c>
      <c r="E460" s="189" t="s">
        <v>1208</v>
      </c>
      <c r="F460" s="190" t="s">
        <v>1209</v>
      </c>
      <c r="G460" s="191" t="s">
        <v>228</v>
      </c>
      <c r="H460" s="192">
        <v>16.75</v>
      </c>
      <c r="I460" s="193"/>
      <c r="J460" s="194">
        <f>ROUND(I460*H460,2)</f>
        <v>0</v>
      </c>
      <c r="K460" s="195"/>
      <c r="L460" s="40"/>
      <c r="M460" s="196" t="s">
        <v>1</v>
      </c>
      <c r="N460" s="197" t="s">
        <v>38</v>
      </c>
      <c r="O460" s="72"/>
      <c r="P460" s="198">
        <f>O460*H460</f>
        <v>0</v>
      </c>
      <c r="Q460" s="198">
        <v>0</v>
      </c>
      <c r="R460" s="198">
        <f>Q460*H460</f>
        <v>0</v>
      </c>
      <c r="S460" s="198">
        <v>0</v>
      </c>
      <c r="T460" s="199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0" t="s">
        <v>229</v>
      </c>
      <c r="AT460" s="200" t="s">
        <v>134</v>
      </c>
      <c r="AU460" s="200" t="s">
        <v>83</v>
      </c>
      <c r="AY460" s="18" t="s">
        <v>131</v>
      </c>
      <c r="BE460" s="201">
        <f>IF(N460="základní",J460,0)</f>
        <v>0</v>
      </c>
      <c r="BF460" s="201">
        <f>IF(N460="snížená",J460,0)</f>
        <v>0</v>
      </c>
      <c r="BG460" s="201">
        <f>IF(N460="zákl. přenesená",J460,0)</f>
        <v>0</v>
      </c>
      <c r="BH460" s="201">
        <f>IF(N460="sníž. přenesená",J460,0)</f>
        <v>0</v>
      </c>
      <c r="BI460" s="201">
        <f>IF(N460="nulová",J460,0)</f>
        <v>0</v>
      </c>
      <c r="BJ460" s="18" t="s">
        <v>81</v>
      </c>
      <c r="BK460" s="201">
        <f>ROUND(I460*H460,2)</f>
        <v>0</v>
      </c>
      <c r="BL460" s="18" t="s">
        <v>229</v>
      </c>
      <c r="BM460" s="200" t="s">
        <v>737</v>
      </c>
    </row>
    <row r="461" spans="1:65" s="2" customFormat="1" ht="29.25">
      <c r="A461" s="35"/>
      <c r="B461" s="36"/>
      <c r="C461" s="37"/>
      <c r="D461" s="202" t="s">
        <v>139</v>
      </c>
      <c r="E461" s="37"/>
      <c r="F461" s="203" t="s">
        <v>1210</v>
      </c>
      <c r="G461" s="37"/>
      <c r="H461" s="37"/>
      <c r="I461" s="204"/>
      <c r="J461" s="37"/>
      <c r="K461" s="37"/>
      <c r="L461" s="40"/>
      <c r="M461" s="205"/>
      <c r="N461" s="206"/>
      <c r="O461" s="72"/>
      <c r="P461" s="72"/>
      <c r="Q461" s="72"/>
      <c r="R461" s="72"/>
      <c r="S461" s="72"/>
      <c r="T461" s="73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139</v>
      </c>
      <c r="AU461" s="18" t="s">
        <v>83</v>
      </c>
    </row>
    <row r="462" spans="1:65" s="14" customFormat="1" ht="11.25">
      <c r="B462" s="221"/>
      <c r="C462" s="222"/>
      <c r="D462" s="202" t="s">
        <v>174</v>
      </c>
      <c r="E462" s="223" t="s">
        <v>1</v>
      </c>
      <c r="F462" s="224" t="s">
        <v>1211</v>
      </c>
      <c r="G462" s="222"/>
      <c r="H462" s="225">
        <v>16.75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174</v>
      </c>
      <c r="AU462" s="231" t="s">
        <v>83</v>
      </c>
      <c r="AV462" s="14" t="s">
        <v>83</v>
      </c>
      <c r="AW462" s="14" t="s">
        <v>31</v>
      </c>
      <c r="AX462" s="14" t="s">
        <v>73</v>
      </c>
      <c r="AY462" s="231" t="s">
        <v>131</v>
      </c>
    </row>
    <row r="463" spans="1:65" s="15" customFormat="1" ht="11.25">
      <c r="B463" s="232"/>
      <c r="C463" s="233"/>
      <c r="D463" s="202" t="s">
        <v>174</v>
      </c>
      <c r="E463" s="234" t="s">
        <v>1</v>
      </c>
      <c r="F463" s="235" t="s">
        <v>178</v>
      </c>
      <c r="G463" s="233"/>
      <c r="H463" s="236">
        <v>16.75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AT463" s="242" t="s">
        <v>174</v>
      </c>
      <c r="AU463" s="242" t="s">
        <v>83</v>
      </c>
      <c r="AV463" s="15" t="s">
        <v>138</v>
      </c>
      <c r="AW463" s="15" t="s">
        <v>31</v>
      </c>
      <c r="AX463" s="15" t="s">
        <v>81</v>
      </c>
      <c r="AY463" s="242" t="s">
        <v>131</v>
      </c>
    </row>
    <row r="464" spans="1:65" s="2" customFormat="1" ht="24.2" customHeight="1">
      <c r="A464" s="35"/>
      <c r="B464" s="36"/>
      <c r="C464" s="257" t="s">
        <v>738</v>
      </c>
      <c r="D464" s="257" t="s">
        <v>479</v>
      </c>
      <c r="E464" s="258" t="s">
        <v>1212</v>
      </c>
      <c r="F464" s="259" t="s">
        <v>1213</v>
      </c>
      <c r="G464" s="260" t="s">
        <v>375</v>
      </c>
      <c r="H464" s="261">
        <v>36</v>
      </c>
      <c r="I464" s="262"/>
      <c r="J464" s="263">
        <f>ROUND(I464*H464,2)</f>
        <v>0</v>
      </c>
      <c r="K464" s="264"/>
      <c r="L464" s="265"/>
      <c r="M464" s="266" t="s">
        <v>1</v>
      </c>
      <c r="N464" s="267" t="s">
        <v>38</v>
      </c>
      <c r="O464" s="72"/>
      <c r="P464" s="198">
        <f>O464*H464</f>
        <v>0</v>
      </c>
      <c r="Q464" s="198">
        <v>0</v>
      </c>
      <c r="R464" s="198">
        <f>Q464*H464</f>
        <v>0</v>
      </c>
      <c r="S464" s="198">
        <v>0</v>
      </c>
      <c r="T464" s="199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00" t="s">
        <v>324</v>
      </c>
      <c r="AT464" s="200" t="s">
        <v>479</v>
      </c>
      <c r="AU464" s="200" t="s">
        <v>83</v>
      </c>
      <c r="AY464" s="18" t="s">
        <v>131</v>
      </c>
      <c r="BE464" s="201">
        <f>IF(N464="základní",J464,0)</f>
        <v>0</v>
      </c>
      <c r="BF464" s="201">
        <f>IF(N464="snížená",J464,0)</f>
        <v>0</v>
      </c>
      <c r="BG464" s="201">
        <f>IF(N464="zákl. přenesená",J464,0)</f>
        <v>0</v>
      </c>
      <c r="BH464" s="201">
        <f>IF(N464="sníž. přenesená",J464,0)</f>
        <v>0</v>
      </c>
      <c r="BI464" s="201">
        <f>IF(N464="nulová",J464,0)</f>
        <v>0</v>
      </c>
      <c r="BJ464" s="18" t="s">
        <v>81</v>
      </c>
      <c r="BK464" s="201">
        <f>ROUND(I464*H464,2)</f>
        <v>0</v>
      </c>
      <c r="BL464" s="18" t="s">
        <v>229</v>
      </c>
      <c r="BM464" s="200" t="s">
        <v>741</v>
      </c>
    </row>
    <row r="465" spans="1:65" s="2" customFormat="1" ht="19.5">
      <c r="A465" s="35"/>
      <c r="B465" s="36"/>
      <c r="C465" s="37"/>
      <c r="D465" s="202" t="s">
        <v>139</v>
      </c>
      <c r="E465" s="37"/>
      <c r="F465" s="203" t="s">
        <v>1213</v>
      </c>
      <c r="G465" s="37"/>
      <c r="H465" s="37"/>
      <c r="I465" s="204"/>
      <c r="J465" s="37"/>
      <c r="K465" s="37"/>
      <c r="L465" s="40"/>
      <c r="M465" s="205"/>
      <c r="N465" s="206"/>
      <c r="O465" s="72"/>
      <c r="P465" s="72"/>
      <c r="Q465" s="72"/>
      <c r="R465" s="72"/>
      <c r="S465" s="72"/>
      <c r="T465" s="73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139</v>
      </c>
      <c r="AU465" s="18" t="s">
        <v>83</v>
      </c>
    </row>
    <row r="466" spans="1:65" s="2" customFormat="1" ht="21.75" customHeight="1">
      <c r="A466" s="35"/>
      <c r="B466" s="36"/>
      <c r="C466" s="257" t="s">
        <v>586</v>
      </c>
      <c r="D466" s="257" t="s">
        <v>479</v>
      </c>
      <c r="E466" s="258" t="s">
        <v>1214</v>
      </c>
      <c r="F466" s="259" t="s">
        <v>1215</v>
      </c>
      <c r="G466" s="260" t="s">
        <v>172</v>
      </c>
      <c r="H466" s="261">
        <v>22</v>
      </c>
      <c r="I466" s="262"/>
      <c r="J466" s="263">
        <f>ROUND(I466*H466,2)</f>
        <v>0</v>
      </c>
      <c r="K466" s="264"/>
      <c r="L466" s="265"/>
      <c r="M466" s="266" t="s">
        <v>1</v>
      </c>
      <c r="N466" s="267" t="s">
        <v>38</v>
      </c>
      <c r="O466" s="72"/>
      <c r="P466" s="198">
        <f>O466*H466</f>
        <v>0</v>
      </c>
      <c r="Q466" s="198">
        <v>0</v>
      </c>
      <c r="R466" s="198">
        <f>Q466*H466</f>
        <v>0</v>
      </c>
      <c r="S466" s="198">
        <v>0</v>
      </c>
      <c r="T466" s="199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00" t="s">
        <v>324</v>
      </c>
      <c r="AT466" s="200" t="s">
        <v>479</v>
      </c>
      <c r="AU466" s="200" t="s">
        <v>83</v>
      </c>
      <c r="AY466" s="18" t="s">
        <v>131</v>
      </c>
      <c r="BE466" s="201">
        <f>IF(N466="základní",J466,0)</f>
        <v>0</v>
      </c>
      <c r="BF466" s="201">
        <f>IF(N466="snížená",J466,0)</f>
        <v>0</v>
      </c>
      <c r="BG466" s="201">
        <f>IF(N466="zákl. přenesená",J466,0)</f>
        <v>0</v>
      </c>
      <c r="BH466" s="201">
        <f>IF(N466="sníž. přenesená",J466,0)</f>
        <v>0</v>
      </c>
      <c r="BI466" s="201">
        <f>IF(N466="nulová",J466,0)</f>
        <v>0</v>
      </c>
      <c r="BJ466" s="18" t="s">
        <v>81</v>
      </c>
      <c r="BK466" s="201">
        <f>ROUND(I466*H466,2)</f>
        <v>0</v>
      </c>
      <c r="BL466" s="18" t="s">
        <v>229</v>
      </c>
      <c r="BM466" s="200" t="s">
        <v>744</v>
      </c>
    </row>
    <row r="467" spans="1:65" s="2" customFormat="1" ht="11.25">
      <c r="A467" s="35"/>
      <c r="B467" s="36"/>
      <c r="C467" s="37"/>
      <c r="D467" s="202" t="s">
        <v>139</v>
      </c>
      <c r="E467" s="37"/>
      <c r="F467" s="203" t="s">
        <v>1215</v>
      </c>
      <c r="G467" s="37"/>
      <c r="H467" s="37"/>
      <c r="I467" s="204"/>
      <c r="J467" s="37"/>
      <c r="K467" s="37"/>
      <c r="L467" s="40"/>
      <c r="M467" s="205"/>
      <c r="N467" s="206"/>
      <c r="O467" s="72"/>
      <c r="P467" s="72"/>
      <c r="Q467" s="72"/>
      <c r="R467" s="72"/>
      <c r="S467" s="72"/>
      <c r="T467" s="73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8" t="s">
        <v>139</v>
      </c>
      <c r="AU467" s="18" t="s">
        <v>83</v>
      </c>
    </row>
    <row r="468" spans="1:65" s="14" customFormat="1" ht="11.25">
      <c r="B468" s="221"/>
      <c r="C468" s="222"/>
      <c r="D468" s="202" t="s">
        <v>174</v>
      </c>
      <c r="E468" s="223" t="s">
        <v>1</v>
      </c>
      <c r="F468" s="224" t="s">
        <v>1216</v>
      </c>
      <c r="G468" s="222"/>
      <c r="H468" s="225">
        <v>22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AT468" s="231" t="s">
        <v>174</v>
      </c>
      <c r="AU468" s="231" t="s">
        <v>83</v>
      </c>
      <c r="AV468" s="14" t="s">
        <v>83</v>
      </c>
      <c r="AW468" s="14" t="s">
        <v>31</v>
      </c>
      <c r="AX468" s="14" t="s">
        <v>73</v>
      </c>
      <c r="AY468" s="231" t="s">
        <v>131</v>
      </c>
    </row>
    <row r="469" spans="1:65" s="15" customFormat="1" ht="11.25">
      <c r="B469" s="232"/>
      <c r="C469" s="233"/>
      <c r="D469" s="202" t="s">
        <v>174</v>
      </c>
      <c r="E469" s="234" t="s">
        <v>1</v>
      </c>
      <c r="F469" s="235" t="s">
        <v>178</v>
      </c>
      <c r="G469" s="233"/>
      <c r="H469" s="236">
        <v>22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AT469" s="242" t="s">
        <v>174</v>
      </c>
      <c r="AU469" s="242" t="s">
        <v>83</v>
      </c>
      <c r="AV469" s="15" t="s">
        <v>138</v>
      </c>
      <c r="AW469" s="15" t="s">
        <v>31</v>
      </c>
      <c r="AX469" s="15" t="s">
        <v>81</v>
      </c>
      <c r="AY469" s="242" t="s">
        <v>131</v>
      </c>
    </row>
    <row r="470" spans="1:65" s="2" customFormat="1" ht="21.75" customHeight="1">
      <c r="A470" s="35"/>
      <c r="B470" s="36"/>
      <c r="C470" s="257" t="s">
        <v>745</v>
      </c>
      <c r="D470" s="257" t="s">
        <v>479</v>
      </c>
      <c r="E470" s="258" t="s">
        <v>1217</v>
      </c>
      <c r="F470" s="259" t="s">
        <v>1218</v>
      </c>
      <c r="G470" s="260" t="s">
        <v>294</v>
      </c>
      <c r="H470" s="261">
        <v>0.05</v>
      </c>
      <c r="I470" s="262"/>
      <c r="J470" s="263">
        <f>ROUND(I470*H470,2)</f>
        <v>0</v>
      </c>
      <c r="K470" s="264"/>
      <c r="L470" s="265"/>
      <c r="M470" s="266" t="s">
        <v>1</v>
      </c>
      <c r="N470" s="267" t="s">
        <v>38</v>
      </c>
      <c r="O470" s="72"/>
      <c r="P470" s="198">
        <f>O470*H470</f>
        <v>0</v>
      </c>
      <c r="Q470" s="198">
        <v>0</v>
      </c>
      <c r="R470" s="198">
        <f>Q470*H470</f>
        <v>0</v>
      </c>
      <c r="S470" s="198">
        <v>0</v>
      </c>
      <c r="T470" s="199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00" t="s">
        <v>324</v>
      </c>
      <c r="AT470" s="200" t="s">
        <v>479</v>
      </c>
      <c r="AU470" s="200" t="s">
        <v>83</v>
      </c>
      <c r="AY470" s="18" t="s">
        <v>131</v>
      </c>
      <c r="BE470" s="201">
        <f>IF(N470="základní",J470,0)</f>
        <v>0</v>
      </c>
      <c r="BF470" s="201">
        <f>IF(N470="snížená",J470,0)</f>
        <v>0</v>
      </c>
      <c r="BG470" s="201">
        <f>IF(N470="zákl. přenesená",J470,0)</f>
        <v>0</v>
      </c>
      <c r="BH470" s="201">
        <f>IF(N470="sníž. přenesená",J470,0)</f>
        <v>0</v>
      </c>
      <c r="BI470" s="201">
        <f>IF(N470="nulová",J470,0)</f>
        <v>0</v>
      </c>
      <c r="BJ470" s="18" t="s">
        <v>81</v>
      </c>
      <c r="BK470" s="201">
        <f>ROUND(I470*H470,2)</f>
        <v>0</v>
      </c>
      <c r="BL470" s="18" t="s">
        <v>229</v>
      </c>
      <c r="BM470" s="200" t="s">
        <v>748</v>
      </c>
    </row>
    <row r="471" spans="1:65" s="2" customFormat="1" ht="11.25">
      <c r="A471" s="35"/>
      <c r="B471" s="36"/>
      <c r="C471" s="37"/>
      <c r="D471" s="202" t="s">
        <v>139</v>
      </c>
      <c r="E471" s="37"/>
      <c r="F471" s="203" t="s">
        <v>1218</v>
      </c>
      <c r="G471" s="37"/>
      <c r="H471" s="37"/>
      <c r="I471" s="204"/>
      <c r="J471" s="37"/>
      <c r="K471" s="37"/>
      <c r="L471" s="40"/>
      <c r="M471" s="205"/>
      <c r="N471" s="206"/>
      <c r="O471" s="72"/>
      <c r="P471" s="72"/>
      <c r="Q471" s="72"/>
      <c r="R471" s="72"/>
      <c r="S471" s="72"/>
      <c r="T471" s="73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139</v>
      </c>
      <c r="AU471" s="18" t="s">
        <v>83</v>
      </c>
    </row>
    <row r="472" spans="1:65" s="14" customFormat="1" ht="11.25">
      <c r="B472" s="221"/>
      <c r="C472" s="222"/>
      <c r="D472" s="202" t="s">
        <v>174</v>
      </c>
      <c r="E472" s="223" t="s">
        <v>1</v>
      </c>
      <c r="F472" s="224" t="s">
        <v>1219</v>
      </c>
      <c r="G472" s="222"/>
      <c r="H472" s="225">
        <v>4.4745E-2</v>
      </c>
      <c r="I472" s="226"/>
      <c r="J472" s="222"/>
      <c r="K472" s="222"/>
      <c r="L472" s="227"/>
      <c r="M472" s="228"/>
      <c r="N472" s="229"/>
      <c r="O472" s="229"/>
      <c r="P472" s="229"/>
      <c r="Q472" s="229"/>
      <c r="R472" s="229"/>
      <c r="S472" s="229"/>
      <c r="T472" s="230"/>
      <c r="AT472" s="231" t="s">
        <v>174</v>
      </c>
      <c r="AU472" s="231" t="s">
        <v>83</v>
      </c>
      <c r="AV472" s="14" t="s">
        <v>83</v>
      </c>
      <c r="AW472" s="14" t="s">
        <v>31</v>
      </c>
      <c r="AX472" s="14" t="s">
        <v>73</v>
      </c>
      <c r="AY472" s="231" t="s">
        <v>131</v>
      </c>
    </row>
    <row r="473" spans="1:65" s="14" customFormat="1" ht="11.25">
      <c r="B473" s="221"/>
      <c r="C473" s="222"/>
      <c r="D473" s="202" t="s">
        <v>174</v>
      </c>
      <c r="E473" s="223" t="s">
        <v>1</v>
      </c>
      <c r="F473" s="224" t="s">
        <v>1220</v>
      </c>
      <c r="G473" s="222"/>
      <c r="H473" s="225">
        <v>4.9500000000000002E-2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174</v>
      </c>
      <c r="AU473" s="231" t="s">
        <v>83</v>
      </c>
      <c r="AV473" s="14" t="s">
        <v>83</v>
      </c>
      <c r="AW473" s="14" t="s">
        <v>31</v>
      </c>
      <c r="AX473" s="14" t="s">
        <v>81</v>
      </c>
      <c r="AY473" s="231" t="s">
        <v>131</v>
      </c>
    </row>
    <row r="474" spans="1:65" s="2" customFormat="1" ht="21.75" customHeight="1">
      <c r="A474" s="35"/>
      <c r="B474" s="36"/>
      <c r="C474" s="257" t="s">
        <v>593</v>
      </c>
      <c r="D474" s="257" t="s">
        <v>479</v>
      </c>
      <c r="E474" s="258" t="s">
        <v>1221</v>
      </c>
      <c r="F474" s="259" t="s">
        <v>1222</v>
      </c>
      <c r="G474" s="260" t="s">
        <v>294</v>
      </c>
      <c r="H474" s="261">
        <v>4.7E-2</v>
      </c>
      <c r="I474" s="262"/>
      <c r="J474" s="263">
        <f>ROUND(I474*H474,2)</f>
        <v>0</v>
      </c>
      <c r="K474" s="264"/>
      <c r="L474" s="265"/>
      <c r="M474" s="266" t="s">
        <v>1</v>
      </c>
      <c r="N474" s="267" t="s">
        <v>38</v>
      </c>
      <c r="O474" s="72"/>
      <c r="P474" s="198">
        <f>O474*H474</f>
        <v>0</v>
      </c>
      <c r="Q474" s="198">
        <v>0</v>
      </c>
      <c r="R474" s="198">
        <f>Q474*H474</f>
        <v>0</v>
      </c>
      <c r="S474" s="198">
        <v>0</v>
      </c>
      <c r="T474" s="199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00" t="s">
        <v>324</v>
      </c>
      <c r="AT474" s="200" t="s">
        <v>479</v>
      </c>
      <c r="AU474" s="200" t="s">
        <v>83</v>
      </c>
      <c r="AY474" s="18" t="s">
        <v>131</v>
      </c>
      <c r="BE474" s="201">
        <f>IF(N474="základní",J474,0)</f>
        <v>0</v>
      </c>
      <c r="BF474" s="201">
        <f>IF(N474="snížená",J474,0)</f>
        <v>0</v>
      </c>
      <c r="BG474" s="201">
        <f>IF(N474="zákl. přenesená",J474,0)</f>
        <v>0</v>
      </c>
      <c r="BH474" s="201">
        <f>IF(N474="sníž. přenesená",J474,0)</f>
        <v>0</v>
      </c>
      <c r="BI474" s="201">
        <f>IF(N474="nulová",J474,0)</f>
        <v>0</v>
      </c>
      <c r="BJ474" s="18" t="s">
        <v>81</v>
      </c>
      <c r="BK474" s="201">
        <f>ROUND(I474*H474,2)</f>
        <v>0</v>
      </c>
      <c r="BL474" s="18" t="s">
        <v>229</v>
      </c>
      <c r="BM474" s="200" t="s">
        <v>751</v>
      </c>
    </row>
    <row r="475" spans="1:65" s="2" customFormat="1" ht="11.25">
      <c r="A475" s="35"/>
      <c r="B475" s="36"/>
      <c r="C475" s="37"/>
      <c r="D475" s="202" t="s">
        <v>139</v>
      </c>
      <c r="E475" s="37"/>
      <c r="F475" s="203" t="s">
        <v>1222</v>
      </c>
      <c r="G475" s="37"/>
      <c r="H475" s="37"/>
      <c r="I475" s="204"/>
      <c r="J475" s="37"/>
      <c r="K475" s="37"/>
      <c r="L475" s="40"/>
      <c r="M475" s="205"/>
      <c r="N475" s="206"/>
      <c r="O475" s="72"/>
      <c r="P475" s="72"/>
      <c r="Q475" s="72"/>
      <c r="R475" s="72"/>
      <c r="S475" s="72"/>
      <c r="T475" s="73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139</v>
      </c>
      <c r="AU475" s="18" t="s">
        <v>83</v>
      </c>
    </row>
    <row r="476" spans="1:65" s="14" customFormat="1" ht="11.25">
      <c r="B476" s="221"/>
      <c r="C476" s="222"/>
      <c r="D476" s="202" t="s">
        <v>174</v>
      </c>
      <c r="E476" s="223" t="s">
        <v>1</v>
      </c>
      <c r="F476" s="224" t="s">
        <v>1223</v>
      </c>
      <c r="G476" s="222"/>
      <c r="H476" s="225">
        <v>4.2749000000000002E-2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174</v>
      </c>
      <c r="AU476" s="231" t="s">
        <v>83</v>
      </c>
      <c r="AV476" s="14" t="s">
        <v>83</v>
      </c>
      <c r="AW476" s="14" t="s">
        <v>31</v>
      </c>
      <c r="AX476" s="14" t="s">
        <v>73</v>
      </c>
      <c r="AY476" s="231" t="s">
        <v>131</v>
      </c>
    </row>
    <row r="477" spans="1:65" s="14" customFormat="1" ht="11.25">
      <c r="B477" s="221"/>
      <c r="C477" s="222"/>
      <c r="D477" s="202" t="s">
        <v>174</v>
      </c>
      <c r="E477" s="223" t="s">
        <v>1</v>
      </c>
      <c r="F477" s="224" t="s">
        <v>1224</v>
      </c>
      <c r="G477" s="222"/>
      <c r="H477" s="225">
        <v>4.7300000000000002E-2</v>
      </c>
      <c r="I477" s="226"/>
      <c r="J477" s="222"/>
      <c r="K477" s="222"/>
      <c r="L477" s="227"/>
      <c r="M477" s="228"/>
      <c r="N477" s="229"/>
      <c r="O477" s="229"/>
      <c r="P477" s="229"/>
      <c r="Q477" s="229"/>
      <c r="R477" s="229"/>
      <c r="S477" s="229"/>
      <c r="T477" s="230"/>
      <c r="AT477" s="231" t="s">
        <v>174</v>
      </c>
      <c r="AU477" s="231" t="s">
        <v>83</v>
      </c>
      <c r="AV477" s="14" t="s">
        <v>83</v>
      </c>
      <c r="AW477" s="14" t="s">
        <v>31</v>
      </c>
      <c r="AX477" s="14" t="s">
        <v>81</v>
      </c>
      <c r="AY477" s="231" t="s">
        <v>131</v>
      </c>
    </row>
    <row r="478" spans="1:65" s="2" customFormat="1" ht="21.75" customHeight="1">
      <c r="A478" s="35"/>
      <c r="B478" s="36"/>
      <c r="C478" s="257" t="s">
        <v>752</v>
      </c>
      <c r="D478" s="257" t="s">
        <v>479</v>
      </c>
      <c r="E478" s="258" t="s">
        <v>1225</v>
      </c>
      <c r="F478" s="259" t="s">
        <v>1226</v>
      </c>
      <c r="G478" s="260" t="s">
        <v>294</v>
      </c>
      <c r="H478" s="261">
        <v>0.23</v>
      </c>
      <c r="I478" s="262"/>
      <c r="J478" s="263">
        <f>ROUND(I478*H478,2)</f>
        <v>0</v>
      </c>
      <c r="K478" s="264"/>
      <c r="L478" s="265"/>
      <c r="M478" s="266" t="s">
        <v>1</v>
      </c>
      <c r="N478" s="267" t="s">
        <v>38</v>
      </c>
      <c r="O478" s="72"/>
      <c r="P478" s="198">
        <f>O478*H478</f>
        <v>0</v>
      </c>
      <c r="Q478" s="198">
        <v>0</v>
      </c>
      <c r="R478" s="198">
        <f>Q478*H478</f>
        <v>0</v>
      </c>
      <c r="S478" s="198">
        <v>0</v>
      </c>
      <c r="T478" s="199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0" t="s">
        <v>324</v>
      </c>
      <c r="AT478" s="200" t="s">
        <v>479</v>
      </c>
      <c r="AU478" s="200" t="s">
        <v>83</v>
      </c>
      <c r="AY478" s="18" t="s">
        <v>131</v>
      </c>
      <c r="BE478" s="201">
        <f>IF(N478="základní",J478,0)</f>
        <v>0</v>
      </c>
      <c r="BF478" s="201">
        <f>IF(N478="snížená",J478,0)</f>
        <v>0</v>
      </c>
      <c r="BG478" s="201">
        <f>IF(N478="zákl. přenesená",J478,0)</f>
        <v>0</v>
      </c>
      <c r="BH478" s="201">
        <f>IF(N478="sníž. přenesená",J478,0)</f>
        <v>0</v>
      </c>
      <c r="BI478" s="201">
        <f>IF(N478="nulová",J478,0)</f>
        <v>0</v>
      </c>
      <c r="BJ478" s="18" t="s">
        <v>81</v>
      </c>
      <c r="BK478" s="201">
        <f>ROUND(I478*H478,2)</f>
        <v>0</v>
      </c>
      <c r="BL478" s="18" t="s">
        <v>229</v>
      </c>
      <c r="BM478" s="200" t="s">
        <v>755</v>
      </c>
    </row>
    <row r="479" spans="1:65" s="2" customFormat="1" ht="11.25">
      <c r="A479" s="35"/>
      <c r="B479" s="36"/>
      <c r="C479" s="37"/>
      <c r="D479" s="202" t="s">
        <v>139</v>
      </c>
      <c r="E479" s="37"/>
      <c r="F479" s="203" t="s">
        <v>1226</v>
      </c>
      <c r="G479" s="37"/>
      <c r="H479" s="37"/>
      <c r="I479" s="204"/>
      <c r="J479" s="37"/>
      <c r="K479" s="37"/>
      <c r="L479" s="40"/>
      <c r="M479" s="205"/>
      <c r="N479" s="206"/>
      <c r="O479" s="72"/>
      <c r="P479" s="72"/>
      <c r="Q479" s="72"/>
      <c r="R479" s="72"/>
      <c r="S479" s="72"/>
      <c r="T479" s="73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8" t="s">
        <v>139</v>
      </c>
      <c r="AU479" s="18" t="s">
        <v>83</v>
      </c>
    </row>
    <row r="480" spans="1:65" s="14" customFormat="1" ht="11.25">
      <c r="B480" s="221"/>
      <c r="C480" s="222"/>
      <c r="D480" s="202" t="s">
        <v>174</v>
      </c>
      <c r="E480" s="223" t="s">
        <v>1</v>
      </c>
      <c r="F480" s="224" t="s">
        <v>1227</v>
      </c>
      <c r="G480" s="222"/>
      <c r="H480" s="225">
        <v>0.20908399999999999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174</v>
      </c>
      <c r="AU480" s="231" t="s">
        <v>83</v>
      </c>
      <c r="AV480" s="14" t="s">
        <v>83</v>
      </c>
      <c r="AW480" s="14" t="s">
        <v>31</v>
      </c>
      <c r="AX480" s="14" t="s">
        <v>73</v>
      </c>
      <c r="AY480" s="231" t="s">
        <v>131</v>
      </c>
    </row>
    <row r="481" spans="1:65" s="14" customFormat="1" ht="11.25">
      <c r="B481" s="221"/>
      <c r="C481" s="222"/>
      <c r="D481" s="202" t="s">
        <v>174</v>
      </c>
      <c r="E481" s="223" t="s">
        <v>1</v>
      </c>
      <c r="F481" s="224" t="s">
        <v>1228</v>
      </c>
      <c r="G481" s="222"/>
      <c r="H481" s="225">
        <v>0.22989999999999999</v>
      </c>
      <c r="I481" s="226"/>
      <c r="J481" s="222"/>
      <c r="K481" s="222"/>
      <c r="L481" s="227"/>
      <c r="M481" s="228"/>
      <c r="N481" s="229"/>
      <c r="O481" s="229"/>
      <c r="P481" s="229"/>
      <c r="Q481" s="229"/>
      <c r="R481" s="229"/>
      <c r="S481" s="229"/>
      <c r="T481" s="230"/>
      <c r="AT481" s="231" t="s">
        <v>174</v>
      </c>
      <c r="AU481" s="231" t="s">
        <v>83</v>
      </c>
      <c r="AV481" s="14" t="s">
        <v>83</v>
      </c>
      <c r="AW481" s="14" t="s">
        <v>31</v>
      </c>
      <c r="AX481" s="14" t="s">
        <v>81</v>
      </c>
      <c r="AY481" s="231" t="s">
        <v>131</v>
      </c>
    </row>
    <row r="482" spans="1:65" s="2" customFormat="1" ht="21.75" customHeight="1">
      <c r="A482" s="35"/>
      <c r="B482" s="36"/>
      <c r="C482" s="257" t="s">
        <v>598</v>
      </c>
      <c r="D482" s="257" t="s">
        <v>479</v>
      </c>
      <c r="E482" s="258" t="s">
        <v>1229</v>
      </c>
      <c r="F482" s="259" t="s">
        <v>1230</v>
      </c>
      <c r="G482" s="260" t="s">
        <v>294</v>
      </c>
      <c r="H482" s="261">
        <v>1.431</v>
      </c>
      <c r="I482" s="262"/>
      <c r="J482" s="263">
        <f>ROUND(I482*H482,2)</f>
        <v>0</v>
      </c>
      <c r="K482" s="264"/>
      <c r="L482" s="265"/>
      <c r="M482" s="266" t="s">
        <v>1</v>
      </c>
      <c r="N482" s="267" t="s">
        <v>38</v>
      </c>
      <c r="O482" s="72"/>
      <c r="P482" s="198">
        <f>O482*H482</f>
        <v>0</v>
      </c>
      <c r="Q482" s="198">
        <v>0</v>
      </c>
      <c r="R482" s="198">
        <f>Q482*H482</f>
        <v>0</v>
      </c>
      <c r="S482" s="198">
        <v>0</v>
      </c>
      <c r="T482" s="199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0" t="s">
        <v>324</v>
      </c>
      <c r="AT482" s="200" t="s">
        <v>479</v>
      </c>
      <c r="AU482" s="200" t="s">
        <v>83</v>
      </c>
      <c r="AY482" s="18" t="s">
        <v>131</v>
      </c>
      <c r="BE482" s="201">
        <f>IF(N482="základní",J482,0)</f>
        <v>0</v>
      </c>
      <c r="BF482" s="201">
        <f>IF(N482="snížená",J482,0)</f>
        <v>0</v>
      </c>
      <c r="BG482" s="201">
        <f>IF(N482="zákl. přenesená",J482,0)</f>
        <v>0</v>
      </c>
      <c r="BH482" s="201">
        <f>IF(N482="sníž. přenesená",J482,0)</f>
        <v>0</v>
      </c>
      <c r="BI482" s="201">
        <f>IF(N482="nulová",J482,0)</f>
        <v>0</v>
      </c>
      <c r="BJ482" s="18" t="s">
        <v>81</v>
      </c>
      <c r="BK482" s="201">
        <f>ROUND(I482*H482,2)</f>
        <v>0</v>
      </c>
      <c r="BL482" s="18" t="s">
        <v>229</v>
      </c>
      <c r="BM482" s="200" t="s">
        <v>758</v>
      </c>
    </row>
    <row r="483" spans="1:65" s="2" customFormat="1" ht="11.25">
      <c r="A483" s="35"/>
      <c r="B483" s="36"/>
      <c r="C483" s="37"/>
      <c r="D483" s="202" t="s">
        <v>139</v>
      </c>
      <c r="E483" s="37"/>
      <c r="F483" s="203" t="s">
        <v>1230</v>
      </c>
      <c r="G483" s="37"/>
      <c r="H483" s="37"/>
      <c r="I483" s="204"/>
      <c r="J483" s="37"/>
      <c r="K483" s="37"/>
      <c r="L483" s="40"/>
      <c r="M483" s="205"/>
      <c r="N483" s="206"/>
      <c r="O483" s="72"/>
      <c r="P483" s="72"/>
      <c r="Q483" s="72"/>
      <c r="R483" s="72"/>
      <c r="S483" s="72"/>
      <c r="T483" s="73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139</v>
      </c>
      <c r="AU483" s="18" t="s">
        <v>83</v>
      </c>
    </row>
    <row r="484" spans="1:65" s="14" customFormat="1" ht="11.25">
      <c r="B484" s="221"/>
      <c r="C484" s="222"/>
      <c r="D484" s="202" t="s">
        <v>174</v>
      </c>
      <c r="E484" s="223" t="s">
        <v>1</v>
      </c>
      <c r="F484" s="224" t="s">
        <v>1231</v>
      </c>
      <c r="G484" s="222"/>
      <c r="H484" s="225">
        <v>1.3010189999999999</v>
      </c>
      <c r="I484" s="226"/>
      <c r="J484" s="222"/>
      <c r="K484" s="222"/>
      <c r="L484" s="227"/>
      <c r="M484" s="228"/>
      <c r="N484" s="229"/>
      <c r="O484" s="229"/>
      <c r="P484" s="229"/>
      <c r="Q484" s="229"/>
      <c r="R484" s="229"/>
      <c r="S484" s="229"/>
      <c r="T484" s="230"/>
      <c r="AT484" s="231" t="s">
        <v>174</v>
      </c>
      <c r="AU484" s="231" t="s">
        <v>83</v>
      </c>
      <c r="AV484" s="14" t="s">
        <v>83</v>
      </c>
      <c r="AW484" s="14" t="s">
        <v>31</v>
      </c>
      <c r="AX484" s="14" t="s">
        <v>73</v>
      </c>
      <c r="AY484" s="231" t="s">
        <v>131</v>
      </c>
    </row>
    <row r="485" spans="1:65" s="14" customFormat="1" ht="11.25">
      <c r="B485" s="221"/>
      <c r="C485" s="222"/>
      <c r="D485" s="202" t="s">
        <v>174</v>
      </c>
      <c r="E485" s="223" t="s">
        <v>1</v>
      </c>
      <c r="F485" s="224" t="s">
        <v>1232</v>
      </c>
      <c r="G485" s="222"/>
      <c r="H485" s="225">
        <v>1.4311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174</v>
      </c>
      <c r="AU485" s="231" t="s">
        <v>83</v>
      </c>
      <c r="AV485" s="14" t="s">
        <v>83</v>
      </c>
      <c r="AW485" s="14" t="s">
        <v>31</v>
      </c>
      <c r="AX485" s="14" t="s">
        <v>81</v>
      </c>
      <c r="AY485" s="231" t="s">
        <v>131</v>
      </c>
    </row>
    <row r="486" spans="1:65" s="2" customFormat="1" ht="21.75" customHeight="1">
      <c r="A486" s="35"/>
      <c r="B486" s="36"/>
      <c r="C486" s="257" t="s">
        <v>421</v>
      </c>
      <c r="D486" s="257" t="s">
        <v>479</v>
      </c>
      <c r="E486" s="258" t="s">
        <v>1233</v>
      </c>
      <c r="F486" s="259" t="s">
        <v>1234</v>
      </c>
      <c r="G486" s="260" t="s">
        <v>294</v>
      </c>
      <c r="H486" s="261">
        <v>1.56</v>
      </c>
      <c r="I486" s="262"/>
      <c r="J486" s="263">
        <f>ROUND(I486*H486,2)</f>
        <v>0</v>
      </c>
      <c r="K486" s="264"/>
      <c r="L486" s="265"/>
      <c r="M486" s="266" t="s">
        <v>1</v>
      </c>
      <c r="N486" s="267" t="s">
        <v>38</v>
      </c>
      <c r="O486" s="72"/>
      <c r="P486" s="198">
        <f>O486*H486</f>
        <v>0</v>
      </c>
      <c r="Q486" s="198">
        <v>0</v>
      </c>
      <c r="R486" s="198">
        <f>Q486*H486</f>
        <v>0</v>
      </c>
      <c r="S486" s="198">
        <v>0</v>
      </c>
      <c r="T486" s="199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0" t="s">
        <v>324</v>
      </c>
      <c r="AT486" s="200" t="s">
        <v>479</v>
      </c>
      <c r="AU486" s="200" t="s">
        <v>83</v>
      </c>
      <c r="AY486" s="18" t="s">
        <v>131</v>
      </c>
      <c r="BE486" s="201">
        <f>IF(N486="základní",J486,0)</f>
        <v>0</v>
      </c>
      <c r="BF486" s="201">
        <f>IF(N486="snížená",J486,0)</f>
        <v>0</v>
      </c>
      <c r="BG486" s="201">
        <f>IF(N486="zákl. přenesená",J486,0)</f>
        <v>0</v>
      </c>
      <c r="BH486" s="201">
        <f>IF(N486="sníž. přenesená",J486,0)</f>
        <v>0</v>
      </c>
      <c r="BI486" s="201">
        <f>IF(N486="nulová",J486,0)</f>
        <v>0</v>
      </c>
      <c r="BJ486" s="18" t="s">
        <v>81</v>
      </c>
      <c r="BK486" s="201">
        <f>ROUND(I486*H486,2)</f>
        <v>0</v>
      </c>
      <c r="BL486" s="18" t="s">
        <v>229</v>
      </c>
      <c r="BM486" s="200" t="s">
        <v>764</v>
      </c>
    </row>
    <row r="487" spans="1:65" s="2" customFormat="1" ht="11.25">
      <c r="A487" s="35"/>
      <c r="B487" s="36"/>
      <c r="C487" s="37"/>
      <c r="D487" s="202" t="s">
        <v>139</v>
      </c>
      <c r="E487" s="37"/>
      <c r="F487" s="203" t="s">
        <v>1234</v>
      </c>
      <c r="G487" s="37"/>
      <c r="H487" s="37"/>
      <c r="I487" s="204"/>
      <c r="J487" s="37"/>
      <c r="K487" s="37"/>
      <c r="L487" s="40"/>
      <c r="M487" s="205"/>
      <c r="N487" s="206"/>
      <c r="O487" s="72"/>
      <c r="P487" s="72"/>
      <c r="Q487" s="72"/>
      <c r="R487" s="72"/>
      <c r="S487" s="72"/>
      <c r="T487" s="73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139</v>
      </c>
      <c r="AU487" s="18" t="s">
        <v>83</v>
      </c>
    </row>
    <row r="488" spans="1:65" s="14" customFormat="1" ht="11.25">
      <c r="B488" s="221"/>
      <c r="C488" s="222"/>
      <c r="D488" s="202" t="s">
        <v>174</v>
      </c>
      <c r="E488" s="223" t="s">
        <v>1</v>
      </c>
      <c r="F488" s="224" t="s">
        <v>1235</v>
      </c>
      <c r="G488" s="222"/>
      <c r="H488" s="225">
        <v>0.26014799999999999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174</v>
      </c>
      <c r="AU488" s="231" t="s">
        <v>83</v>
      </c>
      <c r="AV488" s="14" t="s">
        <v>83</v>
      </c>
      <c r="AW488" s="14" t="s">
        <v>31</v>
      </c>
      <c r="AX488" s="14" t="s">
        <v>73</v>
      </c>
      <c r="AY488" s="231" t="s">
        <v>131</v>
      </c>
    </row>
    <row r="489" spans="1:65" s="14" customFormat="1" ht="22.5">
      <c r="B489" s="221"/>
      <c r="C489" s="222"/>
      <c r="D489" s="202" t="s">
        <v>174</v>
      </c>
      <c r="E489" s="223" t="s">
        <v>1</v>
      </c>
      <c r="F489" s="224" t="s">
        <v>1236</v>
      </c>
      <c r="G489" s="222"/>
      <c r="H489" s="225">
        <v>1.157756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174</v>
      </c>
      <c r="AU489" s="231" t="s">
        <v>83</v>
      </c>
      <c r="AV489" s="14" t="s">
        <v>83</v>
      </c>
      <c r="AW489" s="14" t="s">
        <v>31</v>
      </c>
      <c r="AX489" s="14" t="s">
        <v>73</v>
      </c>
      <c r="AY489" s="231" t="s">
        <v>131</v>
      </c>
    </row>
    <row r="490" spans="1:65" s="15" customFormat="1" ht="11.25">
      <c r="B490" s="232"/>
      <c r="C490" s="233"/>
      <c r="D490" s="202" t="s">
        <v>174</v>
      </c>
      <c r="E490" s="234" t="s">
        <v>1</v>
      </c>
      <c r="F490" s="235" t="s">
        <v>178</v>
      </c>
      <c r="G490" s="233"/>
      <c r="H490" s="236">
        <v>1.4179040000000001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AT490" s="242" t="s">
        <v>174</v>
      </c>
      <c r="AU490" s="242" t="s">
        <v>83</v>
      </c>
      <c r="AV490" s="15" t="s">
        <v>138</v>
      </c>
      <c r="AW490" s="15" t="s">
        <v>31</v>
      </c>
      <c r="AX490" s="15" t="s">
        <v>73</v>
      </c>
      <c r="AY490" s="242" t="s">
        <v>131</v>
      </c>
    </row>
    <row r="491" spans="1:65" s="14" customFormat="1" ht="11.25">
      <c r="B491" s="221"/>
      <c r="C491" s="222"/>
      <c r="D491" s="202" t="s">
        <v>174</v>
      </c>
      <c r="E491" s="223" t="s">
        <v>1</v>
      </c>
      <c r="F491" s="224" t="s">
        <v>1237</v>
      </c>
      <c r="G491" s="222"/>
      <c r="H491" s="225">
        <v>1.5598000000000001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AT491" s="231" t="s">
        <v>174</v>
      </c>
      <c r="AU491" s="231" t="s">
        <v>83</v>
      </c>
      <c r="AV491" s="14" t="s">
        <v>83</v>
      </c>
      <c r="AW491" s="14" t="s">
        <v>31</v>
      </c>
      <c r="AX491" s="14" t="s">
        <v>73</v>
      </c>
      <c r="AY491" s="231" t="s">
        <v>131</v>
      </c>
    </row>
    <row r="492" spans="1:65" s="15" customFormat="1" ht="11.25">
      <c r="B492" s="232"/>
      <c r="C492" s="233"/>
      <c r="D492" s="202" t="s">
        <v>174</v>
      </c>
      <c r="E492" s="234" t="s">
        <v>1</v>
      </c>
      <c r="F492" s="235" t="s">
        <v>178</v>
      </c>
      <c r="G492" s="233"/>
      <c r="H492" s="236">
        <v>1.5598000000000001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AT492" s="242" t="s">
        <v>174</v>
      </c>
      <c r="AU492" s="242" t="s">
        <v>83</v>
      </c>
      <c r="AV492" s="15" t="s">
        <v>138</v>
      </c>
      <c r="AW492" s="15" t="s">
        <v>31</v>
      </c>
      <c r="AX492" s="15" t="s">
        <v>81</v>
      </c>
      <c r="AY492" s="242" t="s">
        <v>131</v>
      </c>
    </row>
    <row r="493" spans="1:65" s="2" customFormat="1" ht="24.2" customHeight="1">
      <c r="A493" s="35"/>
      <c r="B493" s="36"/>
      <c r="C493" s="188" t="s">
        <v>467</v>
      </c>
      <c r="D493" s="188" t="s">
        <v>134</v>
      </c>
      <c r="E493" s="189" t="s">
        <v>1238</v>
      </c>
      <c r="F493" s="190" t="s">
        <v>1239</v>
      </c>
      <c r="G493" s="191" t="s">
        <v>228</v>
      </c>
      <c r="H493" s="192">
        <v>50</v>
      </c>
      <c r="I493" s="193"/>
      <c r="J493" s="194">
        <f>ROUND(I493*H493,2)</f>
        <v>0</v>
      </c>
      <c r="K493" s="195"/>
      <c r="L493" s="40"/>
      <c r="M493" s="196" t="s">
        <v>1</v>
      </c>
      <c r="N493" s="197" t="s">
        <v>38</v>
      </c>
      <c r="O493" s="72"/>
      <c r="P493" s="198">
        <f>O493*H493</f>
        <v>0</v>
      </c>
      <c r="Q493" s="198">
        <v>1.128E-4</v>
      </c>
      <c r="R493" s="198">
        <f>Q493*H493</f>
        <v>5.64E-3</v>
      </c>
      <c r="S493" s="198">
        <v>0</v>
      </c>
      <c r="T493" s="199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0" t="s">
        <v>229</v>
      </c>
      <c r="AT493" s="200" t="s">
        <v>134</v>
      </c>
      <c r="AU493" s="200" t="s">
        <v>83</v>
      </c>
      <c r="AY493" s="18" t="s">
        <v>131</v>
      </c>
      <c r="BE493" s="201">
        <f>IF(N493="základní",J493,0)</f>
        <v>0</v>
      </c>
      <c r="BF493" s="201">
        <f>IF(N493="snížená",J493,0)</f>
        <v>0</v>
      </c>
      <c r="BG493" s="201">
        <f>IF(N493="zákl. přenesená",J493,0)</f>
        <v>0</v>
      </c>
      <c r="BH493" s="201">
        <f>IF(N493="sníž. přenesená",J493,0)</f>
        <v>0</v>
      </c>
      <c r="BI493" s="201">
        <f>IF(N493="nulová",J493,0)</f>
        <v>0</v>
      </c>
      <c r="BJ493" s="18" t="s">
        <v>81</v>
      </c>
      <c r="BK493" s="201">
        <f>ROUND(I493*H493,2)</f>
        <v>0</v>
      </c>
      <c r="BL493" s="18" t="s">
        <v>229</v>
      </c>
      <c r="BM493" s="200" t="s">
        <v>768</v>
      </c>
    </row>
    <row r="494" spans="1:65" s="2" customFormat="1" ht="19.5">
      <c r="A494" s="35"/>
      <c r="B494" s="36"/>
      <c r="C494" s="37"/>
      <c r="D494" s="202" t="s">
        <v>139</v>
      </c>
      <c r="E494" s="37"/>
      <c r="F494" s="203" t="s">
        <v>1240</v>
      </c>
      <c r="G494" s="37"/>
      <c r="H494" s="37"/>
      <c r="I494" s="204"/>
      <c r="J494" s="37"/>
      <c r="K494" s="37"/>
      <c r="L494" s="40"/>
      <c r="M494" s="205"/>
      <c r="N494" s="206"/>
      <c r="O494" s="72"/>
      <c r="P494" s="72"/>
      <c r="Q494" s="72"/>
      <c r="R494" s="72"/>
      <c r="S494" s="72"/>
      <c r="T494" s="73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139</v>
      </c>
      <c r="AU494" s="18" t="s">
        <v>83</v>
      </c>
    </row>
    <row r="495" spans="1:65" s="13" customFormat="1" ht="11.25">
      <c r="B495" s="211"/>
      <c r="C495" s="212"/>
      <c r="D495" s="202" t="s">
        <v>174</v>
      </c>
      <c r="E495" s="213" t="s">
        <v>1</v>
      </c>
      <c r="F495" s="214" t="s">
        <v>1241</v>
      </c>
      <c r="G495" s="212"/>
      <c r="H495" s="213" t="s">
        <v>1</v>
      </c>
      <c r="I495" s="215"/>
      <c r="J495" s="212"/>
      <c r="K495" s="212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174</v>
      </c>
      <c r="AU495" s="220" t="s">
        <v>83</v>
      </c>
      <c r="AV495" s="13" t="s">
        <v>81</v>
      </c>
      <c r="AW495" s="13" t="s">
        <v>31</v>
      </c>
      <c r="AX495" s="13" t="s">
        <v>73</v>
      </c>
      <c r="AY495" s="220" t="s">
        <v>131</v>
      </c>
    </row>
    <row r="496" spans="1:65" s="14" customFormat="1" ht="11.25">
      <c r="B496" s="221"/>
      <c r="C496" s="222"/>
      <c r="D496" s="202" t="s">
        <v>174</v>
      </c>
      <c r="E496" s="223" t="s">
        <v>1</v>
      </c>
      <c r="F496" s="224" t="s">
        <v>528</v>
      </c>
      <c r="G496" s="222"/>
      <c r="H496" s="225">
        <v>50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174</v>
      </c>
      <c r="AU496" s="231" t="s">
        <v>83</v>
      </c>
      <c r="AV496" s="14" t="s">
        <v>83</v>
      </c>
      <c r="AW496" s="14" t="s">
        <v>31</v>
      </c>
      <c r="AX496" s="14" t="s">
        <v>73</v>
      </c>
      <c r="AY496" s="231" t="s">
        <v>131</v>
      </c>
    </row>
    <row r="497" spans="1:65" s="15" customFormat="1" ht="11.25">
      <c r="B497" s="232"/>
      <c r="C497" s="233"/>
      <c r="D497" s="202" t="s">
        <v>174</v>
      </c>
      <c r="E497" s="234" t="s">
        <v>1</v>
      </c>
      <c r="F497" s="235" t="s">
        <v>178</v>
      </c>
      <c r="G497" s="233"/>
      <c r="H497" s="236">
        <v>50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AT497" s="242" t="s">
        <v>174</v>
      </c>
      <c r="AU497" s="242" t="s">
        <v>83</v>
      </c>
      <c r="AV497" s="15" t="s">
        <v>138</v>
      </c>
      <c r="AW497" s="15" t="s">
        <v>31</v>
      </c>
      <c r="AX497" s="15" t="s">
        <v>81</v>
      </c>
      <c r="AY497" s="242" t="s">
        <v>131</v>
      </c>
    </row>
    <row r="498" spans="1:65" s="2" customFormat="1" ht="24.2" customHeight="1">
      <c r="A498" s="35"/>
      <c r="B498" s="36"/>
      <c r="C498" s="257" t="s">
        <v>484</v>
      </c>
      <c r="D498" s="257" t="s">
        <v>479</v>
      </c>
      <c r="E498" s="258" t="s">
        <v>1242</v>
      </c>
      <c r="F498" s="259" t="s">
        <v>1243</v>
      </c>
      <c r="G498" s="260" t="s">
        <v>294</v>
      </c>
      <c r="H498" s="261">
        <v>0.53400000000000003</v>
      </c>
      <c r="I498" s="262"/>
      <c r="J498" s="263">
        <f>ROUND(I498*H498,2)</f>
        <v>0</v>
      </c>
      <c r="K498" s="264"/>
      <c r="L498" s="265"/>
      <c r="M498" s="266" t="s">
        <v>1</v>
      </c>
      <c r="N498" s="267" t="s">
        <v>38</v>
      </c>
      <c r="O498" s="72"/>
      <c r="P498" s="198">
        <f>O498*H498</f>
        <v>0</v>
      </c>
      <c r="Q498" s="198">
        <v>0</v>
      </c>
      <c r="R498" s="198">
        <f>Q498*H498</f>
        <v>0</v>
      </c>
      <c r="S498" s="198">
        <v>0</v>
      </c>
      <c r="T498" s="199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0" t="s">
        <v>324</v>
      </c>
      <c r="AT498" s="200" t="s">
        <v>479</v>
      </c>
      <c r="AU498" s="200" t="s">
        <v>83</v>
      </c>
      <c r="AY498" s="18" t="s">
        <v>131</v>
      </c>
      <c r="BE498" s="201">
        <f>IF(N498="základní",J498,0)</f>
        <v>0</v>
      </c>
      <c r="BF498" s="201">
        <f>IF(N498="snížená",J498,0)</f>
        <v>0</v>
      </c>
      <c r="BG498" s="201">
        <f>IF(N498="zákl. přenesená",J498,0)</f>
        <v>0</v>
      </c>
      <c r="BH498" s="201">
        <f>IF(N498="sníž. přenesená",J498,0)</f>
        <v>0</v>
      </c>
      <c r="BI498" s="201">
        <f>IF(N498="nulová",J498,0)</f>
        <v>0</v>
      </c>
      <c r="BJ498" s="18" t="s">
        <v>81</v>
      </c>
      <c r="BK498" s="201">
        <f>ROUND(I498*H498,2)</f>
        <v>0</v>
      </c>
      <c r="BL498" s="18" t="s">
        <v>229</v>
      </c>
      <c r="BM498" s="200" t="s">
        <v>774</v>
      </c>
    </row>
    <row r="499" spans="1:65" s="2" customFormat="1" ht="11.25">
      <c r="A499" s="35"/>
      <c r="B499" s="36"/>
      <c r="C499" s="37"/>
      <c r="D499" s="202" t="s">
        <v>139</v>
      </c>
      <c r="E499" s="37"/>
      <c r="F499" s="203" t="s">
        <v>1243</v>
      </c>
      <c r="G499" s="37"/>
      <c r="H499" s="37"/>
      <c r="I499" s="204"/>
      <c r="J499" s="37"/>
      <c r="K499" s="37"/>
      <c r="L499" s="40"/>
      <c r="M499" s="205"/>
      <c r="N499" s="206"/>
      <c r="O499" s="72"/>
      <c r="P499" s="72"/>
      <c r="Q499" s="72"/>
      <c r="R499" s="72"/>
      <c r="S499" s="72"/>
      <c r="T499" s="73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8" t="s">
        <v>139</v>
      </c>
      <c r="AU499" s="18" t="s">
        <v>83</v>
      </c>
    </row>
    <row r="500" spans="1:65" s="14" customFormat="1" ht="11.25">
      <c r="B500" s="221"/>
      <c r="C500" s="222"/>
      <c r="D500" s="202" t="s">
        <v>174</v>
      </c>
      <c r="E500" s="223" t="s">
        <v>1</v>
      </c>
      <c r="F500" s="224" t="s">
        <v>1244</v>
      </c>
      <c r="G500" s="222"/>
      <c r="H500" s="225">
        <v>0.48524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174</v>
      </c>
      <c r="AU500" s="231" t="s">
        <v>83</v>
      </c>
      <c r="AV500" s="14" t="s">
        <v>83</v>
      </c>
      <c r="AW500" s="14" t="s">
        <v>31</v>
      </c>
      <c r="AX500" s="14" t="s">
        <v>73</v>
      </c>
      <c r="AY500" s="231" t="s">
        <v>131</v>
      </c>
    </row>
    <row r="501" spans="1:65" s="14" customFormat="1" ht="11.25">
      <c r="B501" s="221"/>
      <c r="C501" s="222"/>
      <c r="D501" s="202" t="s">
        <v>174</v>
      </c>
      <c r="E501" s="223" t="s">
        <v>1</v>
      </c>
      <c r="F501" s="224" t="s">
        <v>1245</v>
      </c>
      <c r="G501" s="222"/>
      <c r="H501" s="225">
        <v>0.53349999999999997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174</v>
      </c>
      <c r="AU501" s="231" t="s">
        <v>83</v>
      </c>
      <c r="AV501" s="14" t="s">
        <v>83</v>
      </c>
      <c r="AW501" s="14" t="s">
        <v>31</v>
      </c>
      <c r="AX501" s="14" t="s">
        <v>81</v>
      </c>
      <c r="AY501" s="231" t="s">
        <v>131</v>
      </c>
    </row>
    <row r="502" spans="1:65" s="2" customFormat="1" ht="24.2" customHeight="1">
      <c r="A502" s="35"/>
      <c r="B502" s="36"/>
      <c r="C502" s="257" t="s">
        <v>497</v>
      </c>
      <c r="D502" s="257" t="s">
        <v>479</v>
      </c>
      <c r="E502" s="258" t="s">
        <v>1246</v>
      </c>
      <c r="F502" s="259" t="s">
        <v>1247</v>
      </c>
      <c r="G502" s="260" t="s">
        <v>294</v>
      </c>
      <c r="H502" s="261">
        <v>0.11600000000000001</v>
      </c>
      <c r="I502" s="262"/>
      <c r="J502" s="263">
        <f>ROUND(I502*H502,2)</f>
        <v>0</v>
      </c>
      <c r="K502" s="264"/>
      <c r="L502" s="265"/>
      <c r="M502" s="266" t="s">
        <v>1</v>
      </c>
      <c r="N502" s="267" t="s">
        <v>38</v>
      </c>
      <c r="O502" s="72"/>
      <c r="P502" s="198">
        <f>O502*H502</f>
        <v>0</v>
      </c>
      <c r="Q502" s="198">
        <v>0</v>
      </c>
      <c r="R502" s="198">
        <f>Q502*H502</f>
        <v>0</v>
      </c>
      <c r="S502" s="198">
        <v>0</v>
      </c>
      <c r="T502" s="199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0" t="s">
        <v>324</v>
      </c>
      <c r="AT502" s="200" t="s">
        <v>479</v>
      </c>
      <c r="AU502" s="200" t="s">
        <v>83</v>
      </c>
      <c r="AY502" s="18" t="s">
        <v>131</v>
      </c>
      <c r="BE502" s="201">
        <f>IF(N502="základní",J502,0)</f>
        <v>0</v>
      </c>
      <c r="BF502" s="201">
        <f>IF(N502="snížená",J502,0)</f>
        <v>0</v>
      </c>
      <c r="BG502" s="201">
        <f>IF(N502="zákl. přenesená",J502,0)</f>
        <v>0</v>
      </c>
      <c r="BH502" s="201">
        <f>IF(N502="sníž. přenesená",J502,0)</f>
        <v>0</v>
      </c>
      <c r="BI502" s="201">
        <f>IF(N502="nulová",J502,0)</f>
        <v>0</v>
      </c>
      <c r="BJ502" s="18" t="s">
        <v>81</v>
      </c>
      <c r="BK502" s="201">
        <f>ROUND(I502*H502,2)</f>
        <v>0</v>
      </c>
      <c r="BL502" s="18" t="s">
        <v>229</v>
      </c>
      <c r="BM502" s="200" t="s">
        <v>778</v>
      </c>
    </row>
    <row r="503" spans="1:65" s="2" customFormat="1" ht="19.5">
      <c r="A503" s="35"/>
      <c r="B503" s="36"/>
      <c r="C503" s="37"/>
      <c r="D503" s="202" t="s">
        <v>139</v>
      </c>
      <c r="E503" s="37"/>
      <c r="F503" s="203" t="s">
        <v>1247</v>
      </c>
      <c r="G503" s="37"/>
      <c r="H503" s="37"/>
      <c r="I503" s="204"/>
      <c r="J503" s="37"/>
      <c r="K503" s="37"/>
      <c r="L503" s="40"/>
      <c r="M503" s="205"/>
      <c r="N503" s="206"/>
      <c r="O503" s="72"/>
      <c r="P503" s="72"/>
      <c r="Q503" s="72"/>
      <c r="R503" s="72"/>
      <c r="S503" s="72"/>
      <c r="T503" s="73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139</v>
      </c>
      <c r="AU503" s="18" t="s">
        <v>83</v>
      </c>
    </row>
    <row r="504" spans="1:65" s="14" customFormat="1" ht="11.25">
      <c r="B504" s="221"/>
      <c r="C504" s="222"/>
      <c r="D504" s="202" t="s">
        <v>174</v>
      </c>
      <c r="E504" s="223" t="s">
        <v>1</v>
      </c>
      <c r="F504" s="224" t="s">
        <v>1248</v>
      </c>
      <c r="G504" s="222"/>
      <c r="H504" s="225">
        <v>0.105432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174</v>
      </c>
      <c r="AU504" s="231" t="s">
        <v>83</v>
      </c>
      <c r="AV504" s="14" t="s">
        <v>83</v>
      </c>
      <c r="AW504" s="14" t="s">
        <v>31</v>
      </c>
      <c r="AX504" s="14" t="s">
        <v>73</v>
      </c>
      <c r="AY504" s="231" t="s">
        <v>131</v>
      </c>
    </row>
    <row r="505" spans="1:65" s="14" customFormat="1" ht="11.25">
      <c r="B505" s="221"/>
      <c r="C505" s="222"/>
      <c r="D505" s="202" t="s">
        <v>174</v>
      </c>
      <c r="E505" s="223" t="s">
        <v>1</v>
      </c>
      <c r="F505" s="224" t="s">
        <v>1249</v>
      </c>
      <c r="G505" s="222"/>
      <c r="H505" s="225">
        <v>0.11550000000000001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174</v>
      </c>
      <c r="AU505" s="231" t="s">
        <v>83</v>
      </c>
      <c r="AV505" s="14" t="s">
        <v>83</v>
      </c>
      <c r="AW505" s="14" t="s">
        <v>31</v>
      </c>
      <c r="AX505" s="14" t="s">
        <v>81</v>
      </c>
      <c r="AY505" s="231" t="s">
        <v>131</v>
      </c>
    </row>
    <row r="506" spans="1:65" s="2" customFormat="1" ht="21.75" customHeight="1">
      <c r="A506" s="35"/>
      <c r="B506" s="36"/>
      <c r="C506" s="257" t="s">
        <v>780</v>
      </c>
      <c r="D506" s="257" t="s">
        <v>479</v>
      </c>
      <c r="E506" s="258" t="s">
        <v>1221</v>
      </c>
      <c r="F506" s="259" t="s">
        <v>1222</v>
      </c>
      <c r="G506" s="260" t="s">
        <v>294</v>
      </c>
      <c r="H506" s="261">
        <v>3.3000000000000002E-2</v>
      </c>
      <c r="I506" s="262"/>
      <c r="J506" s="263">
        <f>ROUND(I506*H506,2)</f>
        <v>0</v>
      </c>
      <c r="K506" s="264"/>
      <c r="L506" s="265"/>
      <c r="M506" s="266" t="s">
        <v>1</v>
      </c>
      <c r="N506" s="267" t="s">
        <v>38</v>
      </c>
      <c r="O506" s="72"/>
      <c r="P506" s="198">
        <f>O506*H506</f>
        <v>0</v>
      </c>
      <c r="Q506" s="198">
        <v>0</v>
      </c>
      <c r="R506" s="198">
        <f>Q506*H506</f>
        <v>0</v>
      </c>
      <c r="S506" s="198">
        <v>0</v>
      </c>
      <c r="T506" s="199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00" t="s">
        <v>324</v>
      </c>
      <c r="AT506" s="200" t="s">
        <v>479</v>
      </c>
      <c r="AU506" s="200" t="s">
        <v>83</v>
      </c>
      <c r="AY506" s="18" t="s">
        <v>131</v>
      </c>
      <c r="BE506" s="201">
        <f>IF(N506="základní",J506,0)</f>
        <v>0</v>
      </c>
      <c r="BF506" s="201">
        <f>IF(N506="snížená",J506,0)</f>
        <v>0</v>
      </c>
      <c r="BG506" s="201">
        <f>IF(N506="zákl. přenesená",J506,0)</f>
        <v>0</v>
      </c>
      <c r="BH506" s="201">
        <f>IF(N506="sníž. přenesená",J506,0)</f>
        <v>0</v>
      </c>
      <c r="BI506" s="201">
        <f>IF(N506="nulová",J506,0)</f>
        <v>0</v>
      </c>
      <c r="BJ506" s="18" t="s">
        <v>81</v>
      </c>
      <c r="BK506" s="201">
        <f>ROUND(I506*H506,2)</f>
        <v>0</v>
      </c>
      <c r="BL506" s="18" t="s">
        <v>229</v>
      </c>
      <c r="BM506" s="200" t="s">
        <v>783</v>
      </c>
    </row>
    <row r="507" spans="1:65" s="2" customFormat="1" ht="11.25">
      <c r="A507" s="35"/>
      <c r="B507" s="36"/>
      <c r="C507" s="37"/>
      <c r="D507" s="202" t="s">
        <v>139</v>
      </c>
      <c r="E507" s="37"/>
      <c r="F507" s="203" t="s">
        <v>1222</v>
      </c>
      <c r="G507" s="37"/>
      <c r="H507" s="37"/>
      <c r="I507" s="204"/>
      <c r="J507" s="37"/>
      <c r="K507" s="37"/>
      <c r="L507" s="40"/>
      <c r="M507" s="205"/>
      <c r="N507" s="206"/>
      <c r="O507" s="72"/>
      <c r="P507" s="72"/>
      <c r="Q507" s="72"/>
      <c r="R507" s="72"/>
      <c r="S507" s="72"/>
      <c r="T507" s="73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8" t="s">
        <v>139</v>
      </c>
      <c r="AU507" s="18" t="s">
        <v>83</v>
      </c>
    </row>
    <row r="508" spans="1:65" s="14" customFormat="1" ht="11.25">
      <c r="B508" s="221"/>
      <c r="C508" s="222"/>
      <c r="D508" s="202" t="s">
        <v>174</v>
      </c>
      <c r="E508" s="223" t="s">
        <v>1</v>
      </c>
      <c r="F508" s="224" t="s">
        <v>1250</v>
      </c>
      <c r="G508" s="222"/>
      <c r="H508" s="225">
        <v>2.9626E-2</v>
      </c>
      <c r="I508" s="226"/>
      <c r="J508" s="222"/>
      <c r="K508" s="222"/>
      <c r="L508" s="227"/>
      <c r="M508" s="228"/>
      <c r="N508" s="229"/>
      <c r="O508" s="229"/>
      <c r="P508" s="229"/>
      <c r="Q508" s="229"/>
      <c r="R508" s="229"/>
      <c r="S508" s="229"/>
      <c r="T508" s="230"/>
      <c r="AT508" s="231" t="s">
        <v>174</v>
      </c>
      <c r="AU508" s="231" t="s">
        <v>83</v>
      </c>
      <c r="AV508" s="14" t="s">
        <v>83</v>
      </c>
      <c r="AW508" s="14" t="s">
        <v>31</v>
      </c>
      <c r="AX508" s="14" t="s">
        <v>73</v>
      </c>
      <c r="AY508" s="231" t="s">
        <v>131</v>
      </c>
    </row>
    <row r="509" spans="1:65" s="14" customFormat="1" ht="11.25">
      <c r="B509" s="221"/>
      <c r="C509" s="222"/>
      <c r="D509" s="202" t="s">
        <v>174</v>
      </c>
      <c r="E509" s="223" t="s">
        <v>1</v>
      </c>
      <c r="F509" s="224" t="s">
        <v>1251</v>
      </c>
      <c r="G509" s="222"/>
      <c r="H509" s="225">
        <v>3.3000000000000002E-2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174</v>
      </c>
      <c r="AU509" s="231" t="s">
        <v>83</v>
      </c>
      <c r="AV509" s="14" t="s">
        <v>83</v>
      </c>
      <c r="AW509" s="14" t="s">
        <v>31</v>
      </c>
      <c r="AX509" s="14" t="s">
        <v>81</v>
      </c>
      <c r="AY509" s="231" t="s">
        <v>131</v>
      </c>
    </row>
    <row r="510" spans="1:65" s="2" customFormat="1" ht="16.5" customHeight="1">
      <c r="A510" s="35"/>
      <c r="B510" s="36"/>
      <c r="C510" s="188" t="s">
        <v>606</v>
      </c>
      <c r="D510" s="188" t="s">
        <v>134</v>
      </c>
      <c r="E510" s="189" t="s">
        <v>762</v>
      </c>
      <c r="F510" s="190" t="s">
        <v>1252</v>
      </c>
      <c r="G510" s="191" t="s">
        <v>767</v>
      </c>
      <c r="H510" s="192">
        <v>4339.1589999999997</v>
      </c>
      <c r="I510" s="193"/>
      <c r="J510" s="194">
        <f>ROUND(I510*H510,2)</f>
        <v>0</v>
      </c>
      <c r="K510" s="195"/>
      <c r="L510" s="40"/>
      <c r="M510" s="196" t="s">
        <v>1</v>
      </c>
      <c r="N510" s="197" t="s">
        <v>38</v>
      </c>
      <c r="O510" s="72"/>
      <c r="P510" s="198">
        <f>O510*H510</f>
        <v>0</v>
      </c>
      <c r="Q510" s="198">
        <v>0</v>
      </c>
      <c r="R510" s="198">
        <f>Q510*H510</f>
        <v>0</v>
      </c>
      <c r="S510" s="198">
        <v>0</v>
      </c>
      <c r="T510" s="199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0" t="s">
        <v>229</v>
      </c>
      <c r="AT510" s="200" t="s">
        <v>134</v>
      </c>
      <c r="AU510" s="200" t="s">
        <v>83</v>
      </c>
      <c r="AY510" s="18" t="s">
        <v>131</v>
      </c>
      <c r="BE510" s="201">
        <f>IF(N510="základní",J510,0)</f>
        <v>0</v>
      </c>
      <c r="BF510" s="201">
        <f>IF(N510="snížená",J510,0)</f>
        <v>0</v>
      </c>
      <c r="BG510" s="201">
        <f>IF(N510="zákl. přenesená",J510,0)</f>
        <v>0</v>
      </c>
      <c r="BH510" s="201">
        <f>IF(N510="sníž. přenesená",J510,0)</f>
        <v>0</v>
      </c>
      <c r="BI510" s="201">
        <f>IF(N510="nulová",J510,0)</f>
        <v>0</v>
      </c>
      <c r="BJ510" s="18" t="s">
        <v>81</v>
      </c>
      <c r="BK510" s="201">
        <f>ROUND(I510*H510,2)</f>
        <v>0</v>
      </c>
      <c r="BL510" s="18" t="s">
        <v>229</v>
      </c>
      <c r="BM510" s="200" t="s">
        <v>789</v>
      </c>
    </row>
    <row r="511" spans="1:65" s="2" customFormat="1" ht="11.25">
      <c r="A511" s="35"/>
      <c r="B511" s="36"/>
      <c r="C511" s="37"/>
      <c r="D511" s="202" t="s">
        <v>139</v>
      </c>
      <c r="E511" s="37"/>
      <c r="F511" s="203" t="s">
        <v>1252</v>
      </c>
      <c r="G511" s="37"/>
      <c r="H511" s="37"/>
      <c r="I511" s="204"/>
      <c r="J511" s="37"/>
      <c r="K511" s="37"/>
      <c r="L511" s="40"/>
      <c r="M511" s="205"/>
      <c r="N511" s="206"/>
      <c r="O511" s="72"/>
      <c r="P511" s="72"/>
      <c r="Q511" s="72"/>
      <c r="R511" s="72"/>
      <c r="S511" s="72"/>
      <c r="T511" s="73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139</v>
      </c>
      <c r="AU511" s="18" t="s">
        <v>83</v>
      </c>
    </row>
    <row r="512" spans="1:65" s="2" customFormat="1" ht="19.5">
      <c r="A512" s="35"/>
      <c r="B512" s="36"/>
      <c r="C512" s="37"/>
      <c r="D512" s="202" t="s">
        <v>890</v>
      </c>
      <c r="E512" s="37"/>
      <c r="F512" s="268" t="s">
        <v>1253</v>
      </c>
      <c r="G512" s="37"/>
      <c r="H512" s="37"/>
      <c r="I512" s="204"/>
      <c r="J512" s="37"/>
      <c r="K512" s="37"/>
      <c r="L512" s="40"/>
      <c r="M512" s="205"/>
      <c r="N512" s="206"/>
      <c r="O512" s="72"/>
      <c r="P512" s="72"/>
      <c r="Q512" s="72"/>
      <c r="R512" s="72"/>
      <c r="S512" s="72"/>
      <c r="T512" s="73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890</v>
      </c>
      <c r="AU512" s="18" t="s">
        <v>83</v>
      </c>
    </row>
    <row r="513" spans="1:65" s="14" customFormat="1" ht="11.25">
      <c r="B513" s="221"/>
      <c r="C513" s="222"/>
      <c r="D513" s="202" t="s">
        <v>174</v>
      </c>
      <c r="E513" s="223" t="s">
        <v>1</v>
      </c>
      <c r="F513" s="224" t="s">
        <v>1254</v>
      </c>
      <c r="G513" s="222"/>
      <c r="H513" s="225">
        <v>3718.8609999999999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174</v>
      </c>
      <c r="AU513" s="231" t="s">
        <v>83</v>
      </c>
      <c r="AV513" s="14" t="s">
        <v>83</v>
      </c>
      <c r="AW513" s="14" t="s">
        <v>31</v>
      </c>
      <c r="AX513" s="14" t="s">
        <v>73</v>
      </c>
      <c r="AY513" s="231" t="s">
        <v>131</v>
      </c>
    </row>
    <row r="514" spans="1:65" s="14" customFormat="1" ht="11.25">
      <c r="B514" s="221"/>
      <c r="C514" s="222"/>
      <c r="D514" s="202" t="s">
        <v>174</v>
      </c>
      <c r="E514" s="223" t="s">
        <v>1</v>
      </c>
      <c r="F514" s="224" t="s">
        <v>1255</v>
      </c>
      <c r="G514" s="222"/>
      <c r="H514" s="225">
        <v>620.298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174</v>
      </c>
      <c r="AU514" s="231" t="s">
        <v>83</v>
      </c>
      <c r="AV514" s="14" t="s">
        <v>83</v>
      </c>
      <c r="AW514" s="14" t="s">
        <v>31</v>
      </c>
      <c r="AX514" s="14" t="s">
        <v>73</v>
      </c>
      <c r="AY514" s="231" t="s">
        <v>131</v>
      </c>
    </row>
    <row r="515" spans="1:65" s="15" customFormat="1" ht="11.25">
      <c r="B515" s="232"/>
      <c r="C515" s="233"/>
      <c r="D515" s="202" t="s">
        <v>174</v>
      </c>
      <c r="E515" s="234" t="s">
        <v>1</v>
      </c>
      <c r="F515" s="235" t="s">
        <v>178</v>
      </c>
      <c r="G515" s="233"/>
      <c r="H515" s="236">
        <v>4339.1589999999997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AT515" s="242" t="s">
        <v>174</v>
      </c>
      <c r="AU515" s="242" t="s">
        <v>83</v>
      </c>
      <c r="AV515" s="15" t="s">
        <v>138</v>
      </c>
      <c r="AW515" s="15" t="s">
        <v>31</v>
      </c>
      <c r="AX515" s="15" t="s">
        <v>81</v>
      </c>
      <c r="AY515" s="242" t="s">
        <v>131</v>
      </c>
    </row>
    <row r="516" spans="1:65" s="2" customFormat="1" ht="24.2" customHeight="1">
      <c r="A516" s="35"/>
      <c r="B516" s="36"/>
      <c r="C516" s="188" t="s">
        <v>792</v>
      </c>
      <c r="D516" s="188" t="s">
        <v>134</v>
      </c>
      <c r="E516" s="189" t="s">
        <v>776</v>
      </c>
      <c r="F516" s="190" t="s">
        <v>777</v>
      </c>
      <c r="G516" s="191" t="s">
        <v>294</v>
      </c>
      <c r="H516" s="192">
        <v>9.2309999999999999</v>
      </c>
      <c r="I516" s="193"/>
      <c r="J516" s="194">
        <f>ROUND(I516*H516,2)</f>
        <v>0</v>
      </c>
      <c r="K516" s="195"/>
      <c r="L516" s="40"/>
      <c r="M516" s="196" t="s">
        <v>1</v>
      </c>
      <c r="N516" s="197" t="s">
        <v>38</v>
      </c>
      <c r="O516" s="72"/>
      <c r="P516" s="198">
        <f>O516*H516</f>
        <v>0</v>
      </c>
      <c r="Q516" s="198">
        <v>0</v>
      </c>
      <c r="R516" s="198">
        <f>Q516*H516</f>
        <v>0</v>
      </c>
      <c r="S516" s="198">
        <v>0</v>
      </c>
      <c r="T516" s="199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0" t="s">
        <v>229</v>
      </c>
      <c r="AT516" s="200" t="s">
        <v>134</v>
      </c>
      <c r="AU516" s="200" t="s">
        <v>83</v>
      </c>
      <c r="AY516" s="18" t="s">
        <v>131</v>
      </c>
      <c r="BE516" s="201">
        <f>IF(N516="základní",J516,0)</f>
        <v>0</v>
      </c>
      <c r="BF516" s="201">
        <f>IF(N516="snížená",J516,0)</f>
        <v>0</v>
      </c>
      <c r="BG516" s="201">
        <f>IF(N516="zákl. přenesená",J516,0)</f>
        <v>0</v>
      </c>
      <c r="BH516" s="201">
        <f>IF(N516="sníž. přenesená",J516,0)</f>
        <v>0</v>
      </c>
      <c r="BI516" s="201">
        <f>IF(N516="nulová",J516,0)</f>
        <v>0</v>
      </c>
      <c r="BJ516" s="18" t="s">
        <v>81</v>
      </c>
      <c r="BK516" s="201">
        <f>ROUND(I516*H516,2)</f>
        <v>0</v>
      </c>
      <c r="BL516" s="18" t="s">
        <v>229</v>
      </c>
      <c r="BM516" s="200" t="s">
        <v>795</v>
      </c>
    </row>
    <row r="517" spans="1:65" s="2" customFormat="1" ht="29.25">
      <c r="A517" s="35"/>
      <c r="B517" s="36"/>
      <c r="C517" s="37"/>
      <c r="D517" s="202" t="s">
        <v>139</v>
      </c>
      <c r="E517" s="37"/>
      <c r="F517" s="203" t="s">
        <v>779</v>
      </c>
      <c r="G517" s="37"/>
      <c r="H517" s="37"/>
      <c r="I517" s="204"/>
      <c r="J517" s="37"/>
      <c r="K517" s="37"/>
      <c r="L517" s="40"/>
      <c r="M517" s="205"/>
      <c r="N517" s="206"/>
      <c r="O517" s="72"/>
      <c r="P517" s="72"/>
      <c r="Q517" s="72"/>
      <c r="R517" s="72"/>
      <c r="S517" s="72"/>
      <c r="T517" s="73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139</v>
      </c>
      <c r="AU517" s="18" t="s">
        <v>83</v>
      </c>
    </row>
    <row r="518" spans="1:65" s="12" customFormat="1" ht="25.9" customHeight="1">
      <c r="B518" s="172"/>
      <c r="C518" s="173"/>
      <c r="D518" s="174" t="s">
        <v>72</v>
      </c>
      <c r="E518" s="175" t="s">
        <v>991</v>
      </c>
      <c r="F518" s="175" t="s">
        <v>992</v>
      </c>
      <c r="G518" s="173"/>
      <c r="H518" s="173"/>
      <c r="I518" s="176"/>
      <c r="J518" s="177">
        <f>BK518</f>
        <v>0</v>
      </c>
      <c r="K518" s="173"/>
      <c r="L518" s="178"/>
      <c r="M518" s="179"/>
      <c r="N518" s="180"/>
      <c r="O518" s="180"/>
      <c r="P518" s="181">
        <f>SUM(P519:P523)</f>
        <v>0</v>
      </c>
      <c r="Q518" s="180"/>
      <c r="R518" s="181">
        <f>SUM(R519:R523)</f>
        <v>0</v>
      </c>
      <c r="S518" s="180"/>
      <c r="T518" s="182">
        <f>SUM(T519:T523)</f>
        <v>0</v>
      </c>
      <c r="AR518" s="183" t="s">
        <v>138</v>
      </c>
      <c r="AT518" s="184" t="s">
        <v>72</v>
      </c>
      <c r="AU518" s="184" t="s">
        <v>73</v>
      </c>
      <c r="AY518" s="183" t="s">
        <v>131</v>
      </c>
      <c r="BK518" s="185">
        <f>SUM(BK519:BK523)</f>
        <v>0</v>
      </c>
    </row>
    <row r="519" spans="1:65" s="2" customFormat="1" ht="21.75" customHeight="1">
      <c r="A519" s="35"/>
      <c r="B519" s="36"/>
      <c r="C519" s="188" t="s">
        <v>610</v>
      </c>
      <c r="D519" s="188" t="s">
        <v>134</v>
      </c>
      <c r="E519" s="189" t="s">
        <v>993</v>
      </c>
      <c r="F519" s="190" t="s">
        <v>994</v>
      </c>
      <c r="G519" s="191" t="s">
        <v>995</v>
      </c>
      <c r="H519" s="192">
        <v>119</v>
      </c>
      <c r="I519" s="193"/>
      <c r="J519" s="194">
        <f>ROUND(I519*H519,2)</f>
        <v>0</v>
      </c>
      <c r="K519" s="195"/>
      <c r="L519" s="40"/>
      <c r="M519" s="196" t="s">
        <v>1</v>
      </c>
      <c r="N519" s="197" t="s">
        <v>38</v>
      </c>
      <c r="O519" s="72"/>
      <c r="P519" s="198">
        <f>O519*H519</f>
        <v>0</v>
      </c>
      <c r="Q519" s="198">
        <v>0</v>
      </c>
      <c r="R519" s="198">
        <f>Q519*H519</f>
        <v>0</v>
      </c>
      <c r="S519" s="198">
        <v>0</v>
      </c>
      <c r="T519" s="199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0" t="s">
        <v>996</v>
      </c>
      <c r="AT519" s="200" t="s">
        <v>134</v>
      </c>
      <c r="AU519" s="200" t="s">
        <v>81</v>
      </c>
      <c r="AY519" s="18" t="s">
        <v>131</v>
      </c>
      <c r="BE519" s="201">
        <f>IF(N519="základní",J519,0)</f>
        <v>0</v>
      </c>
      <c r="BF519" s="201">
        <f>IF(N519="snížená",J519,0)</f>
        <v>0</v>
      </c>
      <c r="BG519" s="201">
        <f>IF(N519="zákl. přenesená",J519,0)</f>
        <v>0</v>
      </c>
      <c r="BH519" s="201">
        <f>IF(N519="sníž. přenesená",J519,0)</f>
        <v>0</v>
      </c>
      <c r="BI519" s="201">
        <f>IF(N519="nulová",J519,0)</f>
        <v>0</v>
      </c>
      <c r="BJ519" s="18" t="s">
        <v>81</v>
      </c>
      <c r="BK519" s="201">
        <f>ROUND(I519*H519,2)</f>
        <v>0</v>
      </c>
      <c r="BL519" s="18" t="s">
        <v>996</v>
      </c>
      <c r="BM519" s="200" t="s">
        <v>799</v>
      </c>
    </row>
    <row r="520" spans="1:65" s="2" customFormat="1" ht="19.5">
      <c r="A520" s="35"/>
      <c r="B520" s="36"/>
      <c r="C520" s="37"/>
      <c r="D520" s="202" t="s">
        <v>139</v>
      </c>
      <c r="E520" s="37"/>
      <c r="F520" s="203" t="s">
        <v>998</v>
      </c>
      <c r="G520" s="37"/>
      <c r="H520" s="37"/>
      <c r="I520" s="204"/>
      <c r="J520" s="37"/>
      <c r="K520" s="37"/>
      <c r="L520" s="40"/>
      <c r="M520" s="205"/>
      <c r="N520" s="206"/>
      <c r="O520" s="72"/>
      <c r="P520" s="72"/>
      <c r="Q520" s="72"/>
      <c r="R520" s="72"/>
      <c r="S520" s="72"/>
      <c r="T520" s="73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8" t="s">
        <v>139</v>
      </c>
      <c r="AU520" s="18" t="s">
        <v>81</v>
      </c>
    </row>
    <row r="521" spans="1:65" s="2" customFormat="1" ht="29.25">
      <c r="A521" s="35"/>
      <c r="B521" s="36"/>
      <c r="C521" s="37"/>
      <c r="D521" s="202" t="s">
        <v>890</v>
      </c>
      <c r="E521" s="37"/>
      <c r="F521" s="268" t="s">
        <v>999</v>
      </c>
      <c r="G521" s="37"/>
      <c r="H521" s="37"/>
      <c r="I521" s="204"/>
      <c r="J521" s="37"/>
      <c r="K521" s="37"/>
      <c r="L521" s="40"/>
      <c r="M521" s="205"/>
      <c r="N521" s="206"/>
      <c r="O521" s="72"/>
      <c r="P521" s="72"/>
      <c r="Q521" s="72"/>
      <c r="R521" s="72"/>
      <c r="S521" s="72"/>
      <c r="T521" s="73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890</v>
      </c>
      <c r="AU521" s="18" t="s">
        <v>81</v>
      </c>
    </row>
    <row r="522" spans="1:65" s="14" customFormat="1" ht="11.25">
      <c r="B522" s="221"/>
      <c r="C522" s="222"/>
      <c r="D522" s="202" t="s">
        <v>174</v>
      </c>
      <c r="E522" s="223" t="s">
        <v>1</v>
      </c>
      <c r="F522" s="224" t="s">
        <v>1000</v>
      </c>
      <c r="G522" s="222"/>
      <c r="H522" s="225">
        <v>119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174</v>
      </c>
      <c r="AU522" s="231" t="s">
        <v>81</v>
      </c>
      <c r="AV522" s="14" t="s">
        <v>83</v>
      </c>
      <c r="AW522" s="14" t="s">
        <v>31</v>
      </c>
      <c r="AX522" s="14" t="s">
        <v>73</v>
      </c>
      <c r="AY522" s="231" t="s">
        <v>131</v>
      </c>
    </row>
    <row r="523" spans="1:65" s="15" customFormat="1" ht="11.25">
      <c r="B523" s="232"/>
      <c r="C523" s="233"/>
      <c r="D523" s="202" t="s">
        <v>174</v>
      </c>
      <c r="E523" s="234" t="s">
        <v>1</v>
      </c>
      <c r="F523" s="235" t="s">
        <v>178</v>
      </c>
      <c r="G523" s="233"/>
      <c r="H523" s="236">
        <v>119</v>
      </c>
      <c r="I523" s="237"/>
      <c r="J523" s="233"/>
      <c r="K523" s="233"/>
      <c r="L523" s="238"/>
      <c r="M523" s="254"/>
      <c r="N523" s="255"/>
      <c r="O523" s="255"/>
      <c r="P523" s="255"/>
      <c r="Q523" s="255"/>
      <c r="R523" s="255"/>
      <c r="S523" s="255"/>
      <c r="T523" s="256"/>
      <c r="AT523" s="242" t="s">
        <v>174</v>
      </c>
      <c r="AU523" s="242" t="s">
        <v>81</v>
      </c>
      <c r="AV523" s="15" t="s">
        <v>138</v>
      </c>
      <c r="AW523" s="15" t="s">
        <v>31</v>
      </c>
      <c r="AX523" s="15" t="s">
        <v>81</v>
      </c>
      <c r="AY523" s="242" t="s">
        <v>131</v>
      </c>
    </row>
    <row r="524" spans="1:65" s="2" customFormat="1" ht="6.95" customHeight="1">
      <c r="A524" s="35"/>
      <c r="B524" s="55"/>
      <c r="C524" s="56"/>
      <c r="D524" s="56"/>
      <c r="E524" s="56"/>
      <c r="F524" s="56"/>
      <c r="G524" s="56"/>
      <c r="H524" s="56"/>
      <c r="I524" s="56"/>
      <c r="J524" s="56"/>
      <c r="K524" s="56"/>
      <c r="L524" s="40"/>
      <c r="M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</row>
  </sheetData>
  <sheetProtection algorithmName="SHA-512" hashValue="dkJFFOkn8uOnP/ddtq9rXII4P8BXXonmR/nnFZ5Z36kCWTaLIdFe8o3wUAK7NloNYrvFN6Jbcs1RFqxeYIIgKg==" saltValue="LKEtz0KFD/SOxKLiETszSsdWulroFZfqQmz5We7aiNMmmIAYRSczGv+nWniNGT719tsmFZcCCIX4mYpJzNW2LA==" spinCount="100000" sheet="1" objects="1" scenarios="1" formatColumns="0" formatRows="0" autoFilter="0"/>
  <autoFilter ref="C127:K523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Stavební úpravy 3.NP a 4.NP + schodiště, Vrázova 842-6, Cheb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1256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30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ROUND((SUM(BE120:BE300)),  2)</f>
        <v>0</v>
      </c>
      <c r="G33" s="35"/>
      <c r="H33" s="35"/>
      <c r="I33" s="125">
        <v>0.21</v>
      </c>
      <c r="J33" s="124">
        <f>ROUND(((SUM(BE120:BE300))*I33),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ROUND((SUM(BF120:BF300)),  2)</f>
        <v>0</v>
      </c>
      <c r="G34" s="35"/>
      <c r="H34" s="35"/>
      <c r="I34" s="125">
        <v>0.12</v>
      </c>
      <c r="J34" s="124">
        <f>ROUND(((SUM(BF120:BF300))*I34),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ROUND((SUM(BG120:BG300)),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ROUND((SUM(BH120:BH300)),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ROUND((SUM(BI120:BI300)),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Stavební úpravy 3.NP a 4.NP + schodiště, Vrázova 842-6, Cheb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04 - Zdravotně technické instalace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160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1257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1258</v>
      </c>
      <c r="E99" s="157"/>
      <c r="F99" s="157"/>
      <c r="G99" s="157"/>
      <c r="H99" s="157"/>
      <c r="I99" s="157"/>
      <c r="J99" s="158">
        <f>J177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161</v>
      </c>
      <c r="E100" s="157"/>
      <c r="F100" s="157"/>
      <c r="G100" s="157"/>
      <c r="H100" s="157"/>
      <c r="I100" s="157"/>
      <c r="J100" s="158">
        <f>J231</f>
        <v>0</v>
      </c>
      <c r="K100" s="155"/>
      <c r="L100" s="159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18" t="str">
        <f>E7</f>
        <v>Stavební úpravy 3.NP a 4.NP + schodiště, Vrázova 842-6, Cheb</v>
      </c>
      <c r="F110" s="319"/>
      <c r="G110" s="319"/>
      <c r="H110" s="31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106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70" t="str">
        <f>E9</f>
        <v>04 - Zdravotně technické instalace</v>
      </c>
      <c r="F112" s="320"/>
      <c r="G112" s="320"/>
      <c r="H112" s="320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19. 6. 2024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 xml:space="preserve"> </v>
      </c>
      <c r="G116" s="37"/>
      <c r="H116" s="37"/>
      <c r="I116" s="30" t="s">
        <v>29</v>
      </c>
      <c r="J116" s="33" t="str">
        <f>E21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30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0"/>
      <c r="B119" s="161"/>
      <c r="C119" s="162" t="s">
        <v>117</v>
      </c>
      <c r="D119" s="163" t="s">
        <v>58</v>
      </c>
      <c r="E119" s="163" t="s">
        <v>54</v>
      </c>
      <c r="F119" s="163" t="s">
        <v>55</v>
      </c>
      <c r="G119" s="163" t="s">
        <v>118</v>
      </c>
      <c r="H119" s="163" t="s">
        <v>119</v>
      </c>
      <c r="I119" s="163" t="s">
        <v>120</v>
      </c>
      <c r="J119" s="164" t="s">
        <v>110</v>
      </c>
      <c r="K119" s="165" t="s">
        <v>121</v>
      </c>
      <c r="L119" s="166"/>
      <c r="M119" s="76" t="s">
        <v>1</v>
      </c>
      <c r="N119" s="77" t="s">
        <v>37</v>
      </c>
      <c r="O119" s="77" t="s">
        <v>122</v>
      </c>
      <c r="P119" s="77" t="s">
        <v>123</v>
      </c>
      <c r="Q119" s="77" t="s">
        <v>124</v>
      </c>
      <c r="R119" s="77" t="s">
        <v>125</v>
      </c>
      <c r="S119" s="77" t="s">
        <v>126</v>
      </c>
      <c r="T119" s="78" t="s">
        <v>127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5"/>
      <c r="B120" s="36"/>
      <c r="C120" s="83" t="s">
        <v>128</v>
      </c>
      <c r="D120" s="37"/>
      <c r="E120" s="37"/>
      <c r="F120" s="37"/>
      <c r="G120" s="37"/>
      <c r="H120" s="37"/>
      <c r="I120" s="37"/>
      <c r="J120" s="167">
        <f>BK120</f>
        <v>0</v>
      </c>
      <c r="K120" s="37"/>
      <c r="L120" s="40"/>
      <c r="M120" s="79"/>
      <c r="N120" s="168"/>
      <c r="O120" s="80"/>
      <c r="P120" s="169">
        <f>P121</f>
        <v>0</v>
      </c>
      <c r="Q120" s="80"/>
      <c r="R120" s="169">
        <f>R121</f>
        <v>0.5554905951000001</v>
      </c>
      <c r="S120" s="80"/>
      <c r="T120" s="170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72</v>
      </c>
      <c r="AU120" s="18" t="s">
        <v>112</v>
      </c>
      <c r="BK120" s="171">
        <f>BK121</f>
        <v>0</v>
      </c>
    </row>
    <row r="121" spans="1:65" s="12" customFormat="1" ht="25.9" customHeight="1">
      <c r="B121" s="172"/>
      <c r="C121" s="173"/>
      <c r="D121" s="174" t="s">
        <v>72</v>
      </c>
      <c r="E121" s="175" t="s">
        <v>311</v>
      </c>
      <c r="F121" s="175" t="s">
        <v>312</v>
      </c>
      <c r="G121" s="173"/>
      <c r="H121" s="173"/>
      <c r="I121" s="176"/>
      <c r="J121" s="177">
        <f>BK121</f>
        <v>0</v>
      </c>
      <c r="K121" s="173"/>
      <c r="L121" s="178"/>
      <c r="M121" s="179"/>
      <c r="N121" s="180"/>
      <c r="O121" s="180"/>
      <c r="P121" s="181">
        <f>P122+P177+P231</f>
        <v>0</v>
      </c>
      <c r="Q121" s="180"/>
      <c r="R121" s="181">
        <f>R122+R177+R231</f>
        <v>0.5554905951000001</v>
      </c>
      <c r="S121" s="180"/>
      <c r="T121" s="182">
        <f>T122+T177+T231</f>
        <v>0</v>
      </c>
      <c r="AR121" s="183" t="s">
        <v>83</v>
      </c>
      <c r="AT121" s="184" t="s">
        <v>72</v>
      </c>
      <c r="AU121" s="184" t="s">
        <v>73</v>
      </c>
      <c r="AY121" s="183" t="s">
        <v>131</v>
      </c>
      <c r="BK121" s="185">
        <f>BK122+BK177+BK231</f>
        <v>0</v>
      </c>
    </row>
    <row r="122" spans="1:65" s="12" customFormat="1" ht="22.9" customHeight="1">
      <c r="B122" s="172"/>
      <c r="C122" s="173"/>
      <c r="D122" s="174" t="s">
        <v>72</v>
      </c>
      <c r="E122" s="186" t="s">
        <v>1259</v>
      </c>
      <c r="F122" s="186" t="s">
        <v>1260</v>
      </c>
      <c r="G122" s="173"/>
      <c r="H122" s="173"/>
      <c r="I122" s="176"/>
      <c r="J122" s="187">
        <f>BK122</f>
        <v>0</v>
      </c>
      <c r="K122" s="173"/>
      <c r="L122" s="178"/>
      <c r="M122" s="179"/>
      <c r="N122" s="180"/>
      <c r="O122" s="180"/>
      <c r="P122" s="181">
        <f>SUM(P123:P176)</f>
        <v>0</v>
      </c>
      <c r="Q122" s="180"/>
      <c r="R122" s="181">
        <f>SUM(R123:R176)</f>
        <v>4.4825170000000004E-2</v>
      </c>
      <c r="S122" s="180"/>
      <c r="T122" s="182">
        <f>SUM(T123:T176)</f>
        <v>0</v>
      </c>
      <c r="AR122" s="183" t="s">
        <v>83</v>
      </c>
      <c r="AT122" s="184" t="s">
        <v>72</v>
      </c>
      <c r="AU122" s="184" t="s">
        <v>81</v>
      </c>
      <c r="AY122" s="183" t="s">
        <v>131</v>
      </c>
      <c r="BK122" s="185">
        <f>SUM(BK123:BK176)</f>
        <v>0</v>
      </c>
    </row>
    <row r="123" spans="1:65" s="2" customFormat="1" ht="16.5" customHeight="1">
      <c r="A123" s="35"/>
      <c r="B123" s="36"/>
      <c r="C123" s="188" t="s">
        <v>81</v>
      </c>
      <c r="D123" s="188" t="s">
        <v>134</v>
      </c>
      <c r="E123" s="189" t="s">
        <v>1261</v>
      </c>
      <c r="F123" s="190" t="s">
        <v>1262</v>
      </c>
      <c r="G123" s="191" t="s">
        <v>228</v>
      </c>
      <c r="H123" s="192">
        <v>3</v>
      </c>
      <c r="I123" s="193"/>
      <c r="J123" s="194">
        <f>ROUND(I123*H123,2)</f>
        <v>0</v>
      </c>
      <c r="K123" s="195"/>
      <c r="L123" s="40"/>
      <c r="M123" s="196" t="s">
        <v>1</v>
      </c>
      <c r="N123" s="197" t="s">
        <v>38</v>
      </c>
      <c r="O123" s="72"/>
      <c r="P123" s="198">
        <f>O123*H123</f>
        <v>0</v>
      </c>
      <c r="Q123" s="198">
        <v>7.3660000000000002E-4</v>
      </c>
      <c r="R123" s="198">
        <f>Q123*H123</f>
        <v>2.2098E-3</v>
      </c>
      <c r="S123" s="198">
        <v>0</v>
      </c>
      <c r="T123" s="19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0" t="s">
        <v>229</v>
      </c>
      <c r="AT123" s="200" t="s">
        <v>134</v>
      </c>
      <c r="AU123" s="200" t="s">
        <v>83</v>
      </c>
      <c r="AY123" s="18" t="s">
        <v>131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8" t="s">
        <v>81</v>
      </c>
      <c r="BK123" s="201">
        <f>ROUND(I123*H123,2)</f>
        <v>0</v>
      </c>
      <c r="BL123" s="18" t="s">
        <v>229</v>
      </c>
      <c r="BM123" s="200" t="s">
        <v>83</v>
      </c>
    </row>
    <row r="124" spans="1:65" s="2" customFormat="1" ht="11.25">
      <c r="A124" s="35"/>
      <c r="B124" s="36"/>
      <c r="C124" s="37"/>
      <c r="D124" s="202" t="s">
        <v>139</v>
      </c>
      <c r="E124" s="37"/>
      <c r="F124" s="203" t="s">
        <v>1263</v>
      </c>
      <c r="G124" s="37"/>
      <c r="H124" s="37"/>
      <c r="I124" s="204"/>
      <c r="J124" s="37"/>
      <c r="K124" s="37"/>
      <c r="L124" s="40"/>
      <c r="M124" s="205"/>
      <c r="N124" s="206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139</v>
      </c>
      <c r="AU124" s="18" t="s">
        <v>83</v>
      </c>
    </row>
    <row r="125" spans="1:65" s="14" customFormat="1" ht="11.25">
      <c r="B125" s="221"/>
      <c r="C125" s="222"/>
      <c r="D125" s="202" t="s">
        <v>174</v>
      </c>
      <c r="E125" s="223" t="s">
        <v>1</v>
      </c>
      <c r="F125" s="224" t="s">
        <v>1264</v>
      </c>
      <c r="G125" s="222"/>
      <c r="H125" s="225">
        <v>1.5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174</v>
      </c>
      <c r="AU125" s="231" t="s">
        <v>83</v>
      </c>
      <c r="AV125" s="14" t="s">
        <v>83</v>
      </c>
      <c r="AW125" s="14" t="s">
        <v>31</v>
      </c>
      <c r="AX125" s="14" t="s">
        <v>73</v>
      </c>
      <c r="AY125" s="231" t="s">
        <v>131</v>
      </c>
    </row>
    <row r="126" spans="1:65" s="14" customFormat="1" ht="11.25">
      <c r="B126" s="221"/>
      <c r="C126" s="222"/>
      <c r="D126" s="202" t="s">
        <v>174</v>
      </c>
      <c r="E126" s="223" t="s">
        <v>1</v>
      </c>
      <c r="F126" s="224" t="s">
        <v>1265</v>
      </c>
      <c r="G126" s="222"/>
      <c r="H126" s="225">
        <v>1.5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174</v>
      </c>
      <c r="AU126" s="231" t="s">
        <v>83</v>
      </c>
      <c r="AV126" s="14" t="s">
        <v>83</v>
      </c>
      <c r="AW126" s="14" t="s">
        <v>31</v>
      </c>
      <c r="AX126" s="14" t="s">
        <v>73</v>
      </c>
      <c r="AY126" s="231" t="s">
        <v>131</v>
      </c>
    </row>
    <row r="127" spans="1:65" s="15" customFormat="1" ht="11.25">
      <c r="B127" s="232"/>
      <c r="C127" s="233"/>
      <c r="D127" s="202" t="s">
        <v>174</v>
      </c>
      <c r="E127" s="234" t="s">
        <v>1</v>
      </c>
      <c r="F127" s="235" t="s">
        <v>178</v>
      </c>
      <c r="G127" s="233"/>
      <c r="H127" s="236">
        <v>3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174</v>
      </c>
      <c r="AU127" s="242" t="s">
        <v>83</v>
      </c>
      <c r="AV127" s="15" t="s">
        <v>138</v>
      </c>
      <c r="AW127" s="15" t="s">
        <v>31</v>
      </c>
      <c r="AX127" s="15" t="s">
        <v>81</v>
      </c>
      <c r="AY127" s="242" t="s">
        <v>131</v>
      </c>
    </row>
    <row r="128" spans="1:65" s="2" customFormat="1" ht="16.5" customHeight="1">
      <c r="A128" s="35"/>
      <c r="B128" s="36"/>
      <c r="C128" s="188" t="s">
        <v>83</v>
      </c>
      <c r="D128" s="188" t="s">
        <v>134</v>
      </c>
      <c r="E128" s="189" t="s">
        <v>1266</v>
      </c>
      <c r="F128" s="190" t="s">
        <v>1267</v>
      </c>
      <c r="G128" s="191" t="s">
        <v>228</v>
      </c>
      <c r="H128" s="192">
        <v>4.7</v>
      </c>
      <c r="I128" s="193"/>
      <c r="J128" s="194">
        <f>ROUND(I128*H128,2)</f>
        <v>0</v>
      </c>
      <c r="K128" s="195"/>
      <c r="L128" s="40"/>
      <c r="M128" s="196" t="s">
        <v>1</v>
      </c>
      <c r="N128" s="197" t="s">
        <v>38</v>
      </c>
      <c r="O128" s="72"/>
      <c r="P128" s="198">
        <f>O128*H128</f>
        <v>0</v>
      </c>
      <c r="Q128" s="198">
        <v>1.5250999999999999E-3</v>
      </c>
      <c r="R128" s="198">
        <f>Q128*H128</f>
        <v>7.1679700000000001E-3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229</v>
      </c>
      <c r="AT128" s="200" t="s">
        <v>134</v>
      </c>
      <c r="AU128" s="200" t="s">
        <v>83</v>
      </c>
      <c r="AY128" s="18" t="s">
        <v>131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8" t="s">
        <v>81</v>
      </c>
      <c r="BK128" s="201">
        <f>ROUND(I128*H128,2)</f>
        <v>0</v>
      </c>
      <c r="BL128" s="18" t="s">
        <v>229</v>
      </c>
      <c r="BM128" s="200" t="s">
        <v>138</v>
      </c>
    </row>
    <row r="129" spans="1:65" s="2" customFormat="1" ht="11.25">
      <c r="A129" s="35"/>
      <c r="B129" s="36"/>
      <c r="C129" s="37"/>
      <c r="D129" s="202" t="s">
        <v>139</v>
      </c>
      <c r="E129" s="37"/>
      <c r="F129" s="203" t="s">
        <v>1268</v>
      </c>
      <c r="G129" s="37"/>
      <c r="H129" s="37"/>
      <c r="I129" s="204"/>
      <c r="J129" s="37"/>
      <c r="K129" s="37"/>
      <c r="L129" s="40"/>
      <c r="M129" s="205"/>
      <c r="N129" s="206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139</v>
      </c>
      <c r="AU129" s="18" t="s">
        <v>83</v>
      </c>
    </row>
    <row r="130" spans="1:65" s="14" customFormat="1" ht="11.25">
      <c r="B130" s="221"/>
      <c r="C130" s="222"/>
      <c r="D130" s="202" t="s">
        <v>174</v>
      </c>
      <c r="E130" s="223" t="s">
        <v>1</v>
      </c>
      <c r="F130" s="224" t="s">
        <v>1269</v>
      </c>
      <c r="G130" s="222"/>
      <c r="H130" s="225">
        <v>2.2999999999999998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174</v>
      </c>
      <c r="AU130" s="231" t="s">
        <v>83</v>
      </c>
      <c r="AV130" s="14" t="s">
        <v>83</v>
      </c>
      <c r="AW130" s="14" t="s">
        <v>31</v>
      </c>
      <c r="AX130" s="14" t="s">
        <v>73</v>
      </c>
      <c r="AY130" s="231" t="s">
        <v>131</v>
      </c>
    </row>
    <row r="131" spans="1:65" s="14" customFormat="1" ht="11.25">
      <c r="B131" s="221"/>
      <c r="C131" s="222"/>
      <c r="D131" s="202" t="s">
        <v>174</v>
      </c>
      <c r="E131" s="223" t="s">
        <v>1</v>
      </c>
      <c r="F131" s="224" t="s">
        <v>1270</v>
      </c>
      <c r="G131" s="222"/>
      <c r="H131" s="225">
        <v>2.4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174</v>
      </c>
      <c r="AU131" s="231" t="s">
        <v>83</v>
      </c>
      <c r="AV131" s="14" t="s">
        <v>83</v>
      </c>
      <c r="AW131" s="14" t="s">
        <v>31</v>
      </c>
      <c r="AX131" s="14" t="s">
        <v>73</v>
      </c>
      <c r="AY131" s="231" t="s">
        <v>131</v>
      </c>
    </row>
    <row r="132" spans="1:65" s="15" customFormat="1" ht="11.25">
      <c r="B132" s="232"/>
      <c r="C132" s="233"/>
      <c r="D132" s="202" t="s">
        <v>174</v>
      </c>
      <c r="E132" s="234" t="s">
        <v>1</v>
      </c>
      <c r="F132" s="235" t="s">
        <v>178</v>
      </c>
      <c r="G132" s="233"/>
      <c r="H132" s="236">
        <v>4.7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174</v>
      </c>
      <c r="AU132" s="242" t="s">
        <v>83</v>
      </c>
      <c r="AV132" s="15" t="s">
        <v>138</v>
      </c>
      <c r="AW132" s="15" t="s">
        <v>31</v>
      </c>
      <c r="AX132" s="15" t="s">
        <v>81</v>
      </c>
      <c r="AY132" s="242" t="s">
        <v>131</v>
      </c>
    </row>
    <row r="133" spans="1:65" s="2" customFormat="1" ht="16.5" customHeight="1">
      <c r="A133" s="35"/>
      <c r="B133" s="36"/>
      <c r="C133" s="188" t="s">
        <v>141</v>
      </c>
      <c r="D133" s="188" t="s">
        <v>134</v>
      </c>
      <c r="E133" s="189" t="s">
        <v>1271</v>
      </c>
      <c r="F133" s="190" t="s">
        <v>1272</v>
      </c>
      <c r="G133" s="191" t="s">
        <v>228</v>
      </c>
      <c r="H133" s="192">
        <v>7</v>
      </c>
      <c r="I133" s="193"/>
      <c r="J133" s="194">
        <f>ROUND(I133*H133,2)</f>
        <v>0</v>
      </c>
      <c r="K133" s="195"/>
      <c r="L133" s="40"/>
      <c r="M133" s="196" t="s">
        <v>1</v>
      </c>
      <c r="N133" s="197" t="s">
        <v>38</v>
      </c>
      <c r="O133" s="72"/>
      <c r="P133" s="198">
        <f>O133*H133</f>
        <v>0</v>
      </c>
      <c r="Q133" s="198">
        <v>3.6380000000000001E-4</v>
      </c>
      <c r="R133" s="198">
        <f>Q133*H133</f>
        <v>2.5466E-3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229</v>
      </c>
      <c r="AT133" s="200" t="s">
        <v>134</v>
      </c>
      <c r="AU133" s="200" t="s">
        <v>83</v>
      </c>
      <c r="AY133" s="18" t="s">
        <v>131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8" t="s">
        <v>81</v>
      </c>
      <c r="BK133" s="201">
        <f>ROUND(I133*H133,2)</f>
        <v>0</v>
      </c>
      <c r="BL133" s="18" t="s">
        <v>229</v>
      </c>
      <c r="BM133" s="200" t="s">
        <v>188</v>
      </c>
    </row>
    <row r="134" spans="1:65" s="2" customFormat="1" ht="11.25">
      <c r="A134" s="35"/>
      <c r="B134" s="36"/>
      <c r="C134" s="37"/>
      <c r="D134" s="202" t="s">
        <v>139</v>
      </c>
      <c r="E134" s="37"/>
      <c r="F134" s="203" t="s">
        <v>1273</v>
      </c>
      <c r="G134" s="37"/>
      <c r="H134" s="37"/>
      <c r="I134" s="204"/>
      <c r="J134" s="37"/>
      <c r="K134" s="37"/>
      <c r="L134" s="40"/>
      <c r="M134" s="205"/>
      <c r="N134" s="206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139</v>
      </c>
      <c r="AU134" s="18" t="s">
        <v>83</v>
      </c>
    </row>
    <row r="135" spans="1:65" s="13" customFormat="1" ht="11.25">
      <c r="B135" s="211"/>
      <c r="C135" s="212"/>
      <c r="D135" s="202" t="s">
        <v>174</v>
      </c>
      <c r="E135" s="213" t="s">
        <v>1</v>
      </c>
      <c r="F135" s="214" t="s">
        <v>184</v>
      </c>
      <c r="G135" s="212"/>
      <c r="H135" s="213" t="s">
        <v>1</v>
      </c>
      <c r="I135" s="215"/>
      <c r="J135" s="212"/>
      <c r="K135" s="212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174</v>
      </c>
      <c r="AU135" s="220" t="s">
        <v>83</v>
      </c>
      <c r="AV135" s="13" t="s">
        <v>81</v>
      </c>
      <c r="AW135" s="13" t="s">
        <v>31</v>
      </c>
      <c r="AX135" s="13" t="s">
        <v>73</v>
      </c>
      <c r="AY135" s="220" t="s">
        <v>131</v>
      </c>
    </row>
    <row r="136" spans="1:65" s="14" customFormat="1" ht="11.25">
      <c r="B136" s="221"/>
      <c r="C136" s="222"/>
      <c r="D136" s="202" t="s">
        <v>174</v>
      </c>
      <c r="E136" s="223" t="s">
        <v>1</v>
      </c>
      <c r="F136" s="224" t="s">
        <v>1274</v>
      </c>
      <c r="G136" s="222"/>
      <c r="H136" s="225">
        <v>3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174</v>
      </c>
      <c r="AU136" s="231" t="s">
        <v>83</v>
      </c>
      <c r="AV136" s="14" t="s">
        <v>83</v>
      </c>
      <c r="AW136" s="14" t="s">
        <v>31</v>
      </c>
      <c r="AX136" s="14" t="s">
        <v>73</v>
      </c>
      <c r="AY136" s="231" t="s">
        <v>131</v>
      </c>
    </row>
    <row r="137" spans="1:65" s="14" customFormat="1" ht="11.25">
      <c r="B137" s="221"/>
      <c r="C137" s="222"/>
      <c r="D137" s="202" t="s">
        <v>174</v>
      </c>
      <c r="E137" s="223" t="s">
        <v>1</v>
      </c>
      <c r="F137" s="224" t="s">
        <v>1275</v>
      </c>
      <c r="G137" s="222"/>
      <c r="H137" s="225">
        <v>1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174</v>
      </c>
      <c r="AU137" s="231" t="s">
        <v>83</v>
      </c>
      <c r="AV137" s="14" t="s">
        <v>83</v>
      </c>
      <c r="AW137" s="14" t="s">
        <v>31</v>
      </c>
      <c r="AX137" s="14" t="s">
        <v>73</v>
      </c>
      <c r="AY137" s="231" t="s">
        <v>131</v>
      </c>
    </row>
    <row r="138" spans="1:65" s="13" customFormat="1" ht="11.25">
      <c r="B138" s="211"/>
      <c r="C138" s="212"/>
      <c r="D138" s="202" t="s">
        <v>174</v>
      </c>
      <c r="E138" s="213" t="s">
        <v>1</v>
      </c>
      <c r="F138" s="214" t="s">
        <v>268</v>
      </c>
      <c r="G138" s="212"/>
      <c r="H138" s="213" t="s">
        <v>1</v>
      </c>
      <c r="I138" s="215"/>
      <c r="J138" s="212"/>
      <c r="K138" s="212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174</v>
      </c>
      <c r="AU138" s="220" t="s">
        <v>83</v>
      </c>
      <c r="AV138" s="13" t="s">
        <v>81</v>
      </c>
      <c r="AW138" s="13" t="s">
        <v>31</v>
      </c>
      <c r="AX138" s="13" t="s">
        <v>73</v>
      </c>
      <c r="AY138" s="220" t="s">
        <v>131</v>
      </c>
    </row>
    <row r="139" spans="1:65" s="14" customFormat="1" ht="11.25">
      <c r="B139" s="221"/>
      <c r="C139" s="222"/>
      <c r="D139" s="202" t="s">
        <v>174</v>
      </c>
      <c r="E139" s="223" t="s">
        <v>1</v>
      </c>
      <c r="F139" s="224" t="s">
        <v>1276</v>
      </c>
      <c r="G139" s="222"/>
      <c r="H139" s="225">
        <v>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174</v>
      </c>
      <c r="AU139" s="231" t="s">
        <v>83</v>
      </c>
      <c r="AV139" s="14" t="s">
        <v>83</v>
      </c>
      <c r="AW139" s="14" t="s">
        <v>31</v>
      </c>
      <c r="AX139" s="14" t="s">
        <v>73</v>
      </c>
      <c r="AY139" s="231" t="s">
        <v>131</v>
      </c>
    </row>
    <row r="140" spans="1:65" s="14" customFormat="1" ht="11.25">
      <c r="B140" s="221"/>
      <c r="C140" s="222"/>
      <c r="D140" s="202" t="s">
        <v>174</v>
      </c>
      <c r="E140" s="223" t="s">
        <v>1</v>
      </c>
      <c r="F140" s="224" t="s">
        <v>1275</v>
      </c>
      <c r="G140" s="222"/>
      <c r="H140" s="225">
        <v>1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174</v>
      </c>
      <c r="AU140" s="231" t="s">
        <v>83</v>
      </c>
      <c r="AV140" s="14" t="s">
        <v>83</v>
      </c>
      <c r="AW140" s="14" t="s">
        <v>31</v>
      </c>
      <c r="AX140" s="14" t="s">
        <v>73</v>
      </c>
      <c r="AY140" s="231" t="s">
        <v>131</v>
      </c>
    </row>
    <row r="141" spans="1:65" s="15" customFormat="1" ht="11.25">
      <c r="B141" s="232"/>
      <c r="C141" s="233"/>
      <c r="D141" s="202" t="s">
        <v>174</v>
      </c>
      <c r="E141" s="234" t="s">
        <v>1</v>
      </c>
      <c r="F141" s="235" t="s">
        <v>178</v>
      </c>
      <c r="G141" s="233"/>
      <c r="H141" s="236">
        <v>7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174</v>
      </c>
      <c r="AU141" s="242" t="s">
        <v>83</v>
      </c>
      <c r="AV141" s="15" t="s">
        <v>138</v>
      </c>
      <c r="AW141" s="15" t="s">
        <v>31</v>
      </c>
      <c r="AX141" s="15" t="s">
        <v>81</v>
      </c>
      <c r="AY141" s="242" t="s">
        <v>131</v>
      </c>
    </row>
    <row r="142" spans="1:65" s="2" customFormat="1" ht="16.5" customHeight="1">
      <c r="A142" s="35"/>
      <c r="B142" s="36"/>
      <c r="C142" s="188" t="s">
        <v>138</v>
      </c>
      <c r="D142" s="188" t="s">
        <v>134</v>
      </c>
      <c r="E142" s="189" t="s">
        <v>1277</v>
      </c>
      <c r="F142" s="190" t="s">
        <v>1278</v>
      </c>
      <c r="G142" s="191" t="s">
        <v>228</v>
      </c>
      <c r="H142" s="192">
        <v>17.2</v>
      </c>
      <c r="I142" s="193"/>
      <c r="J142" s="194">
        <f>ROUND(I142*H142,2)</f>
        <v>0</v>
      </c>
      <c r="K142" s="195"/>
      <c r="L142" s="40"/>
      <c r="M142" s="196" t="s">
        <v>1</v>
      </c>
      <c r="N142" s="197" t="s">
        <v>38</v>
      </c>
      <c r="O142" s="72"/>
      <c r="P142" s="198">
        <f>O142*H142</f>
        <v>0</v>
      </c>
      <c r="Q142" s="198">
        <v>4.6900000000000002E-4</v>
      </c>
      <c r="R142" s="198">
        <f>Q142*H142</f>
        <v>8.0668000000000007E-3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229</v>
      </c>
      <c r="AT142" s="200" t="s">
        <v>134</v>
      </c>
      <c r="AU142" s="200" t="s">
        <v>83</v>
      </c>
      <c r="AY142" s="18" t="s">
        <v>131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8" t="s">
        <v>81</v>
      </c>
      <c r="BK142" s="201">
        <f>ROUND(I142*H142,2)</f>
        <v>0</v>
      </c>
      <c r="BL142" s="18" t="s">
        <v>229</v>
      </c>
      <c r="BM142" s="200" t="s">
        <v>197</v>
      </c>
    </row>
    <row r="143" spans="1:65" s="2" customFormat="1" ht="11.25">
      <c r="A143" s="35"/>
      <c r="B143" s="36"/>
      <c r="C143" s="37"/>
      <c r="D143" s="202" t="s">
        <v>139</v>
      </c>
      <c r="E143" s="37"/>
      <c r="F143" s="203" t="s">
        <v>1279</v>
      </c>
      <c r="G143" s="37"/>
      <c r="H143" s="37"/>
      <c r="I143" s="204"/>
      <c r="J143" s="37"/>
      <c r="K143" s="37"/>
      <c r="L143" s="40"/>
      <c r="M143" s="205"/>
      <c r="N143" s="206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139</v>
      </c>
      <c r="AU143" s="18" t="s">
        <v>83</v>
      </c>
    </row>
    <row r="144" spans="1:65" s="13" customFormat="1" ht="11.25">
      <c r="B144" s="211"/>
      <c r="C144" s="212"/>
      <c r="D144" s="202" t="s">
        <v>174</v>
      </c>
      <c r="E144" s="213" t="s">
        <v>1</v>
      </c>
      <c r="F144" s="214" t="s">
        <v>184</v>
      </c>
      <c r="G144" s="212"/>
      <c r="H144" s="213" t="s">
        <v>1</v>
      </c>
      <c r="I144" s="215"/>
      <c r="J144" s="212"/>
      <c r="K144" s="212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174</v>
      </c>
      <c r="AU144" s="220" t="s">
        <v>83</v>
      </c>
      <c r="AV144" s="13" t="s">
        <v>81</v>
      </c>
      <c r="AW144" s="13" t="s">
        <v>31</v>
      </c>
      <c r="AX144" s="13" t="s">
        <v>73</v>
      </c>
      <c r="AY144" s="220" t="s">
        <v>131</v>
      </c>
    </row>
    <row r="145" spans="1:65" s="14" customFormat="1" ht="11.25">
      <c r="B145" s="221"/>
      <c r="C145" s="222"/>
      <c r="D145" s="202" t="s">
        <v>174</v>
      </c>
      <c r="E145" s="223" t="s">
        <v>1</v>
      </c>
      <c r="F145" s="224" t="s">
        <v>1280</v>
      </c>
      <c r="G145" s="222"/>
      <c r="H145" s="225">
        <v>2.2999999999999998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174</v>
      </c>
      <c r="AU145" s="231" t="s">
        <v>83</v>
      </c>
      <c r="AV145" s="14" t="s">
        <v>83</v>
      </c>
      <c r="AW145" s="14" t="s">
        <v>31</v>
      </c>
      <c r="AX145" s="14" t="s">
        <v>73</v>
      </c>
      <c r="AY145" s="231" t="s">
        <v>131</v>
      </c>
    </row>
    <row r="146" spans="1:65" s="14" customFormat="1" ht="11.25">
      <c r="B146" s="221"/>
      <c r="C146" s="222"/>
      <c r="D146" s="202" t="s">
        <v>174</v>
      </c>
      <c r="E146" s="223" t="s">
        <v>1</v>
      </c>
      <c r="F146" s="224" t="s">
        <v>1281</v>
      </c>
      <c r="G146" s="222"/>
      <c r="H146" s="225">
        <v>1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174</v>
      </c>
      <c r="AU146" s="231" t="s">
        <v>83</v>
      </c>
      <c r="AV146" s="14" t="s">
        <v>83</v>
      </c>
      <c r="AW146" s="14" t="s">
        <v>31</v>
      </c>
      <c r="AX146" s="14" t="s">
        <v>73</v>
      </c>
      <c r="AY146" s="231" t="s">
        <v>131</v>
      </c>
    </row>
    <row r="147" spans="1:65" s="14" customFormat="1" ht="11.25">
      <c r="B147" s="221"/>
      <c r="C147" s="222"/>
      <c r="D147" s="202" t="s">
        <v>174</v>
      </c>
      <c r="E147" s="223" t="s">
        <v>1</v>
      </c>
      <c r="F147" s="224" t="s">
        <v>1282</v>
      </c>
      <c r="G147" s="222"/>
      <c r="H147" s="225">
        <v>8.6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174</v>
      </c>
      <c r="AU147" s="231" t="s">
        <v>83</v>
      </c>
      <c r="AV147" s="14" t="s">
        <v>83</v>
      </c>
      <c r="AW147" s="14" t="s">
        <v>31</v>
      </c>
      <c r="AX147" s="14" t="s">
        <v>73</v>
      </c>
      <c r="AY147" s="231" t="s">
        <v>131</v>
      </c>
    </row>
    <row r="148" spans="1:65" s="13" customFormat="1" ht="11.25">
      <c r="B148" s="211"/>
      <c r="C148" s="212"/>
      <c r="D148" s="202" t="s">
        <v>174</v>
      </c>
      <c r="E148" s="213" t="s">
        <v>1</v>
      </c>
      <c r="F148" s="214" t="s">
        <v>268</v>
      </c>
      <c r="G148" s="212"/>
      <c r="H148" s="213" t="s">
        <v>1</v>
      </c>
      <c r="I148" s="215"/>
      <c r="J148" s="212"/>
      <c r="K148" s="212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174</v>
      </c>
      <c r="AU148" s="220" t="s">
        <v>83</v>
      </c>
      <c r="AV148" s="13" t="s">
        <v>81</v>
      </c>
      <c r="AW148" s="13" t="s">
        <v>31</v>
      </c>
      <c r="AX148" s="13" t="s">
        <v>73</v>
      </c>
      <c r="AY148" s="220" t="s">
        <v>131</v>
      </c>
    </row>
    <row r="149" spans="1:65" s="14" customFormat="1" ht="11.25">
      <c r="B149" s="221"/>
      <c r="C149" s="222"/>
      <c r="D149" s="202" t="s">
        <v>174</v>
      </c>
      <c r="E149" s="223" t="s">
        <v>1</v>
      </c>
      <c r="F149" s="224" t="s">
        <v>1280</v>
      </c>
      <c r="G149" s="222"/>
      <c r="H149" s="225">
        <v>2.2999999999999998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174</v>
      </c>
      <c r="AU149" s="231" t="s">
        <v>83</v>
      </c>
      <c r="AV149" s="14" t="s">
        <v>83</v>
      </c>
      <c r="AW149" s="14" t="s">
        <v>31</v>
      </c>
      <c r="AX149" s="14" t="s">
        <v>73</v>
      </c>
      <c r="AY149" s="231" t="s">
        <v>131</v>
      </c>
    </row>
    <row r="150" spans="1:65" s="14" customFormat="1" ht="11.25">
      <c r="B150" s="221"/>
      <c r="C150" s="222"/>
      <c r="D150" s="202" t="s">
        <v>174</v>
      </c>
      <c r="E150" s="223" t="s">
        <v>1</v>
      </c>
      <c r="F150" s="224" t="s">
        <v>1283</v>
      </c>
      <c r="G150" s="222"/>
      <c r="H150" s="225">
        <v>3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174</v>
      </c>
      <c r="AU150" s="231" t="s">
        <v>83</v>
      </c>
      <c r="AV150" s="14" t="s">
        <v>83</v>
      </c>
      <c r="AW150" s="14" t="s">
        <v>31</v>
      </c>
      <c r="AX150" s="14" t="s">
        <v>73</v>
      </c>
      <c r="AY150" s="231" t="s">
        <v>131</v>
      </c>
    </row>
    <row r="151" spans="1:65" s="15" customFormat="1" ht="11.25">
      <c r="B151" s="232"/>
      <c r="C151" s="233"/>
      <c r="D151" s="202" t="s">
        <v>174</v>
      </c>
      <c r="E151" s="234" t="s">
        <v>1</v>
      </c>
      <c r="F151" s="235" t="s">
        <v>178</v>
      </c>
      <c r="G151" s="233"/>
      <c r="H151" s="236">
        <v>17.2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174</v>
      </c>
      <c r="AU151" s="242" t="s">
        <v>83</v>
      </c>
      <c r="AV151" s="15" t="s">
        <v>138</v>
      </c>
      <c r="AW151" s="15" t="s">
        <v>31</v>
      </c>
      <c r="AX151" s="15" t="s">
        <v>81</v>
      </c>
      <c r="AY151" s="242" t="s">
        <v>131</v>
      </c>
    </row>
    <row r="152" spans="1:65" s="2" customFormat="1" ht="16.5" customHeight="1">
      <c r="A152" s="35"/>
      <c r="B152" s="36"/>
      <c r="C152" s="188" t="s">
        <v>130</v>
      </c>
      <c r="D152" s="188" t="s">
        <v>134</v>
      </c>
      <c r="E152" s="189" t="s">
        <v>1284</v>
      </c>
      <c r="F152" s="190" t="s">
        <v>1285</v>
      </c>
      <c r="G152" s="191" t="s">
        <v>228</v>
      </c>
      <c r="H152" s="192">
        <v>4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38</v>
      </c>
      <c r="O152" s="72"/>
      <c r="P152" s="198">
        <f>O152*H152</f>
        <v>0</v>
      </c>
      <c r="Q152" s="198">
        <v>1.5659999999999999E-3</v>
      </c>
      <c r="R152" s="198">
        <f>Q152*H152</f>
        <v>6.2639999999999996E-3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229</v>
      </c>
      <c r="AT152" s="200" t="s">
        <v>134</v>
      </c>
      <c r="AU152" s="200" t="s">
        <v>83</v>
      </c>
      <c r="AY152" s="18" t="s">
        <v>131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81</v>
      </c>
      <c r="BK152" s="201">
        <f>ROUND(I152*H152,2)</f>
        <v>0</v>
      </c>
      <c r="BL152" s="18" t="s">
        <v>229</v>
      </c>
      <c r="BM152" s="200" t="s">
        <v>207</v>
      </c>
    </row>
    <row r="153" spans="1:65" s="2" customFormat="1" ht="11.25">
      <c r="A153" s="35"/>
      <c r="B153" s="36"/>
      <c r="C153" s="37"/>
      <c r="D153" s="202" t="s">
        <v>139</v>
      </c>
      <c r="E153" s="37"/>
      <c r="F153" s="203" t="s">
        <v>1286</v>
      </c>
      <c r="G153" s="37"/>
      <c r="H153" s="37"/>
      <c r="I153" s="204"/>
      <c r="J153" s="37"/>
      <c r="K153" s="37"/>
      <c r="L153" s="40"/>
      <c r="M153" s="205"/>
      <c r="N153" s="206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139</v>
      </c>
      <c r="AU153" s="18" t="s">
        <v>83</v>
      </c>
    </row>
    <row r="154" spans="1:65" s="13" customFormat="1" ht="11.25">
      <c r="B154" s="211"/>
      <c r="C154" s="212"/>
      <c r="D154" s="202" t="s">
        <v>174</v>
      </c>
      <c r="E154" s="213" t="s">
        <v>1</v>
      </c>
      <c r="F154" s="214" t="s">
        <v>184</v>
      </c>
      <c r="G154" s="212"/>
      <c r="H154" s="213" t="s">
        <v>1</v>
      </c>
      <c r="I154" s="215"/>
      <c r="J154" s="212"/>
      <c r="K154" s="212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174</v>
      </c>
      <c r="AU154" s="220" t="s">
        <v>83</v>
      </c>
      <c r="AV154" s="13" t="s">
        <v>81</v>
      </c>
      <c r="AW154" s="13" t="s">
        <v>31</v>
      </c>
      <c r="AX154" s="13" t="s">
        <v>73</v>
      </c>
      <c r="AY154" s="220" t="s">
        <v>131</v>
      </c>
    </row>
    <row r="155" spans="1:65" s="14" customFormat="1" ht="11.25">
      <c r="B155" s="221"/>
      <c r="C155" s="222"/>
      <c r="D155" s="202" t="s">
        <v>174</v>
      </c>
      <c r="E155" s="223" t="s">
        <v>1</v>
      </c>
      <c r="F155" s="224" t="s">
        <v>1287</v>
      </c>
      <c r="G155" s="222"/>
      <c r="H155" s="225">
        <v>2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174</v>
      </c>
      <c r="AU155" s="231" t="s">
        <v>83</v>
      </c>
      <c r="AV155" s="14" t="s">
        <v>83</v>
      </c>
      <c r="AW155" s="14" t="s">
        <v>31</v>
      </c>
      <c r="AX155" s="14" t="s">
        <v>73</v>
      </c>
      <c r="AY155" s="231" t="s">
        <v>131</v>
      </c>
    </row>
    <row r="156" spans="1:65" s="13" customFormat="1" ht="11.25">
      <c r="B156" s="211"/>
      <c r="C156" s="212"/>
      <c r="D156" s="202" t="s">
        <v>174</v>
      </c>
      <c r="E156" s="213" t="s">
        <v>1</v>
      </c>
      <c r="F156" s="214" t="s">
        <v>268</v>
      </c>
      <c r="G156" s="212"/>
      <c r="H156" s="213" t="s">
        <v>1</v>
      </c>
      <c r="I156" s="215"/>
      <c r="J156" s="212"/>
      <c r="K156" s="212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174</v>
      </c>
      <c r="AU156" s="220" t="s">
        <v>83</v>
      </c>
      <c r="AV156" s="13" t="s">
        <v>81</v>
      </c>
      <c r="AW156" s="13" t="s">
        <v>31</v>
      </c>
      <c r="AX156" s="13" t="s">
        <v>73</v>
      </c>
      <c r="AY156" s="220" t="s">
        <v>131</v>
      </c>
    </row>
    <row r="157" spans="1:65" s="14" customFormat="1" ht="11.25">
      <c r="B157" s="221"/>
      <c r="C157" s="222"/>
      <c r="D157" s="202" t="s">
        <v>174</v>
      </c>
      <c r="E157" s="223" t="s">
        <v>1</v>
      </c>
      <c r="F157" s="224" t="s">
        <v>1287</v>
      </c>
      <c r="G157" s="222"/>
      <c r="H157" s="225">
        <v>2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174</v>
      </c>
      <c r="AU157" s="231" t="s">
        <v>83</v>
      </c>
      <c r="AV157" s="14" t="s">
        <v>83</v>
      </c>
      <c r="AW157" s="14" t="s">
        <v>31</v>
      </c>
      <c r="AX157" s="14" t="s">
        <v>73</v>
      </c>
      <c r="AY157" s="231" t="s">
        <v>131</v>
      </c>
    </row>
    <row r="158" spans="1:65" s="15" customFormat="1" ht="11.25">
      <c r="B158" s="232"/>
      <c r="C158" s="233"/>
      <c r="D158" s="202" t="s">
        <v>174</v>
      </c>
      <c r="E158" s="234" t="s">
        <v>1</v>
      </c>
      <c r="F158" s="235" t="s">
        <v>178</v>
      </c>
      <c r="G158" s="233"/>
      <c r="H158" s="236">
        <v>4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174</v>
      </c>
      <c r="AU158" s="242" t="s">
        <v>83</v>
      </c>
      <c r="AV158" s="15" t="s">
        <v>138</v>
      </c>
      <c r="AW158" s="15" t="s">
        <v>31</v>
      </c>
      <c r="AX158" s="15" t="s">
        <v>81</v>
      </c>
      <c r="AY158" s="242" t="s">
        <v>131</v>
      </c>
    </row>
    <row r="159" spans="1:65" s="2" customFormat="1" ht="16.5" customHeight="1">
      <c r="A159" s="35"/>
      <c r="B159" s="36"/>
      <c r="C159" s="188" t="s">
        <v>188</v>
      </c>
      <c r="D159" s="188" t="s">
        <v>134</v>
      </c>
      <c r="E159" s="189" t="s">
        <v>1288</v>
      </c>
      <c r="F159" s="190" t="s">
        <v>1289</v>
      </c>
      <c r="G159" s="191" t="s">
        <v>228</v>
      </c>
      <c r="H159" s="192">
        <v>12</v>
      </c>
      <c r="I159" s="193"/>
      <c r="J159" s="194">
        <f>ROUND(I159*H159,2)</f>
        <v>0</v>
      </c>
      <c r="K159" s="195"/>
      <c r="L159" s="40"/>
      <c r="M159" s="196" t="s">
        <v>1</v>
      </c>
      <c r="N159" s="197" t="s">
        <v>38</v>
      </c>
      <c r="O159" s="72"/>
      <c r="P159" s="198">
        <f>O159*H159</f>
        <v>0</v>
      </c>
      <c r="Q159" s="198">
        <v>1.5E-3</v>
      </c>
      <c r="R159" s="198">
        <f>Q159*H159</f>
        <v>1.8000000000000002E-2</v>
      </c>
      <c r="S159" s="198">
        <v>0</v>
      </c>
      <c r="T159" s="19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229</v>
      </c>
      <c r="AT159" s="200" t="s">
        <v>134</v>
      </c>
      <c r="AU159" s="200" t="s">
        <v>83</v>
      </c>
      <c r="AY159" s="18" t="s">
        <v>131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8" t="s">
        <v>81</v>
      </c>
      <c r="BK159" s="201">
        <f>ROUND(I159*H159,2)</f>
        <v>0</v>
      </c>
      <c r="BL159" s="18" t="s">
        <v>229</v>
      </c>
      <c r="BM159" s="200" t="s">
        <v>8</v>
      </c>
    </row>
    <row r="160" spans="1:65" s="2" customFormat="1" ht="11.25">
      <c r="A160" s="35"/>
      <c r="B160" s="36"/>
      <c r="C160" s="37"/>
      <c r="D160" s="202" t="s">
        <v>139</v>
      </c>
      <c r="E160" s="37"/>
      <c r="F160" s="203" t="s">
        <v>1290</v>
      </c>
      <c r="G160" s="37"/>
      <c r="H160" s="37"/>
      <c r="I160" s="204"/>
      <c r="J160" s="37"/>
      <c r="K160" s="37"/>
      <c r="L160" s="40"/>
      <c r="M160" s="205"/>
      <c r="N160" s="206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139</v>
      </c>
      <c r="AU160" s="18" t="s">
        <v>83</v>
      </c>
    </row>
    <row r="161" spans="1:65" s="14" customFormat="1" ht="11.25">
      <c r="B161" s="221"/>
      <c r="C161" s="222"/>
      <c r="D161" s="202" t="s">
        <v>174</v>
      </c>
      <c r="E161" s="223" t="s">
        <v>1</v>
      </c>
      <c r="F161" s="224" t="s">
        <v>1291</v>
      </c>
      <c r="G161" s="222"/>
      <c r="H161" s="225">
        <v>12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174</v>
      </c>
      <c r="AU161" s="231" t="s">
        <v>83</v>
      </c>
      <c r="AV161" s="14" t="s">
        <v>83</v>
      </c>
      <c r="AW161" s="14" t="s">
        <v>31</v>
      </c>
      <c r="AX161" s="14" t="s">
        <v>73</v>
      </c>
      <c r="AY161" s="231" t="s">
        <v>131</v>
      </c>
    </row>
    <row r="162" spans="1:65" s="15" customFormat="1" ht="11.25">
      <c r="B162" s="232"/>
      <c r="C162" s="233"/>
      <c r="D162" s="202" t="s">
        <v>174</v>
      </c>
      <c r="E162" s="234" t="s">
        <v>1</v>
      </c>
      <c r="F162" s="235" t="s">
        <v>178</v>
      </c>
      <c r="G162" s="233"/>
      <c r="H162" s="236">
        <v>12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174</v>
      </c>
      <c r="AU162" s="242" t="s">
        <v>83</v>
      </c>
      <c r="AV162" s="15" t="s">
        <v>138</v>
      </c>
      <c r="AW162" s="15" t="s">
        <v>31</v>
      </c>
      <c r="AX162" s="15" t="s">
        <v>81</v>
      </c>
      <c r="AY162" s="242" t="s">
        <v>131</v>
      </c>
    </row>
    <row r="163" spans="1:65" s="2" customFormat="1" ht="16.5" customHeight="1">
      <c r="A163" s="35"/>
      <c r="B163" s="36"/>
      <c r="C163" s="188" t="s">
        <v>220</v>
      </c>
      <c r="D163" s="188" t="s">
        <v>134</v>
      </c>
      <c r="E163" s="189" t="s">
        <v>1292</v>
      </c>
      <c r="F163" s="190" t="s">
        <v>1293</v>
      </c>
      <c r="G163" s="191" t="s">
        <v>375</v>
      </c>
      <c r="H163" s="192">
        <v>2</v>
      </c>
      <c r="I163" s="193"/>
      <c r="J163" s="194">
        <f>ROUND(I163*H163,2)</f>
        <v>0</v>
      </c>
      <c r="K163" s="195"/>
      <c r="L163" s="40"/>
      <c r="M163" s="196" t="s">
        <v>1</v>
      </c>
      <c r="N163" s="197" t="s">
        <v>38</v>
      </c>
      <c r="O163" s="72"/>
      <c r="P163" s="198">
        <f>O163*H163</f>
        <v>0</v>
      </c>
      <c r="Q163" s="198">
        <v>2.8499999999999999E-4</v>
      </c>
      <c r="R163" s="198">
        <f>Q163*H163</f>
        <v>5.6999999999999998E-4</v>
      </c>
      <c r="S163" s="198">
        <v>0</v>
      </c>
      <c r="T163" s="19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229</v>
      </c>
      <c r="AT163" s="200" t="s">
        <v>134</v>
      </c>
      <c r="AU163" s="200" t="s">
        <v>83</v>
      </c>
      <c r="AY163" s="18" t="s">
        <v>131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81</v>
      </c>
      <c r="BK163" s="201">
        <f>ROUND(I163*H163,2)</f>
        <v>0</v>
      </c>
      <c r="BL163" s="18" t="s">
        <v>229</v>
      </c>
      <c r="BM163" s="200" t="s">
        <v>223</v>
      </c>
    </row>
    <row r="164" spans="1:65" s="2" customFormat="1" ht="11.25">
      <c r="A164" s="35"/>
      <c r="B164" s="36"/>
      <c r="C164" s="37"/>
      <c r="D164" s="202" t="s">
        <v>139</v>
      </c>
      <c r="E164" s="37"/>
      <c r="F164" s="203" t="s">
        <v>1294</v>
      </c>
      <c r="G164" s="37"/>
      <c r="H164" s="37"/>
      <c r="I164" s="204"/>
      <c r="J164" s="37"/>
      <c r="K164" s="37"/>
      <c r="L164" s="40"/>
      <c r="M164" s="205"/>
      <c r="N164" s="206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139</v>
      </c>
      <c r="AU164" s="18" t="s">
        <v>83</v>
      </c>
    </row>
    <row r="165" spans="1:65" s="2" customFormat="1" ht="21.75" customHeight="1">
      <c r="A165" s="35"/>
      <c r="B165" s="36"/>
      <c r="C165" s="188" t="s">
        <v>197</v>
      </c>
      <c r="D165" s="188" t="s">
        <v>134</v>
      </c>
      <c r="E165" s="189" t="s">
        <v>1295</v>
      </c>
      <c r="F165" s="190" t="s">
        <v>1296</v>
      </c>
      <c r="G165" s="191" t="s">
        <v>228</v>
      </c>
      <c r="H165" s="192">
        <v>47.9</v>
      </c>
      <c r="I165" s="193"/>
      <c r="J165" s="194">
        <f>ROUND(I165*H165,2)</f>
        <v>0</v>
      </c>
      <c r="K165" s="195"/>
      <c r="L165" s="40"/>
      <c r="M165" s="196" t="s">
        <v>1</v>
      </c>
      <c r="N165" s="197" t="s">
        <v>38</v>
      </c>
      <c r="O165" s="72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229</v>
      </c>
      <c r="AT165" s="200" t="s">
        <v>134</v>
      </c>
      <c r="AU165" s="200" t="s">
        <v>83</v>
      </c>
      <c r="AY165" s="18" t="s">
        <v>131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81</v>
      </c>
      <c r="BK165" s="201">
        <f>ROUND(I165*H165,2)</f>
        <v>0</v>
      </c>
      <c r="BL165" s="18" t="s">
        <v>229</v>
      </c>
      <c r="BM165" s="200" t="s">
        <v>229</v>
      </c>
    </row>
    <row r="166" spans="1:65" s="2" customFormat="1" ht="11.25">
      <c r="A166" s="35"/>
      <c r="B166" s="36"/>
      <c r="C166" s="37"/>
      <c r="D166" s="202" t="s">
        <v>139</v>
      </c>
      <c r="E166" s="37"/>
      <c r="F166" s="203" t="s">
        <v>1297</v>
      </c>
      <c r="G166" s="37"/>
      <c r="H166" s="37"/>
      <c r="I166" s="204"/>
      <c r="J166" s="37"/>
      <c r="K166" s="37"/>
      <c r="L166" s="40"/>
      <c r="M166" s="205"/>
      <c r="N166" s="206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139</v>
      </c>
      <c r="AU166" s="18" t="s">
        <v>83</v>
      </c>
    </row>
    <row r="167" spans="1:65" s="14" customFormat="1" ht="11.25">
      <c r="B167" s="221"/>
      <c r="C167" s="222"/>
      <c r="D167" s="202" t="s">
        <v>174</v>
      </c>
      <c r="E167" s="223" t="s">
        <v>1</v>
      </c>
      <c r="F167" s="224" t="s">
        <v>1298</v>
      </c>
      <c r="G167" s="222"/>
      <c r="H167" s="225">
        <v>47.9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174</v>
      </c>
      <c r="AU167" s="231" t="s">
        <v>83</v>
      </c>
      <c r="AV167" s="14" t="s">
        <v>83</v>
      </c>
      <c r="AW167" s="14" t="s">
        <v>31</v>
      </c>
      <c r="AX167" s="14" t="s">
        <v>73</v>
      </c>
      <c r="AY167" s="231" t="s">
        <v>131</v>
      </c>
    </row>
    <row r="168" spans="1:65" s="15" customFormat="1" ht="11.25">
      <c r="B168" s="232"/>
      <c r="C168" s="233"/>
      <c r="D168" s="202" t="s">
        <v>174</v>
      </c>
      <c r="E168" s="234" t="s">
        <v>1</v>
      </c>
      <c r="F168" s="235" t="s">
        <v>178</v>
      </c>
      <c r="G168" s="233"/>
      <c r="H168" s="236">
        <v>47.9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174</v>
      </c>
      <c r="AU168" s="242" t="s">
        <v>83</v>
      </c>
      <c r="AV168" s="15" t="s">
        <v>138</v>
      </c>
      <c r="AW168" s="15" t="s">
        <v>31</v>
      </c>
      <c r="AX168" s="15" t="s">
        <v>81</v>
      </c>
      <c r="AY168" s="242" t="s">
        <v>131</v>
      </c>
    </row>
    <row r="169" spans="1:65" s="2" customFormat="1" ht="16.5" customHeight="1">
      <c r="A169" s="35"/>
      <c r="B169" s="36"/>
      <c r="C169" s="188" t="s">
        <v>166</v>
      </c>
      <c r="D169" s="188" t="s">
        <v>134</v>
      </c>
      <c r="E169" s="189" t="s">
        <v>1299</v>
      </c>
      <c r="F169" s="190" t="s">
        <v>1300</v>
      </c>
      <c r="G169" s="191" t="s">
        <v>318</v>
      </c>
      <c r="H169" s="192">
        <v>1</v>
      </c>
      <c r="I169" s="193"/>
      <c r="J169" s="194">
        <f>ROUND(I169*H169,2)</f>
        <v>0</v>
      </c>
      <c r="K169" s="195"/>
      <c r="L169" s="40"/>
      <c r="M169" s="196" t="s">
        <v>1</v>
      </c>
      <c r="N169" s="197" t="s">
        <v>38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229</v>
      </c>
      <c r="AT169" s="200" t="s">
        <v>134</v>
      </c>
      <c r="AU169" s="200" t="s">
        <v>83</v>
      </c>
      <c r="AY169" s="18" t="s">
        <v>131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8" t="s">
        <v>81</v>
      </c>
      <c r="BK169" s="201">
        <f>ROUND(I169*H169,2)</f>
        <v>0</v>
      </c>
      <c r="BL169" s="18" t="s">
        <v>229</v>
      </c>
      <c r="BM169" s="200" t="s">
        <v>240</v>
      </c>
    </row>
    <row r="170" spans="1:65" s="2" customFormat="1" ht="11.25">
      <c r="A170" s="35"/>
      <c r="B170" s="36"/>
      <c r="C170" s="37"/>
      <c r="D170" s="202" t="s">
        <v>139</v>
      </c>
      <c r="E170" s="37"/>
      <c r="F170" s="203" t="s">
        <v>1300</v>
      </c>
      <c r="G170" s="37"/>
      <c r="H170" s="37"/>
      <c r="I170" s="204"/>
      <c r="J170" s="37"/>
      <c r="K170" s="37"/>
      <c r="L170" s="40"/>
      <c r="M170" s="205"/>
      <c r="N170" s="206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139</v>
      </c>
      <c r="AU170" s="18" t="s">
        <v>83</v>
      </c>
    </row>
    <row r="171" spans="1:65" s="2" customFormat="1" ht="16.5" customHeight="1">
      <c r="A171" s="35"/>
      <c r="B171" s="36"/>
      <c r="C171" s="188" t="s">
        <v>207</v>
      </c>
      <c r="D171" s="188" t="s">
        <v>134</v>
      </c>
      <c r="E171" s="189" t="s">
        <v>1301</v>
      </c>
      <c r="F171" s="190" t="s">
        <v>1302</v>
      </c>
      <c r="G171" s="191" t="s">
        <v>995</v>
      </c>
      <c r="H171" s="192">
        <v>35</v>
      </c>
      <c r="I171" s="193"/>
      <c r="J171" s="194">
        <f>ROUND(I171*H171,2)</f>
        <v>0</v>
      </c>
      <c r="K171" s="195"/>
      <c r="L171" s="40"/>
      <c r="M171" s="196" t="s">
        <v>1</v>
      </c>
      <c r="N171" s="197" t="s">
        <v>38</v>
      </c>
      <c r="O171" s="72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229</v>
      </c>
      <c r="AT171" s="200" t="s">
        <v>134</v>
      </c>
      <c r="AU171" s="200" t="s">
        <v>83</v>
      </c>
      <c r="AY171" s="18" t="s">
        <v>131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8" t="s">
        <v>81</v>
      </c>
      <c r="BK171" s="201">
        <f>ROUND(I171*H171,2)</f>
        <v>0</v>
      </c>
      <c r="BL171" s="18" t="s">
        <v>229</v>
      </c>
      <c r="BM171" s="200" t="s">
        <v>286</v>
      </c>
    </row>
    <row r="172" spans="1:65" s="2" customFormat="1" ht="11.25">
      <c r="A172" s="35"/>
      <c r="B172" s="36"/>
      <c r="C172" s="37"/>
      <c r="D172" s="202" t="s">
        <v>139</v>
      </c>
      <c r="E172" s="37"/>
      <c r="F172" s="203" t="s">
        <v>1302</v>
      </c>
      <c r="G172" s="37"/>
      <c r="H172" s="37"/>
      <c r="I172" s="204"/>
      <c r="J172" s="37"/>
      <c r="K172" s="37"/>
      <c r="L172" s="40"/>
      <c r="M172" s="205"/>
      <c r="N172" s="206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139</v>
      </c>
      <c r="AU172" s="18" t="s">
        <v>83</v>
      </c>
    </row>
    <row r="173" spans="1:65" s="2" customFormat="1" ht="24.2" customHeight="1">
      <c r="A173" s="35"/>
      <c r="B173" s="36"/>
      <c r="C173" s="188" t="s">
        <v>291</v>
      </c>
      <c r="D173" s="188" t="s">
        <v>134</v>
      </c>
      <c r="E173" s="189" t="s">
        <v>1303</v>
      </c>
      <c r="F173" s="190" t="s">
        <v>1304</v>
      </c>
      <c r="G173" s="191" t="s">
        <v>294</v>
      </c>
      <c r="H173" s="192">
        <v>4.4999999999999998E-2</v>
      </c>
      <c r="I173" s="193"/>
      <c r="J173" s="194">
        <f>ROUND(I173*H173,2)</f>
        <v>0</v>
      </c>
      <c r="K173" s="195"/>
      <c r="L173" s="40"/>
      <c r="M173" s="196" t="s">
        <v>1</v>
      </c>
      <c r="N173" s="197" t="s">
        <v>38</v>
      </c>
      <c r="O173" s="72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229</v>
      </c>
      <c r="AT173" s="200" t="s">
        <v>134</v>
      </c>
      <c r="AU173" s="200" t="s">
        <v>83</v>
      </c>
      <c r="AY173" s="18" t="s">
        <v>131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81</v>
      </c>
      <c r="BK173" s="201">
        <f>ROUND(I173*H173,2)</f>
        <v>0</v>
      </c>
      <c r="BL173" s="18" t="s">
        <v>229</v>
      </c>
      <c r="BM173" s="200" t="s">
        <v>295</v>
      </c>
    </row>
    <row r="174" spans="1:65" s="2" customFormat="1" ht="29.25">
      <c r="A174" s="35"/>
      <c r="B174" s="36"/>
      <c r="C174" s="37"/>
      <c r="D174" s="202" t="s">
        <v>139</v>
      </c>
      <c r="E174" s="37"/>
      <c r="F174" s="203" t="s">
        <v>1305</v>
      </c>
      <c r="G174" s="37"/>
      <c r="H174" s="37"/>
      <c r="I174" s="204"/>
      <c r="J174" s="37"/>
      <c r="K174" s="37"/>
      <c r="L174" s="40"/>
      <c r="M174" s="205"/>
      <c r="N174" s="206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139</v>
      </c>
      <c r="AU174" s="18" t="s">
        <v>83</v>
      </c>
    </row>
    <row r="175" spans="1:65" s="2" customFormat="1" ht="24.2" customHeight="1">
      <c r="A175" s="35"/>
      <c r="B175" s="36"/>
      <c r="C175" s="188" t="s">
        <v>8</v>
      </c>
      <c r="D175" s="188" t="s">
        <v>134</v>
      </c>
      <c r="E175" s="189" t="s">
        <v>1306</v>
      </c>
      <c r="F175" s="190" t="s">
        <v>1307</v>
      </c>
      <c r="G175" s="191" t="s">
        <v>294</v>
      </c>
      <c r="H175" s="192">
        <v>4.4999999999999998E-2</v>
      </c>
      <c r="I175" s="193"/>
      <c r="J175" s="194">
        <f>ROUND(I175*H175,2)</f>
        <v>0</v>
      </c>
      <c r="K175" s="195"/>
      <c r="L175" s="40"/>
      <c r="M175" s="196" t="s">
        <v>1</v>
      </c>
      <c r="N175" s="197" t="s">
        <v>38</v>
      </c>
      <c r="O175" s="72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229</v>
      </c>
      <c r="AT175" s="200" t="s">
        <v>134</v>
      </c>
      <c r="AU175" s="200" t="s">
        <v>83</v>
      </c>
      <c r="AY175" s="18" t="s">
        <v>131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8" t="s">
        <v>81</v>
      </c>
      <c r="BK175" s="201">
        <f>ROUND(I175*H175,2)</f>
        <v>0</v>
      </c>
      <c r="BL175" s="18" t="s">
        <v>229</v>
      </c>
      <c r="BM175" s="200" t="s">
        <v>299</v>
      </c>
    </row>
    <row r="176" spans="1:65" s="2" customFormat="1" ht="29.25">
      <c r="A176" s="35"/>
      <c r="B176" s="36"/>
      <c r="C176" s="37"/>
      <c r="D176" s="202" t="s">
        <v>139</v>
      </c>
      <c r="E176" s="37"/>
      <c r="F176" s="203" t="s">
        <v>1308</v>
      </c>
      <c r="G176" s="37"/>
      <c r="H176" s="37"/>
      <c r="I176" s="204"/>
      <c r="J176" s="37"/>
      <c r="K176" s="37"/>
      <c r="L176" s="40"/>
      <c r="M176" s="205"/>
      <c r="N176" s="206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139</v>
      </c>
      <c r="AU176" s="18" t="s">
        <v>83</v>
      </c>
    </row>
    <row r="177" spans="1:65" s="12" customFormat="1" ht="22.9" customHeight="1">
      <c r="B177" s="172"/>
      <c r="C177" s="173"/>
      <c r="D177" s="174" t="s">
        <v>72</v>
      </c>
      <c r="E177" s="186" t="s">
        <v>1309</v>
      </c>
      <c r="F177" s="186" t="s">
        <v>1310</v>
      </c>
      <c r="G177" s="173"/>
      <c r="H177" s="173"/>
      <c r="I177" s="176"/>
      <c r="J177" s="187">
        <f>BK177</f>
        <v>0</v>
      </c>
      <c r="K177" s="173"/>
      <c r="L177" s="178"/>
      <c r="M177" s="179"/>
      <c r="N177" s="180"/>
      <c r="O177" s="180"/>
      <c r="P177" s="181">
        <f>SUM(P178:P230)</f>
        <v>0</v>
      </c>
      <c r="Q177" s="180"/>
      <c r="R177" s="181">
        <f>SUM(R178:R230)</f>
        <v>0.14997168890000001</v>
      </c>
      <c r="S177" s="180"/>
      <c r="T177" s="182">
        <f>SUM(T178:T230)</f>
        <v>0</v>
      </c>
      <c r="AR177" s="183" t="s">
        <v>83</v>
      </c>
      <c r="AT177" s="184" t="s">
        <v>72</v>
      </c>
      <c r="AU177" s="184" t="s">
        <v>81</v>
      </c>
      <c r="AY177" s="183" t="s">
        <v>131</v>
      </c>
      <c r="BK177" s="185">
        <f>SUM(BK178:BK230)</f>
        <v>0</v>
      </c>
    </row>
    <row r="178" spans="1:65" s="2" customFormat="1" ht="24.2" customHeight="1">
      <c r="A178" s="35"/>
      <c r="B178" s="36"/>
      <c r="C178" s="188" t="s">
        <v>302</v>
      </c>
      <c r="D178" s="188" t="s">
        <v>134</v>
      </c>
      <c r="E178" s="189" t="s">
        <v>1311</v>
      </c>
      <c r="F178" s="190" t="s">
        <v>1312</v>
      </c>
      <c r="G178" s="191" t="s">
        <v>228</v>
      </c>
      <c r="H178" s="192">
        <v>2.99</v>
      </c>
      <c r="I178" s="193"/>
      <c r="J178" s="194">
        <f>ROUND(I178*H178,2)</f>
        <v>0</v>
      </c>
      <c r="K178" s="195"/>
      <c r="L178" s="40"/>
      <c r="M178" s="196" t="s">
        <v>1</v>
      </c>
      <c r="N178" s="197" t="s">
        <v>38</v>
      </c>
      <c r="O178" s="72"/>
      <c r="P178" s="198">
        <f>O178*H178</f>
        <v>0</v>
      </c>
      <c r="Q178" s="198">
        <v>8.4230000000000004E-4</v>
      </c>
      <c r="R178" s="198">
        <f>Q178*H178</f>
        <v>2.5184770000000003E-3</v>
      </c>
      <c r="S178" s="198">
        <v>0</v>
      </c>
      <c r="T178" s="19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229</v>
      </c>
      <c r="AT178" s="200" t="s">
        <v>134</v>
      </c>
      <c r="AU178" s="200" t="s">
        <v>83</v>
      </c>
      <c r="AY178" s="18" t="s">
        <v>131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8" t="s">
        <v>81</v>
      </c>
      <c r="BK178" s="201">
        <f>ROUND(I178*H178,2)</f>
        <v>0</v>
      </c>
      <c r="BL178" s="18" t="s">
        <v>229</v>
      </c>
      <c r="BM178" s="200" t="s">
        <v>305</v>
      </c>
    </row>
    <row r="179" spans="1:65" s="2" customFormat="1" ht="19.5">
      <c r="A179" s="35"/>
      <c r="B179" s="36"/>
      <c r="C179" s="37"/>
      <c r="D179" s="202" t="s">
        <v>139</v>
      </c>
      <c r="E179" s="37"/>
      <c r="F179" s="203" t="s">
        <v>1313</v>
      </c>
      <c r="G179" s="37"/>
      <c r="H179" s="37"/>
      <c r="I179" s="204"/>
      <c r="J179" s="37"/>
      <c r="K179" s="37"/>
      <c r="L179" s="40"/>
      <c r="M179" s="205"/>
      <c r="N179" s="206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139</v>
      </c>
      <c r="AU179" s="18" t="s">
        <v>83</v>
      </c>
    </row>
    <row r="180" spans="1:65" s="13" customFormat="1" ht="11.25">
      <c r="B180" s="211"/>
      <c r="C180" s="212"/>
      <c r="D180" s="202" t="s">
        <v>174</v>
      </c>
      <c r="E180" s="213" t="s">
        <v>1</v>
      </c>
      <c r="F180" s="214" t="s">
        <v>184</v>
      </c>
      <c r="G180" s="212"/>
      <c r="H180" s="213" t="s">
        <v>1</v>
      </c>
      <c r="I180" s="215"/>
      <c r="J180" s="212"/>
      <c r="K180" s="212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174</v>
      </c>
      <c r="AU180" s="220" t="s">
        <v>83</v>
      </c>
      <c r="AV180" s="13" t="s">
        <v>81</v>
      </c>
      <c r="AW180" s="13" t="s">
        <v>31</v>
      </c>
      <c r="AX180" s="13" t="s">
        <v>73</v>
      </c>
      <c r="AY180" s="220" t="s">
        <v>131</v>
      </c>
    </row>
    <row r="181" spans="1:65" s="14" customFormat="1" ht="11.25">
      <c r="B181" s="221"/>
      <c r="C181" s="222"/>
      <c r="D181" s="202" t="s">
        <v>174</v>
      </c>
      <c r="E181" s="223" t="s">
        <v>1</v>
      </c>
      <c r="F181" s="224" t="s">
        <v>1314</v>
      </c>
      <c r="G181" s="222"/>
      <c r="H181" s="225">
        <v>2.2999999999999998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174</v>
      </c>
      <c r="AU181" s="231" t="s">
        <v>83</v>
      </c>
      <c r="AV181" s="14" t="s">
        <v>83</v>
      </c>
      <c r="AW181" s="14" t="s">
        <v>31</v>
      </c>
      <c r="AX181" s="14" t="s">
        <v>73</v>
      </c>
      <c r="AY181" s="231" t="s">
        <v>131</v>
      </c>
    </row>
    <row r="182" spans="1:65" s="14" customFormat="1" ht="11.25">
      <c r="B182" s="221"/>
      <c r="C182" s="222"/>
      <c r="D182" s="202" t="s">
        <v>174</v>
      </c>
      <c r="E182" s="223" t="s">
        <v>1</v>
      </c>
      <c r="F182" s="224" t="s">
        <v>1315</v>
      </c>
      <c r="G182" s="222"/>
      <c r="H182" s="225">
        <v>2.99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174</v>
      </c>
      <c r="AU182" s="231" t="s">
        <v>83</v>
      </c>
      <c r="AV182" s="14" t="s">
        <v>83</v>
      </c>
      <c r="AW182" s="14" t="s">
        <v>31</v>
      </c>
      <c r="AX182" s="14" t="s">
        <v>81</v>
      </c>
      <c r="AY182" s="231" t="s">
        <v>131</v>
      </c>
    </row>
    <row r="183" spans="1:65" s="2" customFormat="1" ht="24.2" customHeight="1">
      <c r="A183" s="35"/>
      <c r="B183" s="36"/>
      <c r="C183" s="188" t="s">
        <v>223</v>
      </c>
      <c r="D183" s="188" t="s">
        <v>134</v>
      </c>
      <c r="E183" s="189" t="s">
        <v>1316</v>
      </c>
      <c r="F183" s="190" t="s">
        <v>1317</v>
      </c>
      <c r="G183" s="191" t="s">
        <v>228</v>
      </c>
      <c r="H183" s="192">
        <v>77.22</v>
      </c>
      <c r="I183" s="193"/>
      <c r="J183" s="194">
        <f>ROUND(I183*H183,2)</f>
        <v>0</v>
      </c>
      <c r="K183" s="195"/>
      <c r="L183" s="40"/>
      <c r="M183" s="196" t="s">
        <v>1</v>
      </c>
      <c r="N183" s="197" t="s">
        <v>38</v>
      </c>
      <c r="O183" s="72"/>
      <c r="P183" s="198">
        <f>O183*H183</f>
        <v>0</v>
      </c>
      <c r="Q183" s="198">
        <v>1.1590999999999999E-3</v>
      </c>
      <c r="R183" s="198">
        <f>Q183*H183</f>
        <v>8.9505701999999993E-2</v>
      </c>
      <c r="S183" s="198">
        <v>0</v>
      </c>
      <c r="T183" s="19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229</v>
      </c>
      <c r="AT183" s="200" t="s">
        <v>134</v>
      </c>
      <c r="AU183" s="200" t="s">
        <v>83</v>
      </c>
      <c r="AY183" s="18" t="s">
        <v>131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8" t="s">
        <v>81</v>
      </c>
      <c r="BK183" s="201">
        <f>ROUND(I183*H183,2)</f>
        <v>0</v>
      </c>
      <c r="BL183" s="18" t="s">
        <v>229</v>
      </c>
      <c r="BM183" s="200" t="s">
        <v>309</v>
      </c>
    </row>
    <row r="184" spans="1:65" s="2" customFormat="1" ht="19.5">
      <c r="A184" s="35"/>
      <c r="B184" s="36"/>
      <c r="C184" s="37"/>
      <c r="D184" s="202" t="s">
        <v>139</v>
      </c>
      <c r="E184" s="37"/>
      <c r="F184" s="203" t="s">
        <v>1318</v>
      </c>
      <c r="G184" s="37"/>
      <c r="H184" s="37"/>
      <c r="I184" s="204"/>
      <c r="J184" s="37"/>
      <c r="K184" s="37"/>
      <c r="L184" s="40"/>
      <c r="M184" s="205"/>
      <c r="N184" s="206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139</v>
      </c>
      <c r="AU184" s="18" t="s">
        <v>83</v>
      </c>
    </row>
    <row r="185" spans="1:65" s="13" customFormat="1" ht="11.25">
      <c r="B185" s="211"/>
      <c r="C185" s="212"/>
      <c r="D185" s="202" t="s">
        <v>174</v>
      </c>
      <c r="E185" s="213" t="s">
        <v>1</v>
      </c>
      <c r="F185" s="214" t="s">
        <v>184</v>
      </c>
      <c r="G185" s="212"/>
      <c r="H185" s="213" t="s">
        <v>1</v>
      </c>
      <c r="I185" s="215"/>
      <c r="J185" s="212"/>
      <c r="K185" s="212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174</v>
      </c>
      <c r="AU185" s="220" t="s">
        <v>83</v>
      </c>
      <c r="AV185" s="13" t="s">
        <v>81</v>
      </c>
      <c r="AW185" s="13" t="s">
        <v>31</v>
      </c>
      <c r="AX185" s="13" t="s">
        <v>73</v>
      </c>
      <c r="AY185" s="220" t="s">
        <v>131</v>
      </c>
    </row>
    <row r="186" spans="1:65" s="14" customFormat="1" ht="11.25">
      <c r="B186" s="221"/>
      <c r="C186" s="222"/>
      <c r="D186" s="202" t="s">
        <v>174</v>
      </c>
      <c r="E186" s="223" t="s">
        <v>1</v>
      </c>
      <c r="F186" s="224" t="s">
        <v>1319</v>
      </c>
      <c r="G186" s="222"/>
      <c r="H186" s="225">
        <v>7.4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174</v>
      </c>
      <c r="AU186" s="231" t="s">
        <v>83</v>
      </c>
      <c r="AV186" s="14" t="s">
        <v>83</v>
      </c>
      <c r="AW186" s="14" t="s">
        <v>31</v>
      </c>
      <c r="AX186" s="14" t="s">
        <v>73</v>
      </c>
      <c r="AY186" s="231" t="s">
        <v>131</v>
      </c>
    </row>
    <row r="187" spans="1:65" s="14" customFormat="1" ht="11.25">
      <c r="B187" s="221"/>
      <c r="C187" s="222"/>
      <c r="D187" s="202" t="s">
        <v>174</v>
      </c>
      <c r="E187" s="223" t="s">
        <v>1</v>
      </c>
      <c r="F187" s="224" t="s">
        <v>1320</v>
      </c>
      <c r="G187" s="222"/>
      <c r="H187" s="225">
        <v>16.899999999999999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174</v>
      </c>
      <c r="AU187" s="231" t="s">
        <v>83</v>
      </c>
      <c r="AV187" s="14" t="s">
        <v>83</v>
      </c>
      <c r="AW187" s="14" t="s">
        <v>31</v>
      </c>
      <c r="AX187" s="14" t="s">
        <v>73</v>
      </c>
      <c r="AY187" s="231" t="s">
        <v>131</v>
      </c>
    </row>
    <row r="188" spans="1:65" s="13" customFormat="1" ht="11.25">
      <c r="B188" s="211"/>
      <c r="C188" s="212"/>
      <c r="D188" s="202" t="s">
        <v>174</v>
      </c>
      <c r="E188" s="213" t="s">
        <v>1</v>
      </c>
      <c r="F188" s="214" t="s">
        <v>268</v>
      </c>
      <c r="G188" s="212"/>
      <c r="H188" s="213" t="s">
        <v>1</v>
      </c>
      <c r="I188" s="215"/>
      <c r="J188" s="212"/>
      <c r="K188" s="212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174</v>
      </c>
      <c r="AU188" s="220" t="s">
        <v>83</v>
      </c>
      <c r="AV188" s="13" t="s">
        <v>81</v>
      </c>
      <c r="AW188" s="13" t="s">
        <v>31</v>
      </c>
      <c r="AX188" s="13" t="s">
        <v>73</v>
      </c>
      <c r="AY188" s="220" t="s">
        <v>131</v>
      </c>
    </row>
    <row r="189" spans="1:65" s="14" customFormat="1" ht="11.25">
      <c r="B189" s="221"/>
      <c r="C189" s="222"/>
      <c r="D189" s="202" t="s">
        <v>174</v>
      </c>
      <c r="E189" s="223" t="s">
        <v>1</v>
      </c>
      <c r="F189" s="224" t="s">
        <v>1321</v>
      </c>
      <c r="G189" s="222"/>
      <c r="H189" s="225">
        <v>14.3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174</v>
      </c>
      <c r="AU189" s="231" t="s">
        <v>83</v>
      </c>
      <c r="AV189" s="14" t="s">
        <v>83</v>
      </c>
      <c r="AW189" s="14" t="s">
        <v>31</v>
      </c>
      <c r="AX189" s="14" t="s">
        <v>73</v>
      </c>
      <c r="AY189" s="231" t="s">
        <v>131</v>
      </c>
    </row>
    <row r="190" spans="1:65" s="14" customFormat="1" ht="11.25">
      <c r="B190" s="221"/>
      <c r="C190" s="222"/>
      <c r="D190" s="202" t="s">
        <v>174</v>
      </c>
      <c r="E190" s="223" t="s">
        <v>1</v>
      </c>
      <c r="F190" s="224" t="s">
        <v>1322</v>
      </c>
      <c r="G190" s="222"/>
      <c r="H190" s="225">
        <v>15.8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174</v>
      </c>
      <c r="AU190" s="231" t="s">
        <v>83</v>
      </c>
      <c r="AV190" s="14" t="s">
        <v>83</v>
      </c>
      <c r="AW190" s="14" t="s">
        <v>31</v>
      </c>
      <c r="AX190" s="14" t="s">
        <v>73</v>
      </c>
      <c r="AY190" s="231" t="s">
        <v>131</v>
      </c>
    </row>
    <row r="191" spans="1:65" s="13" customFormat="1" ht="11.25">
      <c r="B191" s="211"/>
      <c r="C191" s="212"/>
      <c r="D191" s="202" t="s">
        <v>174</v>
      </c>
      <c r="E191" s="213" t="s">
        <v>1</v>
      </c>
      <c r="F191" s="214" t="s">
        <v>1323</v>
      </c>
      <c r="G191" s="212"/>
      <c r="H191" s="213" t="s">
        <v>1</v>
      </c>
      <c r="I191" s="215"/>
      <c r="J191" s="212"/>
      <c r="K191" s="212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174</v>
      </c>
      <c r="AU191" s="220" t="s">
        <v>83</v>
      </c>
      <c r="AV191" s="13" t="s">
        <v>81</v>
      </c>
      <c r="AW191" s="13" t="s">
        <v>31</v>
      </c>
      <c r="AX191" s="13" t="s">
        <v>73</v>
      </c>
      <c r="AY191" s="220" t="s">
        <v>131</v>
      </c>
    </row>
    <row r="192" spans="1:65" s="14" customFormat="1" ht="11.25">
      <c r="B192" s="221"/>
      <c r="C192" s="222"/>
      <c r="D192" s="202" t="s">
        <v>174</v>
      </c>
      <c r="E192" s="223" t="s">
        <v>1</v>
      </c>
      <c r="F192" s="224" t="s">
        <v>130</v>
      </c>
      <c r="G192" s="222"/>
      <c r="H192" s="225">
        <v>5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174</v>
      </c>
      <c r="AU192" s="231" t="s">
        <v>83</v>
      </c>
      <c r="AV192" s="14" t="s">
        <v>83</v>
      </c>
      <c r="AW192" s="14" t="s">
        <v>31</v>
      </c>
      <c r="AX192" s="14" t="s">
        <v>73</v>
      </c>
      <c r="AY192" s="231" t="s">
        <v>131</v>
      </c>
    </row>
    <row r="193" spans="1:65" s="15" customFormat="1" ht="11.25">
      <c r="B193" s="232"/>
      <c r="C193" s="233"/>
      <c r="D193" s="202" t="s">
        <v>174</v>
      </c>
      <c r="E193" s="234" t="s">
        <v>1</v>
      </c>
      <c r="F193" s="235" t="s">
        <v>178</v>
      </c>
      <c r="G193" s="233"/>
      <c r="H193" s="236">
        <v>59.4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174</v>
      </c>
      <c r="AU193" s="242" t="s">
        <v>83</v>
      </c>
      <c r="AV193" s="15" t="s">
        <v>138</v>
      </c>
      <c r="AW193" s="15" t="s">
        <v>31</v>
      </c>
      <c r="AX193" s="15" t="s">
        <v>73</v>
      </c>
      <c r="AY193" s="242" t="s">
        <v>131</v>
      </c>
    </row>
    <row r="194" spans="1:65" s="14" customFormat="1" ht="11.25">
      <c r="B194" s="221"/>
      <c r="C194" s="222"/>
      <c r="D194" s="202" t="s">
        <v>174</v>
      </c>
      <c r="E194" s="223" t="s">
        <v>1</v>
      </c>
      <c r="F194" s="224" t="s">
        <v>1324</v>
      </c>
      <c r="G194" s="222"/>
      <c r="H194" s="225">
        <v>77.22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174</v>
      </c>
      <c r="AU194" s="231" t="s">
        <v>83</v>
      </c>
      <c r="AV194" s="14" t="s">
        <v>83</v>
      </c>
      <c r="AW194" s="14" t="s">
        <v>31</v>
      </c>
      <c r="AX194" s="14" t="s">
        <v>73</v>
      </c>
      <c r="AY194" s="231" t="s">
        <v>131</v>
      </c>
    </row>
    <row r="195" spans="1:65" s="15" customFormat="1" ht="11.25">
      <c r="B195" s="232"/>
      <c r="C195" s="233"/>
      <c r="D195" s="202" t="s">
        <v>174</v>
      </c>
      <c r="E195" s="234" t="s">
        <v>1</v>
      </c>
      <c r="F195" s="235" t="s">
        <v>178</v>
      </c>
      <c r="G195" s="233"/>
      <c r="H195" s="236">
        <v>77.22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174</v>
      </c>
      <c r="AU195" s="242" t="s">
        <v>83</v>
      </c>
      <c r="AV195" s="15" t="s">
        <v>138</v>
      </c>
      <c r="AW195" s="15" t="s">
        <v>31</v>
      </c>
      <c r="AX195" s="15" t="s">
        <v>81</v>
      </c>
      <c r="AY195" s="242" t="s">
        <v>131</v>
      </c>
    </row>
    <row r="196" spans="1:65" s="2" customFormat="1" ht="37.9" customHeight="1">
      <c r="A196" s="35"/>
      <c r="B196" s="36"/>
      <c r="C196" s="188" t="s">
        <v>315</v>
      </c>
      <c r="D196" s="188" t="s">
        <v>134</v>
      </c>
      <c r="E196" s="189" t="s">
        <v>1325</v>
      </c>
      <c r="F196" s="190" t="s">
        <v>1326</v>
      </c>
      <c r="G196" s="191" t="s">
        <v>228</v>
      </c>
      <c r="H196" s="192">
        <v>28.21</v>
      </c>
      <c r="I196" s="193"/>
      <c r="J196" s="194">
        <f>ROUND(I196*H196,2)</f>
        <v>0</v>
      </c>
      <c r="K196" s="195"/>
      <c r="L196" s="40"/>
      <c r="M196" s="196" t="s">
        <v>1</v>
      </c>
      <c r="N196" s="197" t="s">
        <v>38</v>
      </c>
      <c r="O196" s="72"/>
      <c r="P196" s="198">
        <f>O196*H196</f>
        <v>0</v>
      </c>
      <c r="Q196" s="198">
        <v>4.2249999999999997E-5</v>
      </c>
      <c r="R196" s="198">
        <f>Q196*H196</f>
        <v>1.1918725E-3</v>
      </c>
      <c r="S196" s="198">
        <v>0</v>
      </c>
      <c r="T196" s="19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0" t="s">
        <v>229</v>
      </c>
      <c r="AT196" s="200" t="s">
        <v>134</v>
      </c>
      <c r="AU196" s="200" t="s">
        <v>83</v>
      </c>
      <c r="AY196" s="18" t="s">
        <v>131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81</v>
      </c>
      <c r="BK196" s="201">
        <f>ROUND(I196*H196,2)</f>
        <v>0</v>
      </c>
      <c r="BL196" s="18" t="s">
        <v>229</v>
      </c>
      <c r="BM196" s="200" t="s">
        <v>319</v>
      </c>
    </row>
    <row r="197" spans="1:65" s="2" customFormat="1" ht="29.25">
      <c r="A197" s="35"/>
      <c r="B197" s="36"/>
      <c r="C197" s="37"/>
      <c r="D197" s="202" t="s">
        <v>139</v>
      </c>
      <c r="E197" s="37"/>
      <c r="F197" s="203" t="s">
        <v>1327</v>
      </c>
      <c r="G197" s="37"/>
      <c r="H197" s="37"/>
      <c r="I197" s="204"/>
      <c r="J197" s="37"/>
      <c r="K197" s="37"/>
      <c r="L197" s="40"/>
      <c r="M197" s="205"/>
      <c r="N197" s="206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139</v>
      </c>
      <c r="AU197" s="18" t="s">
        <v>83</v>
      </c>
    </row>
    <row r="198" spans="1:65" s="13" customFormat="1" ht="11.25">
      <c r="B198" s="211"/>
      <c r="C198" s="212"/>
      <c r="D198" s="202" t="s">
        <v>174</v>
      </c>
      <c r="E198" s="213" t="s">
        <v>1</v>
      </c>
      <c r="F198" s="214" t="s">
        <v>184</v>
      </c>
      <c r="G198" s="212"/>
      <c r="H198" s="213" t="s">
        <v>1</v>
      </c>
      <c r="I198" s="215"/>
      <c r="J198" s="212"/>
      <c r="K198" s="212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174</v>
      </c>
      <c r="AU198" s="220" t="s">
        <v>83</v>
      </c>
      <c r="AV198" s="13" t="s">
        <v>81</v>
      </c>
      <c r="AW198" s="13" t="s">
        <v>31</v>
      </c>
      <c r="AX198" s="13" t="s">
        <v>73</v>
      </c>
      <c r="AY198" s="220" t="s">
        <v>131</v>
      </c>
    </row>
    <row r="199" spans="1:65" s="14" customFormat="1" ht="11.25">
      <c r="B199" s="221"/>
      <c r="C199" s="222"/>
      <c r="D199" s="202" t="s">
        <v>174</v>
      </c>
      <c r="E199" s="223" t="s">
        <v>1</v>
      </c>
      <c r="F199" s="224" t="s">
        <v>1319</v>
      </c>
      <c r="G199" s="222"/>
      <c r="H199" s="225">
        <v>7.4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174</v>
      </c>
      <c r="AU199" s="231" t="s">
        <v>83</v>
      </c>
      <c r="AV199" s="14" t="s">
        <v>83</v>
      </c>
      <c r="AW199" s="14" t="s">
        <v>31</v>
      </c>
      <c r="AX199" s="14" t="s">
        <v>73</v>
      </c>
      <c r="AY199" s="231" t="s">
        <v>131</v>
      </c>
    </row>
    <row r="200" spans="1:65" s="13" customFormat="1" ht="11.25">
      <c r="B200" s="211"/>
      <c r="C200" s="212"/>
      <c r="D200" s="202" t="s">
        <v>174</v>
      </c>
      <c r="E200" s="213" t="s">
        <v>1</v>
      </c>
      <c r="F200" s="214" t="s">
        <v>268</v>
      </c>
      <c r="G200" s="212"/>
      <c r="H200" s="213" t="s">
        <v>1</v>
      </c>
      <c r="I200" s="215"/>
      <c r="J200" s="212"/>
      <c r="K200" s="212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174</v>
      </c>
      <c r="AU200" s="220" t="s">
        <v>83</v>
      </c>
      <c r="AV200" s="13" t="s">
        <v>81</v>
      </c>
      <c r="AW200" s="13" t="s">
        <v>31</v>
      </c>
      <c r="AX200" s="13" t="s">
        <v>73</v>
      </c>
      <c r="AY200" s="220" t="s">
        <v>131</v>
      </c>
    </row>
    <row r="201" spans="1:65" s="14" customFormat="1" ht="11.25">
      <c r="B201" s="221"/>
      <c r="C201" s="222"/>
      <c r="D201" s="202" t="s">
        <v>174</v>
      </c>
      <c r="E201" s="223" t="s">
        <v>1</v>
      </c>
      <c r="F201" s="224" t="s">
        <v>1321</v>
      </c>
      <c r="G201" s="222"/>
      <c r="H201" s="225">
        <v>14.3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174</v>
      </c>
      <c r="AU201" s="231" t="s">
        <v>83</v>
      </c>
      <c r="AV201" s="14" t="s">
        <v>83</v>
      </c>
      <c r="AW201" s="14" t="s">
        <v>31</v>
      </c>
      <c r="AX201" s="14" t="s">
        <v>73</v>
      </c>
      <c r="AY201" s="231" t="s">
        <v>131</v>
      </c>
    </row>
    <row r="202" spans="1:65" s="15" customFormat="1" ht="11.25">
      <c r="B202" s="232"/>
      <c r="C202" s="233"/>
      <c r="D202" s="202" t="s">
        <v>174</v>
      </c>
      <c r="E202" s="234" t="s">
        <v>1</v>
      </c>
      <c r="F202" s="235" t="s">
        <v>178</v>
      </c>
      <c r="G202" s="233"/>
      <c r="H202" s="236">
        <v>21.7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174</v>
      </c>
      <c r="AU202" s="242" t="s">
        <v>83</v>
      </c>
      <c r="AV202" s="15" t="s">
        <v>138</v>
      </c>
      <c r="AW202" s="15" t="s">
        <v>31</v>
      </c>
      <c r="AX202" s="15" t="s">
        <v>73</v>
      </c>
      <c r="AY202" s="242" t="s">
        <v>131</v>
      </c>
    </row>
    <row r="203" spans="1:65" s="14" customFormat="1" ht="11.25">
      <c r="B203" s="221"/>
      <c r="C203" s="222"/>
      <c r="D203" s="202" t="s">
        <v>174</v>
      </c>
      <c r="E203" s="223" t="s">
        <v>1</v>
      </c>
      <c r="F203" s="224" t="s">
        <v>1328</v>
      </c>
      <c r="G203" s="222"/>
      <c r="H203" s="225">
        <v>28.21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174</v>
      </c>
      <c r="AU203" s="231" t="s">
        <v>83</v>
      </c>
      <c r="AV203" s="14" t="s">
        <v>83</v>
      </c>
      <c r="AW203" s="14" t="s">
        <v>31</v>
      </c>
      <c r="AX203" s="14" t="s">
        <v>73</v>
      </c>
      <c r="AY203" s="231" t="s">
        <v>131</v>
      </c>
    </row>
    <row r="204" spans="1:65" s="15" customFormat="1" ht="11.25">
      <c r="B204" s="232"/>
      <c r="C204" s="233"/>
      <c r="D204" s="202" t="s">
        <v>174</v>
      </c>
      <c r="E204" s="234" t="s">
        <v>1</v>
      </c>
      <c r="F204" s="235" t="s">
        <v>178</v>
      </c>
      <c r="G204" s="233"/>
      <c r="H204" s="236">
        <v>28.21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174</v>
      </c>
      <c r="AU204" s="242" t="s">
        <v>83</v>
      </c>
      <c r="AV204" s="15" t="s">
        <v>138</v>
      </c>
      <c r="AW204" s="15" t="s">
        <v>31</v>
      </c>
      <c r="AX204" s="15" t="s">
        <v>81</v>
      </c>
      <c r="AY204" s="242" t="s">
        <v>131</v>
      </c>
    </row>
    <row r="205" spans="1:65" s="2" customFormat="1" ht="16.5" customHeight="1">
      <c r="A205" s="35"/>
      <c r="B205" s="36"/>
      <c r="C205" s="188" t="s">
        <v>229</v>
      </c>
      <c r="D205" s="188" t="s">
        <v>134</v>
      </c>
      <c r="E205" s="189" t="s">
        <v>1329</v>
      </c>
      <c r="F205" s="190" t="s">
        <v>1330</v>
      </c>
      <c r="G205" s="191" t="s">
        <v>375</v>
      </c>
      <c r="H205" s="192">
        <v>2</v>
      </c>
      <c r="I205" s="193"/>
      <c r="J205" s="194">
        <f>ROUND(I205*H205,2)</f>
        <v>0</v>
      </c>
      <c r="K205" s="195"/>
      <c r="L205" s="40"/>
      <c r="M205" s="196" t="s">
        <v>1</v>
      </c>
      <c r="N205" s="197" t="s">
        <v>38</v>
      </c>
      <c r="O205" s="72"/>
      <c r="P205" s="198">
        <f>O205*H205</f>
        <v>0</v>
      </c>
      <c r="Q205" s="198">
        <v>9.7349999999999997E-4</v>
      </c>
      <c r="R205" s="198">
        <f>Q205*H205</f>
        <v>1.9469999999999999E-3</v>
      </c>
      <c r="S205" s="198">
        <v>0</v>
      </c>
      <c r="T205" s="19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0" t="s">
        <v>229</v>
      </c>
      <c r="AT205" s="200" t="s">
        <v>134</v>
      </c>
      <c r="AU205" s="200" t="s">
        <v>83</v>
      </c>
      <c r="AY205" s="18" t="s">
        <v>131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8" t="s">
        <v>81</v>
      </c>
      <c r="BK205" s="201">
        <f>ROUND(I205*H205,2)</f>
        <v>0</v>
      </c>
      <c r="BL205" s="18" t="s">
        <v>229</v>
      </c>
      <c r="BM205" s="200" t="s">
        <v>324</v>
      </c>
    </row>
    <row r="206" spans="1:65" s="2" customFormat="1" ht="11.25">
      <c r="A206" s="35"/>
      <c r="B206" s="36"/>
      <c r="C206" s="37"/>
      <c r="D206" s="202" t="s">
        <v>139</v>
      </c>
      <c r="E206" s="37"/>
      <c r="F206" s="203" t="s">
        <v>1331</v>
      </c>
      <c r="G206" s="37"/>
      <c r="H206" s="37"/>
      <c r="I206" s="204"/>
      <c r="J206" s="37"/>
      <c r="K206" s="37"/>
      <c r="L206" s="40"/>
      <c r="M206" s="205"/>
      <c r="N206" s="206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139</v>
      </c>
      <c r="AU206" s="18" t="s">
        <v>83</v>
      </c>
    </row>
    <row r="207" spans="1:65" s="14" customFormat="1" ht="11.25">
      <c r="B207" s="221"/>
      <c r="C207" s="222"/>
      <c r="D207" s="202" t="s">
        <v>174</v>
      </c>
      <c r="E207" s="223" t="s">
        <v>1</v>
      </c>
      <c r="F207" s="224" t="s">
        <v>1332</v>
      </c>
      <c r="G207" s="222"/>
      <c r="H207" s="225">
        <v>1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174</v>
      </c>
      <c r="AU207" s="231" t="s">
        <v>83</v>
      </c>
      <c r="AV207" s="14" t="s">
        <v>83</v>
      </c>
      <c r="AW207" s="14" t="s">
        <v>31</v>
      </c>
      <c r="AX207" s="14" t="s">
        <v>73</v>
      </c>
      <c r="AY207" s="231" t="s">
        <v>131</v>
      </c>
    </row>
    <row r="208" spans="1:65" s="14" customFormat="1" ht="11.25">
      <c r="B208" s="221"/>
      <c r="C208" s="222"/>
      <c r="D208" s="202" t="s">
        <v>174</v>
      </c>
      <c r="E208" s="223" t="s">
        <v>1</v>
      </c>
      <c r="F208" s="224" t="s">
        <v>1333</v>
      </c>
      <c r="G208" s="222"/>
      <c r="H208" s="225">
        <v>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174</v>
      </c>
      <c r="AU208" s="231" t="s">
        <v>83</v>
      </c>
      <c r="AV208" s="14" t="s">
        <v>83</v>
      </c>
      <c r="AW208" s="14" t="s">
        <v>31</v>
      </c>
      <c r="AX208" s="14" t="s">
        <v>73</v>
      </c>
      <c r="AY208" s="231" t="s">
        <v>131</v>
      </c>
    </row>
    <row r="209" spans="1:65" s="15" customFormat="1" ht="11.25">
      <c r="B209" s="232"/>
      <c r="C209" s="233"/>
      <c r="D209" s="202" t="s">
        <v>174</v>
      </c>
      <c r="E209" s="234" t="s">
        <v>1</v>
      </c>
      <c r="F209" s="235" t="s">
        <v>178</v>
      </c>
      <c r="G209" s="233"/>
      <c r="H209" s="236">
        <v>2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174</v>
      </c>
      <c r="AU209" s="242" t="s">
        <v>83</v>
      </c>
      <c r="AV209" s="15" t="s">
        <v>138</v>
      </c>
      <c r="AW209" s="15" t="s">
        <v>31</v>
      </c>
      <c r="AX209" s="15" t="s">
        <v>81</v>
      </c>
      <c r="AY209" s="242" t="s">
        <v>131</v>
      </c>
    </row>
    <row r="210" spans="1:65" s="2" customFormat="1" ht="24.2" customHeight="1">
      <c r="A210" s="35"/>
      <c r="B210" s="36"/>
      <c r="C210" s="188" t="s">
        <v>327</v>
      </c>
      <c r="D210" s="188" t="s">
        <v>134</v>
      </c>
      <c r="E210" s="189" t="s">
        <v>1334</v>
      </c>
      <c r="F210" s="190" t="s">
        <v>1335</v>
      </c>
      <c r="G210" s="191" t="s">
        <v>375</v>
      </c>
      <c r="H210" s="192">
        <v>12</v>
      </c>
      <c r="I210" s="193"/>
      <c r="J210" s="194">
        <f>ROUND(I210*H210,2)</f>
        <v>0</v>
      </c>
      <c r="K210" s="195"/>
      <c r="L210" s="40"/>
      <c r="M210" s="196" t="s">
        <v>1</v>
      </c>
      <c r="N210" s="197" t="s">
        <v>38</v>
      </c>
      <c r="O210" s="72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0" t="s">
        <v>229</v>
      </c>
      <c r="AT210" s="200" t="s">
        <v>134</v>
      </c>
      <c r="AU210" s="200" t="s">
        <v>83</v>
      </c>
      <c r="AY210" s="18" t="s">
        <v>131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81</v>
      </c>
      <c r="BK210" s="201">
        <f>ROUND(I210*H210,2)</f>
        <v>0</v>
      </c>
      <c r="BL210" s="18" t="s">
        <v>229</v>
      </c>
      <c r="BM210" s="200" t="s">
        <v>330</v>
      </c>
    </row>
    <row r="211" spans="1:65" s="2" customFormat="1" ht="19.5">
      <c r="A211" s="35"/>
      <c r="B211" s="36"/>
      <c r="C211" s="37"/>
      <c r="D211" s="202" t="s">
        <v>139</v>
      </c>
      <c r="E211" s="37"/>
      <c r="F211" s="203" t="s">
        <v>1336</v>
      </c>
      <c r="G211" s="37"/>
      <c r="H211" s="37"/>
      <c r="I211" s="204"/>
      <c r="J211" s="37"/>
      <c r="K211" s="37"/>
      <c r="L211" s="40"/>
      <c r="M211" s="205"/>
      <c r="N211" s="206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139</v>
      </c>
      <c r="AU211" s="18" t="s">
        <v>83</v>
      </c>
    </row>
    <row r="212" spans="1:65" s="14" customFormat="1" ht="11.25">
      <c r="B212" s="221"/>
      <c r="C212" s="222"/>
      <c r="D212" s="202" t="s">
        <v>174</v>
      </c>
      <c r="E212" s="223" t="s">
        <v>1</v>
      </c>
      <c r="F212" s="224" t="s">
        <v>1337</v>
      </c>
      <c r="G212" s="222"/>
      <c r="H212" s="225">
        <v>6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174</v>
      </c>
      <c r="AU212" s="231" t="s">
        <v>83</v>
      </c>
      <c r="AV212" s="14" t="s">
        <v>83</v>
      </c>
      <c r="AW212" s="14" t="s">
        <v>31</v>
      </c>
      <c r="AX212" s="14" t="s">
        <v>73</v>
      </c>
      <c r="AY212" s="231" t="s">
        <v>131</v>
      </c>
    </row>
    <row r="213" spans="1:65" s="14" customFormat="1" ht="11.25">
      <c r="B213" s="221"/>
      <c r="C213" s="222"/>
      <c r="D213" s="202" t="s">
        <v>174</v>
      </c>
      <c r="E213" s="223" t="s">
        <v>1</v>
      </c>
      <c r="F213" s="224" t="s">
        <v>1338</v>
      </c>
      <c r="G213" s="222"/>
      <c r="H213" s="225">
        <v>6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174</v>
      </c>
      <c r="AU213" s="231" t="s">
        <v>83</v>
      </c>
      <c r="AV213" s="14" t="s">
        <v>83</v>
      </c>
      <c r="AW213" s="14" t="s">
        <v>31</v>
      </c>
      <c r="AX213" s="14" t="s">
        <v>73</v>
      </c>
      <c r="AY213" s="231" t="s">
        <v>131</v>
      </c>
    </row>
    <row r="214" spans="1:65" s="15" customFormat="1" ht="11.25">
      <c r="B214" s="232"/>
      <c r="C214" s="233"/>
      <c r="D214" s="202" t="s">
        <v>174</v>
      </c>
      <c r="E214" s="234" t="s">
        <v>1</v>
      </c>
      <c r="F214" s="235" t="s">
        <v>178</v>
      </c>
      <c r="G214" s="233"/>
      <c r="H214" s="236">
        <v>12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174</v>
      </c>
      <c r="AU214" s="242" t="s">
        <v>83</v>
      </c>
      <c r="AV214" s="15" t="s">
        <v>138</v>
      </c>
      <c r="AW214" s="15" t="s">
        <v>31</v>
      </c>
      <c r="AX214" s="15" t="s">
        <v>81</v>
      </c>
      <c r="AY214" s="242" t="s">
        <v>131</v>
      </c>
    </row>
    <row r="215" spans="1:65" s="2" customFormat="1" ht="24.2" customHeight="1">
      <c r="A215" s="35"/>
      <c r="B215" s="36"/>
      <c r="C215" s="188" t="s">
        <v>240</v>
      </c>
      <c r="D215" s="188" t="s">
        <v>134</v>
      </c>
      <c r="E215" s="189" t="s">
        <v>1339</v>
      </c>
      <c r="F215" s="190" t="s">
        <v>1340</v>
      </c>
      <c r="G215" s="191" t="s">
        <v>318</v>
      </c>
      <c r="H215" s="192">
        <v>1</v>
      </c>
      <c r="I215" s="193"/>
      <c r="J215" s="194">
        <f>ROUND(I215*H215,2)</f>
        <v>0</v>
      </c>
      <c r="K215" s="195"/>
      <c r="L215" s="40"/>
      <c r="M215" s="196" t="s">
        <v>1</v>
      </c>
      <c r="N215" s="197" t="s">
        <v>38</v>
      </c>
      <c r="O215" s="72"/>
      <c r="P215" s="198">
        <f>O215*H215</f>
        <v>0</v>
      </c>
      <c r="Q215" s="198">
        <v>1.187757E-2</v>
      </c>
      <c r="R215" s="198">
        <f>Q215*H215</f>
        <v>1.187757E-2</v>
      </c>
      <c r="S215" s="198">
        <v>0</v>
      </c>
      <c r="T215" s="19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0" t="s">
        <v>229</v>
      </c>
      <c r="AT215" s="200" t="s">
        <v>134</v>
      </c>
      <c r="AU215" s="200" t="s">
        <v>83</v>
      </c>
      <c r="AY215" s="18" t="s">
        <v>131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18" t="s">
        <v>81</v>
      </c>
      <c r="BK215" s="201">
        <f>ROUND(I215*H215,2)</f>
        <v>0</v>
      </c>
      <c r="BL215" s="18" t="s">
        <v>229</v>
      </c>
      <c r="BM215" s="200" t="s">
        <v>335</v>
      </c>
    </row>
    <row r="216" spans="1:65" s="2" customFormat="1" ht="19.5">
      <c r="A216" s="35"/>
      <c r="B216" s="36"/>
      <c r="C216" s="37"/>
      <c r="D216" s="202" t="s">
        <v>139</v>
      </c>
      <c r="E216" s="37"/>
      <c r="F216" s="203" t="s">
        <v>1341</v>
      </c>
      <c r="G216" s="37"/>
      <c r="H216" s="37"/>
      <c r="I216" s="204"/>
      <c r="J216" s="37"/>
      <c r="K216" s="37"/>
      <c r="L216" s="40"/>
      <c r="M216" s="205"/>
      <c r="N216" s="206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139</v>
      </c>
      <c r="AU216" s="18" t="s">
        <v>83</v>
      </c>
    </row>
    <row r="217" spans="1:65" s="2" customFormat="1" ht="24.2" customHeight="1">
      <c r="A217" s="35"/>
      <c r="B217" s="36"/>
      <c r="C217" s="188" t="s">
        <v>339</v>
      </c>
      <c r="D217" s="188" t="s">
        <v>134</v>
      </c>
      <c r="E217" s="189" t="s">
        <v>1342</v>
      </c>
      <c r="F217" s="190" t="s">
        <v>1343</v>
      </c>
      <c r="G217" s="191" t="s">
        <v>375</v>
      </c>
      <c r="H217" s="192">
        <v>2</v>
      </c>
      <c r="I217" s="193"/>
      <c r="J217" s="194">
        <f>ROUND(I217*H217,2)</f>
        <v>0</v>
      </c>
      <c r="K217" s="195"/>
      <c r="L217" s="40"/>
      <c r="M217" s="196" t="s">
        <v>1</v>
      </c>
      <c r="N217" s="197" t="s">
        <v>38</v>
      </c>
      <c r="O217" s="72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0" t="s">
        <v>229</v>
      </c>
      <c r="AT217" s="200" t="s">
        <v>134</v>
      </c>
      <c r="AU217" s="200" t="s">
        <v>83</v>
      </c>
      <c r="AY217" s="18" t="s">
        <v>131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81</v>
      </c>
      <c r="BK217" s="201">
        <f>ROUND(I217*H217,2)</f>
        <v>0</v>
      </c>
      <c r="BL217" s="18" t="s">
        <v>229</v>
      </c>
      <c r="BM217" s="200" t="s">
        <v>342</v>
      </c>
    </row>
    <row r="218" spans="1:65" s="2" customFormat="1" ht="19.5">
      <c r="A218" s="35"/>
      <c r="B218" s="36"/>
      <c r="C218" s="37"/>
      <c r="D218" s="202" t="s">
        <v>139</v>
      </c>
      <c r="E218" s="37"/>
      <c r="F218" s="203" t="s">
        <v>1344</v>
      </c>
      <c r="G218" s="37"/>
      <c r="H218" s="37"/>
      <c r="I218" s="204"/>
      <c r="J218" s="37"/>
      <c r="K218" s="37"/>
      <c r="L218" s="40"/>
      <c r="M218" s="205"/>
      <c r="N218" s="206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139</v>
      </c>
      <c r="AU218" s="18" t="s">
        <v>83</v>
      </c>
    </row>
    <row r="219" spans="1:65" s="2" customFormat="1" ht="24.2" customHeight="1">
      <c r="A219" s="35"/>
      <c r="B219" s="36"/>
      <c r="C219" s="188" t="s">
        <v>286</v>
      </c>
      <c r="D219" s="188" t="s">
        <v>134</v>
      </c>
      <c r="E219" s="189" t="s">
        <v>1345</v>
      </c>
      <c r="F219" s="190" t="s">
        <v>1346</v>
      </c>
      <c r="G219" s="191" t="s">
        <v>228</v>
      </c>
      <c r="H219" s="192">
        <v>108.42</v>
      </c>
      <c r="I219" s="193"/>
      <c r="J219" s="194">
        <f>ROUND(I219*H219,2)</f>
        <v>0</v>
      </c>
      <c r="K219" s="195"/>
      <c r="L219" s="40"/>
      <c r="M219" s="196" t="s">
        <v>1</v>
      </c>
      <c r="N219" s="197" t="s">
        <v>38</v>
      </c>
      <c r="O219" s="72"/>
      <c r="P219" s="198">
        <f>O219*H219</f>
        <v>0</v>
      </c>
      <c r="Q219" s="198">
        <v>3.9596999999999999E-4</v>
      </c>
      <c r="R219" s="198">
        <f>Q219*H219</f>
        <v>4.2931067400000002E-2</v>
      </c>
      <c r="S219" s="198">
        <v>0</v>
      </c>
      <c r="T219" s="19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0" t="s">
        <v>229</v>
      </c>
      <c r="AT219" s="200" t="s">
        <v>134</v>
      </c>
      <c r="AU219" s="200" t="s">
        <v>83</v>
      </c>
      <c r="AY219" s="18" t="s">
        <v>131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8" t="s">
        <v>81</v>
      </c>
      <c r="BK219" s="201">
        <f>ROUND(I219*H219,2)</f>
        <v>0</v>
      </c>
      <c r="BL219" s="18" t="s">
        <v>229</v>
      </c>
      <c r="BM219" s="200" t="s">
        <v>348</v>
      </c>
    </row>
    <row r="220" spans="1:65" s="2" customFormat="1" ht="29.25">
      <c r="A220" s="35"/>
      <c r="B220" s="36"/>
      <c r="C220" s="37"/>
      <c r="D220" s="202" t="s">
        <v>139</v>
      </c>
      <c r="E220" s="37"/>
      <c r="F220" s="203" t="s">
        <v>1347</v>
      </c>
      <c r="G220" s="37"/>
      <c r="H220" s="37"/>
      <c r="I220" s="204"/>
      <c r="J220" s="37"/>
      <c r="K220" s="37"/>
      <c r="L220" s="40"/>
      <c r="M220" s="205"/>
      <c r="N220" s="206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139</v>
      </c>
      <c r="AU220" s="18" t="s">
        <v>83</v>
      </c>
    </row>
    <row r="221" spans="1:65" s="14" customFormat="1" ht="11.25">
      <c r="B221" s="221"/>
      <c r="C221" s="222"/>
      <c r="D221" s="202" t="s">
        <v>174</v>
      </c>
      <c r="E221" s="223" t="s">
        <v>1</v>
      </c>
      <c r="F221" s="224" t="s">
        <v>1348</v>
      </c>
      <c r="G221" s="222"/>
      <c r="H221" s="225">
        <v>108.42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174</v>
      </c>
      <c r="AU221" s="231" t="s">
        <v>83</v>
      </c>
      <c r="AV221" s="14" t="s">
        <v>83</v>
      </c>
      <c r="AW221" s="14" t="s">
        <v>31</v>
      </c>
      <c r="AX221" s="14" t="s">
        <v>73</v>
      </c>
      <c r="AY221" s="231" t="s">
        <v>131</v>
      </c>
    </row>
    <row r="222" spans="1:65" s="15" customFormat="1" ht="11.25">
      <c r="B222" s="232"/>
      <c r="C222" s="233"/>
      <c r="D222" s="202" t="s">
        <v>174</v>
      </c>
      <c r="E222" s="234" t="s">
        <v>1</v>
      </c>
      <c r="F222" s="235" t="s">
        <v>178</v>
      </c>
      <c r="G222" s="233"/>
      <c r="H222" s="236">
        <v>108.42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174</v>
      </c>
      <c r="AU222" s="242" t="s">
        <v>83</v>
      </c>
      <c r="AV222" s="15" t="s">
        <v>138</v>
      </c>
      <c r="AW222" s="15" t="s">
        <v>31</v>
      </c>
      <c r="AX222" s="15" t="s">
        <v>81</v>
      </c>
      <c r="AY222" s="242" t="s">
        <v>131</v>
      </c>
    </row>
    <row r="223" spans="1:65" s="2" customFormat="1" ht="16.5" customHeight="1">
      <c r="A223" s="35"/>
      <c r="B223" s="36"/>
      <c r="C223" s="188" t="s">
        <v>7</v>
      </c>
      <c r="D223" s="188" t="s">
        <v>134</v>
      </c>
      <c r="E223" s="189" t="s">
        <v>1349</v>
      </c>
      <c r="F223" s="190" t="s">
        <v>1350</v>
      </c>
      <c r="G223" s="191" t="s">
        <v>318</v>
      </c>
      <c r="H223" s="192">
        <v>1</v>
      </c>
      <c r="I223" s="193"/>
      <c r="J223" s="194">
        <f>ROUND(I223*H223,2)</f>
        <v>0</v>
      </c>
      <c r="K223" s="195"/>
      <c r="L223" s="40"/>
      <c r="M223" s="196" t="s">
        <v>1</v>
      </c>
      <c r="N223" s="197" t="s">
        <v>38</v>
      </c>
      <c r="O223" s="72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0" t="s">
        <v>229</v>
      </c>
      <c r="AT223" s="200" t="s">
        <v>134</v>
      </c>
      <c r="AU223" s="200" t="s">
        <v>83</v>
      </c>
      <c r="AY223" s="18" t="s">
        <v>131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8" t="s">
        <v>81</v>
      </c>
      <c r="BK223" s="201">
        <f>ROUND(I223*H223,2)</f>
        <v>0</v>
      </c>
      <c r="BL223" s="18" t="s">
        <v>229</v>
      </c>
      <c r="BM223" s="200" t="s">
        <v>511</v>
      </c>
    </row>
    <row r="224" spans="1:65" s="2" customFormat="1" ht="11.25">
      <c r="A224" s="35"/>
      <c r="B224" s="36"/>
      <c r="C224" s="37"/>
      <c r="D224" s="202" t="s">
        <v>139</v>
      </c>
      <c r="E224" s="37"/>
      <c r="F224" s="203" t="s">
        <v>1350</v>
      </c>
      <c r="G224" s="37"/>
      <c r="H224" s="37"/>
      <c r="I224" s="204"/>
      <c r="J224" s="37"/>
      <c r="K224" s="37"/>
      <c r="L224" s="40"/>
      <c r="M224" s="205"/>
      <c r="N224" s="206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139</v>
      </c>
      <c r="AU224" s="18" t="s">
        <v>83</v>
      </c>
    </row>
    <row r="225" spans="1:65" s="2" customFormat="1" ht="16.5" customHeight="1">
      <c r="A225" s="35"/>
      <c r="B225" s="36"/>
      <c r="C225" s="188" t="s">
        <v>295</v>
      </c>
      <c r="D225" s="188" t="s">
        <v>134</v>
      </c>
      <c r="E225" s="189" t="s">
        <v>1351</v>
      </c>
      <c r="F225" s="190" t="s">
        <v>1302</v>
      </c>
      <c r="G225" s="191" t="s">
        <v>995</v>
      </c>
      <c r="H225" s="192">
        <v>40</v>
      </c>
      <c r="I225" s="193"/>
      <c r="J225" s="194">
        <f>ROUND(I225*H225,2)</f>
        <v>0</v>
      </c>
      <c r="K225" s="195"/>
      <c r="L225" s="40"/>
      <c r="M225" s="196" t="s">
        <v>1</v>
      </c>
      <c r="N225" s="197" t="s">
        <v>38</v>
      </c>
      <c r="O225" s="72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229</v>
      </c>
      <c r="AT225" s="200" t="s">
        <v>134</v>
      </c>
      <c r="AU225" s="200" t="s">
        <v>83</v>
      </c>
      <c r="AY225" s="18" t="s">
        <v>131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8" t="s">
        <v>81</v>
      </c>
      <c r="BK225" s="201">
        <f>ROUND(I225*H225,2)</f>
        <v>0</v>
      </c>
      <c r="BL225" s="18" t="s">
        <v>229</v>
      </c>
      <c r="BM225" s="200" t="s">
        <v>514</v>
      </c>
    </row>
    <row r="226" spans="1:65" s="2" customFormat="1" ht="11.25">
      <c r="A226" s="35"/>
      <c r="B226" s="36"/>
      <c r="C226" s="37"/>
      <c r="D226" s="202" t="s">
        <v>139</v>
      </c>
      <c r="E226" s="37"/>
      <c r="F226" s="203" t="s">
        <v>1302</v>
      </c>
      <c r="G226" s="37"/>
      <c r="H226" s="37"/>
      <c r="I226" s="204"/>
      <c r="J226" s="37"/>
      <c r="K226" s="37"/>
      <c r="L226" s="40"/>
      <c r="M226" s="205"/>
      <c r="N226" s="206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139</v>
      </c>
      <c r="AU226" s="18" t="s">
        <v>83</v>
      </c>
    </row>
    <row r="227" spans="1:65" s="2" customFormat="1" ht="24.2" customHeight="1">
      <c r="A227" s="35"/>
      <c r="B227" s="36"/>
      <c r="C227" s="188" t="s">
        <v>518</v>
      </c>
      <c r="D227" s="188" t="s">
        <v>134</v>
      </c>
      <c r="E227" s="189" t="s">
        <v>1352</v>
      </c>
      <c r="F227" s="190" t="s">
        <v>1353</v>
      </c>
      <c r="G227" s="191" t="s">
        <v>294</v>
      </c>
      <c r="H227" s="192">
        <v>0.18099999999999999</v>
      </c>
      <c r="I227" s="193"/>
      <c r="J227" s="194">
        <f>ROUND(I227*H227,2)</f>
        <v>0</v>
      </c>
      <c r="K227" s="195"/>
      <c r="L227" s="40"/>
      <c r="M227" s="196" t="s">
        <v>1</v>
      </c>
      <c r="N227" s="197" t="s">
        <v>38</v>
      </c>
      <c r="O227" s="72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229</v>
      </c>
      <c r="AT227" s="200" t="s">
        <v>134</v>
      </c>
      <c r="AU227" s="200" t="s">
        <v>83</v>
      </c>
      <c r="AY227" s="18" t="s">
        <v>131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8" t="s">
        <v>81</v>
      </c>
      <c r="BK227" s="201">
        <f>ROUND(I227*H227,2)</f>
        <v>0</v>
      </c>
      <c r="BL227" s="18" t="s">
        <v>229</v>
      </c>
      <c r="BM227" s="200" t="s">
        <v>521</v>
      </c>
    </row>
    <row r="228" spans="1:65" s="2" customFormat="1" ht="29.25">
      <c r="A228" s="35"/>
      <c r="B228" s="36"/>
      <c r="C228" s="37"/>
      <c r="D228" s="202" t="s">
        <v>139</v>
      </c>
      <c r="E228" s="37"/>
      <c r="F228" s="203" t="s">
        <v>1354</v>
      </c>
      <c r="G228" s="37"/>
      <c r="H228" s="37"/>
      <c r="I228" s="204"/>
      <c r="J228" s="37"/>
      <c r="K228" s="37"/>
      <c r="L228" s="40"/>
      <c r="M228" s="205"/>
      <c r="N228" s="206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139</v>
      </c>
      <c r="AU228" s="18" t="s">
        <v>83</v>
      </c>
    </row>
    <row r="229" spans="1:65" s="2" customFormat="1" ht="24.2" customHeight="1">
      <c r="A229" s="35"/>
      <c r="B229" s="36"/>
      <c r="C229" s="188" t="s">
        <v>299</v>
      </c>
      <c r="D229" s="188" t="s">
        <v>134</v>
      </c>
      <c r="E229" s="189" t="s">
        <v>1355</v>
      </c>
      <c r="F229" s="190" t="s">
        <v>1356</v>
      </c>
      <c r="G229" s="191" t="s">
        <v>294</v>
      </c>
      <c r="H229" s="192">
        <v>0.18099999999999999</v>
      </c>
      <c r="I229" s="193"/>
      <c r="J229" s="194">
        <f>ROUND(I229*H229,2)</f>
        <v>0</v>
      </c>
      <c r="K229" s="195"/>
      <c r="L229" s="40"/>
      <c r="M229" s="196" t="s">
        <v>1</v>
      </c>
      <c r="N229" s="197" t="s">
        <v>38</v>
      </c>
      <c r="O229" s="72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0" t="s">
        <v>229</v>
      </c>
      <c r="AT229" s="200" t="s">
        <v>134</v>
      </c>
      <c r="AU229" s="200" t="s">
        <v>83</v>
      </c>
      <c r="AY229" s="18" t="s">
        <v>131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81</v>
      </c>
      <c r="BK229" s="201">
        <f>ROUND(I229*H229,2)</f>
        <v>0</v>
      </c>
      <c r="BL229" s="18" t="s">
        <v>229</v>
      </c>
      <c r="BM229" s="200" t="s">
        <v>524</v>
      </c>
    </row>
    <row r="230" spans="1:65" s="2" customFormat="1" ht="29.25">
      <c r="A230" s="35"/>
      <c r="B230" s="36"/>
      <c r="C230" s="37"/>
      <c r="D230" s="202" t="s">
        <v>139</v>
      </c>
      <c r="E230" s="37"/>
      <c r="F230" s="203" t="s">
        <v>1357</v>
      </c>
      <c r="G230" s="37"/>
      <c r="H230" s="37"/>
      <c r="I230" s="204"/>
      <c r="J230" s="37"/>
      <c r="K230" s="37"/>
      <c r="L230" s="40"/>
      <c r="M230" s="205"/>
      <c r="N230" s="206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139</v>
      </c>
      <c r="AU230" s="18" t="s">
        <v>83</v>
      </c>
    </row>
    <row r="231" spans="1:65" s="12" customFormat="1" ht="22.9" customHeight="1">
      <c r="B231" s="172"/>
      <c r="C231" s="173"/>
      <c r="D231" s="174" t="s">
        <v>72</v>
      </c>
      <c r="E231" s="186" t="s">
        <v>313</v>
      </c>
      <c r="F231" s="186" t="s">
        <v>314</v>
      </c>
      <c r="G231" s="173"/>
      <c r="H231" s="173"/>
      <c r="I231" s="176"/>
      <c r="J231" s="187">
        <f>BK231</f>
        <v>0</v>
      </c>
      <c r="K231" s="173"/>
      <c r="L231" s="178"/>
      <c r="M231" s="179"/>
      <c r="N231" s="180"/>
      <c r="O231" s="180"/>
      <c r="P231" s="181">
        <f>SUM(P232:P300)</f>
        <v>0</v>
      </c>
      <c r="Q231" s="180"/>
      <c r="R231" s="181">
        <f>SUM(R232:R300)</f>
        <v>0.36069373620000011</v>
      </c>
      <c r="S231" s="180"/>
      <c r="T231" s="182">
        <f>SUM(T232:T300)</f>
        <v>0</v>
      </c>
      <c r="AR231" s="183" t="s">
        <v>83</v>
      </c>
      <c r="AT231" s="184" t="s">
        <v>72</v>
      </c>
      <c r="AU231" s="184" t="s">
        <v>81</v>
      </c>
      <c r="AY231" s="183" t="s">
        <v>131</v>
      </c>
      <c r="BK231" s="185">
        <f>SUM(BK232:BK300)</f>
        <v>0</v>
      </c>
    </row>
    <row r="232" spans="1:65" s="2" customFormat="1" ht="24.2" customHeight="1">
      <c r="A232" s="35"/>
      <c r="B232" s="36"/>
      <c r="C232" s="188" t="s">
        <v>525</v>
      </c>
      <c r="D232" s="188" t="s">
        <v>134</v>
      </c>
      <c r="E232" s="189" t="s">
        <v>1358</v>
      </c>
      <c r="F232" s="190" t="s">
        <v>1359</v>
      </c>
      <c r="G232" s="191" t="s">
        <v>318</v>
      </c>
      <c r="H232" s="192">
        <v>4</v>
      </c>
      <c r="I232" s="193"/>
      <c r="J232" s="194">
        <f>ROUND(I232*H232,2)</f>
        <v>0</v>
      </c>
      <c r="K232" s="195"/>
      <c r="L232" s="40"/>
      <c r="M232" s="196" t="s">
        <v>1</v>
      </c>
      <c r="N232" s="197" t="s">
        <v>38</v>
      </c>
      <c r="O232" s="72"/>
      <c r="P232" s="198">
        <f>O232*H232</f>
        <v>0</v>
      </c>
      <c r="Q232" s="198">
        <v>2.8937463300000001E-2</v>
      </c>
      <c r="R232" s="198">
        <f>Q232*H232</f>
        <v>0.1157498532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229</v>
      </c>
      <c r="AT232" s="200" t="s">
        <v>134</v>
      </c>
      <c r="AU232" s="200" t="s">
        <v>83</v>
      </c>
      <c r="AY232" s="18" t="s">
        <v>131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8" t="s">
        <v>81</v>
      </c>
      <c r="BK232" s="201">
        <f>ROUND(I232*H232,2)</f>
        <v>0</v>
      </c>
      <c r="BL232" s="18" t="s">
        <v>229</v>
      </c>
      <c r="BM232" s="200" t="s">
        <v>528</v>
      </c>
    </row>
    <row r="233" spans="1:65" s="2" customFormat="1" ht="19.5">
      <c r="A233" s="35"/>
      <c r="B233" s="36"/>
      <c r="C233" s="37"/>
      <c r="D233" s="202" t="s">
        <v>139</v>
      </c>
      <c r="E233" s="37"/>
      <c r="F233" s="203" t="s">
        <v>1360</v>
      </c>
      <c r="G233" s="37"/>
      <c r="H233" s="37"/>
      <c r="I233" s="204"/>
      <c r="J233" s="37"/>
      <c r="K233" s="37"/>
      <c r="L233" s="40"/>
      <c r="M233" s="205"/>
      <c r="N233" s="206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139</v>
      </c>
      <c r="AU233" s="18" t="s">
        <v>83</v>
      </c>
    </row>
    <row r="234" spans="1:65" s="14" customFormat="1" ht="11.25">
      <c r="B234" s="221"/>
      <c r="C234" s="222"/>
      <c r="D234" s="202" t="s">
        <v>174</v>
      </c>
      <c r="E234" s="223" t="s">
        <v>1</v>
      </c>
      <c r="F234" s="224" t="s">
        <v>321</v>
      </c>
      <c r="G234" s="222"/>
      <c r="H234" s="225">
        <v>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174</v>
      </c>
      <c r="AU234" s="231" t="s">
        <v>83</v>
      </c>
      <c r="AV234" s="14" t="s">
        <v>83</v>
      </c>
      <c r="AW234" s="14" t="s">
        <v>31</v>
      </c>
      <c r="AX234" s="14" t="s">
        <v>73</v>
      </c>
      <c r="AY234" s="231" t="s">
        <v>131</v>
      </c>
    </row>
    <row r="235" spans="1:65" s="14" customFormat="1" ht="11.25">
      <c r="B235" s="221"/>
      <c r="C235" s="222"/>
      <c r="D235" s="202" t="s">
        <v>174</v>
      </c>
      <c r="E235" s="223" t="s">
        <v>1</v>
      </c>
      <c r="F235" s="224" t="s">
        <v>1361</v>
      </c>
      <c r="G235" s="222"/>
      <c r="H235" s="225">
        <v>2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174</v>
      </c>
      <c r="AU235" s="231" t="s">
        <v>83</v>
      </c>
      <c r="AV235" s="14" t="s">
        <v>83</v>
      </c>
      <c r="AW235" s="14" t="s">
        <v>31</v>
      </c>
      <c r="AX235" s="14" t="s">
        <v>73</v>
      </c>
      <c r="AY235" s="231" t="s">
        <v>131</v>
      </c>
    </row>
    <row r="236" spans="1:65" s="15" customFormat="1" ht="11.25">
      <c r="B236" s="232"/>
      <c r="C236" s="233"/>
      <c r="D236" s="202" t="s">
        <v>174</v>
      </c>
      <c r="E236" s="234" t="s">
        <v>1</v>
      </c>
      <c r="F236" s="235" t="s">
        <v>178</v>
      </c>
      <c r="G236" s="233"/>
      <c r="H236" s="236">
        <v>4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174</v>
      </c>
      <c r="AU236" s="242" t="s">
        <v>83</v>
      </c>
      <c r="AV236" s="15" t="s">
        <v>138</v>
      </c>
      <c r="AW236" s="15" t="s">
        <v>31</v>
      </c>
      <c r="AX236" s="15" t="s">
        <v>81</v>
      </c>
      <c r="AY236" s="242" t="s">
        <v>131</v>
      </c>
    </row>
    <row r="237" spans="1:65" s="2" customFormat="1" ht="24.2" customHeight="1">
      <c r="A237" s="35"/>
      <c r="B237" s="36"/>
      <c r="C237" s="188" t="s">
        <v>305</v>
      </c>
      <c r="D237" s="188" t="s">
        <v>134</v>
      </c>
      <c r="E237" s="189" t="s">
        <v>1362</v>
      </c>
      <c r="F237" s="190" t="s">
        <v>1363</v>
      </c>
      <c r="G237" s="191" t="s">
        <v>318</v>
      </c>
      <c r="H237" s="192">
        <v>5</v>
      </c>
      <c r="I237" s="193"/>
      <c r="J237" s="194">
        <f>ROUND(I237*H237,2)</f>
        <v>0</v>
      </c>
      <c r="K237" s="195"/>
      <c r="L237" s="40"/>
      <c r="M237" s="196" t="s">
        <v>1</v>
      </c>
      <c r="N237" s="197" t="s">
        <v>38</v>
      </c>
      <c r="O237" s="72"/>
      <c r="P237" s="198">
        <f>O237*H237</f>
        <v>0</v>
      </c>
      <c r="Q237" s="198">
        <v>1.6469276500000001E-2</v>
      </c>
      <c r="R237" s="198">
        <f>Q237*H237</f>
        <v>8.2346382500000009E-2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229</v>
      </c>
      <c r="AT237" s="200" t="s">
        <v>134</v>
      </c>
      <c r="AU237" s="200" t="s">
        <v>83</v>
      </c>
      <c r="AY237" s="18" t="s">
        <v>131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8" t="s">
        <v>81</v>
      </c>
      <c r="BK237" s="201">
        <f>ROUND(I237*H237,2)</f>
        <v>0</v>
      </c>
      <c r="BL237" s="18" t="s">
        <v>229</v>
      </c>
      <c r="BM237" s="200" t="s">
        <v>569</v>
      </c>
    </row>
    <row r="238" spans="1:65" s="2" customFormat="1" ht="29.25">
      <c r="A238" s="35"/>
      <c r="B238" s="36"/>
      <c r="C238" s="37"/>
      <c r="D238" s="202" t="s">
        <v>139</v>
      </c>
      <c r="E238" s="37"/>
      <c r="F238" s="203" t="s">
        <v>1364</v>
      </c>
      <c r="G238" s="37"/>
      <c r="H238" s="37"/>
      <c r="I238" s="204"/>
      <c r="J238" s="37"/>
      <c r="K238" s="37"/>
      <c r="L238" s="40"/>
      <c r="M238" s="205"/>
      <c r="N238" s="206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139</v>
      </c>
      <c r="AU238" s="18" t="s">
        <v>83</v>
      </c>
    </row>
    <row r="239" spans="1:65" s="14" customFormat="1" ht="11.25">
      <c r="B239" s="221"/>
      <c r="C239" s="222"/>
      <c r="D239" s="202" t="s">
        <v>174</v>
      </c>
      <c r="E239" s="223" t="s">
        <v>1</v>
      </c>
      <c r="F239" s="224" t="s">
        <v>326</v>
      </c>
      <c r="G239" s="222"/>
      <c r="H239" s="225">
        <v>3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174</v>
      </c>
      <c r="AU239" s="231" t="s">
        <v>83</v>
      </c>
      <c r="AV239" s="14" t="s">
        <v>83</v>
      </c>
      <c r="AW239" s="14" t="s">
        <v>31</v>
      </c>
      <c r="AX239" s="14" t="s">
        <v>73</v>
      </c>
      <c r="AY239" s="231" t="s">
        <v>131</v>
      </c>
    </row>
    <row r="240" spans="1:65" s="14" customFormat="1" ht="11.25">
      <c r="B240" s="221"/>
      <c r="C240" s="222"/>
      <c r="D240" s="202" t="s">
        <v>174</v>
      </c>
      <c r="E240" s="223" t="s">
        <v>1</v>
      </c>
      <c r="F240" s="224" t="s">
        <v>1361</v>
      </c>
      <c r="G240" s="222"/>
      <c r="H240" s="225">
        <v>2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174</v>
      </c>
      <c r="AU240" s="231" t="s">
        <v>83</v>
      </c>
      <c r="AV240" s="14" t="s">
        <v>83</v>
      </c>
      <c r="AW240" s="14" t="s">
        <v>31</v>
      </c>
      <c r="AX240" s="14" t="s">
        <v>73</v>
      </c>
      <c r="AY240" s="231" t="s">
        <v>131</v>
      </c>
    </row>
    <row r="241" spans="1:65" s="15" customFormat="1" ht="11.25">
      <c r="B241" s="232"/>
      <c r="C241" s="233"/>
      <c r="D241" s="202" t="s">
        <v>174</v>
      </c>
      <c r="E241" s="234" t="s">
        <v>1</v>
      </c>
      <c r="F241" s="235" t="s">
        <v>178</v>
      </c>
      <c r="G241" s="233"/>
      <c r="H241" s="236">
        <v>5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174</v>
      </c>
      <c r="AU241" s="242" t="s">
        <v>83</v>
      </c>
      <c r="AV241" s="15" t="s">
        <v>138</v>
      </c>
      <c r="AW241" s="15" t="s">
        <v>31</v>
      </c>
      <c r="AX241" s="15" t="s">
        <v>81</v>
      </c>
      <c r="AY241" s="242" t="s">
        <v>131</v>
      </c>
    </row>
    <row r="242" spans="1:65" s="2" customFormat="1" ht="33" customHeight="1">
      <c r="A242" s="35"/>
      <c r="B242" s="36"/>
      <c r="C242" s="188" t="s">
        <v>573</v>
      </c>
      <c r="D242" s="188" t="s">
        <v>134</v>
      </c>
      <c r="E242" s="189" t="s">
        <v>1365</v>
      </c>
      <c r="F242" s="190" t="s">
        <v>1366</v>
      </c>
      <c r="G242" s="191" t="s">
        <v>318</v>
      </c>
      <c r="H242" s="192">
        <v>2</v>
      </c>
      <c r="I242" s="193"/>
      <c r="J242" s="194">
        <f>ROUND(I242*H242,2)</f>
        <v>0</v>
      </c>
      <c r="K242" s="195"/>
      <c r="L242" s="40"/>
      <c r="M242" s="196" t="s">
        <v>1</v>
      </c>
      <c r="N242" s="197" t="s">
        <v>38</v>
      </c>
      <c r="O242" s="72"/>
      <c r="P242" s="198">
        <f>O242*H242</f>
        <v>0</v>
      </c>
      <c r="Q242" s="198">
        <v>4.9347121000000004E-3</v>
      </c>
      <c r="R242" s="198">
        <f>Q242*H242</f>
        <v>9.8694242000000008E-3</v>
      </c>
      <c r="S242" s="198">
        <v>0</v>
      </c>
      <c r="T242" s="19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229</v>
      </c>
      <c r="AT242" s="200" t="s">
        <v>134</v>
      </c>
      <c r="AU242" s="200" t="s">
        <v>83</v>
      </c>
      <c r="AY242" s="18" t="s">
        <v>131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18" t="s">
        <v>81</v>
      </c>
      <c r="BK242" s="201">
        <f>ROUND(I242*H242,2)</f>
        <v>0</v>
      </c>
      <c r="BL242" s="18" t="s">
        <v>229</v>
      </c>
      <c r="BM242" s="200" t="s">
        <v>576</v>
      </c>
    </row>
    <row r="243" spans="1:65" s="2" customFormat="1" ht="19.5">
      <c r="A243" s="35"/>
      <c r="B243" s="36"/>
      <c r="C243" s="37"/>
      <c r="D243" s="202" t="s">
        <v>139</v>
      </c>
      <c r="E243" s="37"/>
      <c r="F243" s="203" t="s">
        <v>1367</v>
      </c>
      <c r="G243" s="37"/>
      <c r="H243" s="37"/>
      <c r="I243" s="204"/>
      <c r="J243" s="37"/>
      <c r="K243" s="37"/>
      <c r="L243" s="40"/>
      <c r="M243" s="205"/>
      <c r="N243" s="206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139</v>
      </c>
      <c r="AU243" s="18" t="s">
        <v>83</v>
      </c>
    </row>
    <row r="244" spans="1:65" s="14" customFormat="1" ht="11.25">
      <c r="B244" s="221"/>
      <c r="C244" s="222"/>
      <c r="D244" s="202" t="s">
        <v>174</v>
      </c>
      <c r="E244" s="223" t="s">
        <v>1</v>
      </c>
      <c r="F244" s="224" t="s">
        <v>1332</v>
      </c>
      <c r="G244" s="222"/>
      <c r="H244" s="225">
        <v>1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174</v>
      </c>
      <c r="AU244" s="231" t="s">
        <v>83</v>
      </c>
      <c r="AV244" s="14" t="s">
        <v>83</v>
      </c>
      <c r="AW244" s="14" t="s">
        <v>31</v>
      </c>
      <c r="AX244" s="14" t="s">
        <v>73</v>
      </c>
      <c r="AY244" s="231" t="s">
        <v>131</v>
      </c>
    </row>
    <row r="245" spans="1:65" s="14" customFormat="1" ht="11.25">
      <c r="B245" s="221"/>
      <c r="C245" s="222"/>
      <c r="D245" s="202" t="s">
        <v>174</v>
      </c>
      <c r="E245" s="223" t="s">
        <v>1</v>
      </c>
      <c r="F245" s="224" t="s">
        <v>1333</v>
      </c>
      <c r="G245" s="222"/>
      <c r="H245" s="225">
        <v>1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174</v>
      </c>
      <c r="AU245" s="231" t="s">
        <v>83</v>
      </c>
      <c r="AV245" s="14" t="s">
        <v>83</v>
      </c>
      <c r="AW245" s="14" t="s">
        <v>31</v>
      </c>
      <c r="AX245" s="14" t="s">
        <v>73</v>
      </c>
      <c r="AY245" s="231" t="s">
        <v>131</v>
      </c>
    </row>
    <row r="246" spans="1:65" s="15" customFormat="1" ht="11.25">
      <c r="B246" s="232"/>
      <c r="C246" s="233"/>
      <c r="D246" s="202" t="s">
        <v>174</v>
      </c>
      <c r="E246" s="234" t="s">
        <v>1</v>
      </c>
      <c r="F246" s="235" t="s">
        <v>178</v>
      </c>
      <c r="G246" s="233"/>
      <c r="H246" s="236">
        <v>2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174</v>
      </c>
      <c r="AU246" s="242" t="s">
        <v>83</v>
      </c>
      <c r="AV246" s="15" t="s">
        <v>138</v>
      </c>
      <c r="AW246" s="15" t="s">
        <v>31</v>
      </c>
      <c r="AX246" s="15" t="s">
        <v>81</v>
      </c>
      <c r="AY246" s="242" t="s">
        <v>131</v>
      </c>
    </row>
    <row r="247" spans="1:65" s="2" customFormat="1" ht="24.2" customHeight="1">
      <c r="A247" s="35"/>
      <c r="B247" s="36"/>
      <c r="C247" s="188" t="s">
        <v>309</v>
      </c>
      <c r="D247" s="188" t="s">
        <v>134</v>
      </c>
      <c r="E247" s="189" t="s">
        <v>1368</v>
      </c>
      <c r="F247" s="190" t="s">
        <v>1369</v>
      </c>
      <c r="G247" s="191" t="s">
        <v>318</v>
      </c>
      <c r="H247" s="192">
        <v>1</v>
      </c>
      <c r="I247" s="193"/>
      <c r="J247" s="194">
        <f>ROUND(I247*H247,2)</f>
        <v>0</v>
      </c>
      <c r="K247" s="195"/>
      <c r="L247" s="40"/>
      <c r="M247" s="196" t="s">
        <v>1</v>
      </c>
      <c r="N247" s="197" t="s">
        <v>38</v>
      </c>
      <c r="O247" s="72"/>
      <c r="P247" s="198">
        <f>O247*H247</f>
        <v>0</v>
      </c>
      <c r="Q247" s="198">
        <v>1.47488363E-2</v>
      </c>
      <c r="R247" s="198">
        <f>Q247*H247</f>
        <v>1.47488363E-2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229</v>
      </c>
      <c r="AT247" s="200" t="s">
        <v>134</v>
      </c>
      <c r="AU247" s="200" t="s">
        <v>83</v>
      </c>
      <c r="AY247" s="18" t="s">
        <v>131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8" t="s">
        <v>81</v>
      </c>
      <c r="BK247" s="201">
        <f>ROUND(I247*H247,2)</f>
        <v>0</v>
      </c>
      <c r="BL247" s="18" t="s">
        <v>229</v>
      </c>
      <c r="BM247" s="200" t="s">
        <v>586</v>
      </c>
    </row>
    <row r="248" spans="1:65" s="2" customFormat="1" ht="19.5">
      <c r="A248" s="35"/>
      <c r="B248" s="36"/>
      <c r="C248" s="37"/>
      <c r="D248" s="202" t="s">
        <v>139</v>
      </c>
      <c r="E248" s="37"/>
      <c r="F248" s="203" t="s">
        <v>1370</v>
      </c>
      <c r="G248" s="37"/>
      <c r="H248" s="37"/>
      <c r="I248" s="204"/>
      <c r="J248" s="37"/>
      <c r="K248" s="37"/>
      <c r="L248" s="40"/>
      <c r="M248" s="205"/>
      <c r="N248" s="206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139</v>
      </c>
      <c r="AU248" s="18" t="s">
        <v>83</v>
      </c>
    </row>
    <row r="249" spans="1:65" s="14" customFormat="1" ht="11.25">
      <c r="B249" s="221"/>
      <c r="C249" s="222"/>
      <c r="D249" s="202" t="s">
        <v>174</v>
      </c>
      <c r="E249" s="223" t="s">
        <v>1</v>
      </c>
      <c r="F249" s="224" t="s">
        <v>1332</v>
      </c>
      <c r="G249" s="222"/>
      <c r="H249" s="225">
        <v>1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174</v>
      </c>
      <c r="AU249" s="231" t="s">
        <v>83</v>
      </c>
      <c r="AV249" s="14" t="s">
        <v>83</v>
      </c>
      <c r="AW249" s="14" t="s">
        <v>31</v>
      </c>
      <c r="AX249" s="14" t="s">
        <v>73</v>
      </c>
      <c r="AY249" s="231" t="s">
        <v>131</v>
      </c>
    </row>
    <row r="250" spans="1:65" s="15" customFormat="1" ht="11.25">
      <c r="B250" s="232"/>
      <c r="C250" s="233"/>
      <c r="D250" s="202" t="s">
        <v>174</v>
      </c>
      <c r="E250" s="234" t="s">
        <v>1</v>
      </c>
      <c r="F250" s="235" t="s">
        <v>178</v>
      </c>
      <c r="G250" s="233"/>
      <c r="H250" s="236">
        <v>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174</v>
      </c>
      <c r="AU250" s="242" t="s">
        <v>83</v>
      </c>
      <c r="AV250" s="15" t="s">
        <v>138</v>
      </c>
      <c r="AW250" s="15" t="s">
        <v>31</v>
      </c>
      <c r="AX250" s="15" t="s">
        <v>81</v>
      </c>
      <c r="AY250" s="242" t="s">
        <v>131</v>
      </c>
    </row>
    <row r="251" spans="1:65" s="2" customFormat="1" ht="24.2" customHeight="1">
      <c r="A251" s="35"/>
      <c r="B251" s="36"/>
      <c r="C251" s="188" t="s">
        <v>590</v>
      </c>
      <c r="D251" s="188" t="s">
        <v>134</v>
      </c>
      <c r="E251" s="189" t="s">
        <v>1371</v>
      </c>
      <c r="F251" s="190" t="s">
        <v>1372</v>
      </c>
      <c r="G251" s="191" t="s">
        <v>318</v>
      </c>
      <c r="H251" s="192">
        <v>1</v>
      </c>
      <c r="I251" s="193"/>
      <c r="J251" s="194">
        <f>ROUND(I251*H251,2)</f>
        <v>0</v>
      </c>
      <c r="K251" s="195"/>
      <c r="L251" s="40"/>
      <c r="M251" s="196" t="s">
        <v>1</v>
      </c>
      <c r="N251" s="197" t="s">
        <v>38</v>
      </c>
      <c r="O251" s="72"/>
      <c r="P251" s="198">
        <f>O251*H251</f>
        <v>0</v>
      </c>
      <c r="Q251" s="198">
        <v>4.634191E-2</v>
      </c>
      <c r="R251" s="198">
        <f>Q251*H251</f>
        <v>4.634191E-2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229</v>
      </c>
      <c r="AT251" s="200" t="s">
        <v>134</v>
      </c>
      <c r="AU251" s="200" t="s">
        <v>83</v>
      </c>
      <c r="AY251" s="18" t="s">
        <v>131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8" t="s">
        <v>81</v>
      </c>
      <c r="BK251" s="201">
        <f>ROUND(I251*H251,2)</f>
        <v>0</v>
      </c>
      <c r="BL251" s="18" t="s">
        <v>229</v>
      </c>
      <c r="BM251" s="200" t="s">
        <v>593</v>
      </c>
    </row>
    <row r="252" spans="1:65" s="2" customFormat="1" ht="29.25">
      <c r="A252" s="35"/>
      <c r="B252" s="36"/>
      <c r="C252" s="37"/>
      <c r="D252" s="202" t="s">
        <v>139</v>
      </c>
      <c r="E252" s="37"/>
      <c r="F252" s="203" t="s">
        <v>1373</v>
      </c>
      <c r="G252" s="37"/>
      <c r="H252" s="37"/>
      <c r="I252" s="204"/>
      <c r="J252" s="37"/>
      <c r="K252" s="37"/>
      <c r="L252" s="40"/>
      <c r="M252" s="205"/>
      <c r="N252" s="206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139</v>
      </c>
      <c r="AU252" s="18" t="s">
        <v>83</v>
      </c>
    </row>
    <row r="253" spans="1:65" s="14" customFormat="1" ht="11.25">
      <c r="B253" s="221"/>
      <c r="C253" s="222"/>
      <c r="D253" s="202" t="s">
        <v>174</v>
      </c>
      <c r="E253" s="223" t="s">
        <v>1</v>
      </c>
      <c r="F253" s="224" t="s">
        <v>1332</v>
      </c>
      <c r="G253" s="222"/>
      <c r="H253" s="225">
        <v>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174</v>
      </c>
      <c r="AU253" s="231" t="s">
        <v>83</v>
      </c>
      <c r="AV253" s="14" t="s">
        <v>83</v>
      </c>
      <c r="AW253" s="14" t="s">
        <v>31</v>
      </c>
      <c r="AX253" s="14" t="s">
        <v>73</v>
      </c>
      <c r="AY253" s="231" t="s">
        <v>131</v>
      </c>
    </row>
    <row r="254" spans="1:65" s="15" customFormat="1" ht="11.25">
      <c r="B254" s="232"/>
      <c r="C254" s="233"/>
      <c r="D254" s="202" t="s">
        <v>174</v>
      </c>
      <c r="E254" s="234" t="s">
        <v>1</v>
      </c>
      <c r="F254" s="235" t="s">
        <v>178</v>
      </c>
      <c r="G254" s="233"/>
      <c r="H254" s="236">
        <v>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174</v>
      </c>
      <c r="AU254" s="242" t="s">
        <v>83</v>
      </c>
      <c r="AV254" s="15" t="s">
        <v>138</v>
      </c>
      <c r="AW254" s="15" t="s">
        <v>31</v>
      </c>
      <c r="AX254" s="15" t="s">
        <v>81</v>
      </c>
      <c r="AY254" s="242" t="s">
        <v>131</v>
      </c>
    </row>
    <row r="255" spans="1:65" s="2" customFormat="1" ht="24.2" customHeight="1">
      <c r="A255" s="35"/>
      <c r="B255" s="36"/>
      <c r="C255" s="188" t="s">
        <v>319</v>
      </c>
      <c r="D255" s="188" t="s">
        <v>134</v>
      </c>
      <c r="E255" s="189" t="s">
        <v>1374</v>
      </c>
      <c r="F255" s="190" t="s">
        <v>1375</v>
      </c>
      <c r="G255" s="191" t="s">
        <v>318</v>
      </c>
      <c r="H255" s="192">
        <v>1</v>
      </c>
      <c r="I255" s="193"/>
      <c r="J255" s="194">
        <f>ROUND(I255*H255,2)</f>
        <v>0</v>
      </c>
      <c r="K255" s="195"/>
      <c r="L255" s="40"/>
      <c r="M255" s="196" t="s">
        <v>1</v>
      </c>
      <c r="N255" s="197" t="s">
        <v>38</v>
      </c>
      <c r="O255" s="72"/>
      <c r="P255" s="198">
        <f>O255*H255</f>
        <v>0</v>
      </c>
      <c r="Q255" s="198">
        <v>6.3341910000000001E-2</v>
      </c>
      <c r="R255" s="198">
        <f>Q255*H255</f>
        <v>6.3341910000000001E-2</v>
      </c>
      <c r="S255" s="198">
        <v>0</v>
      </c>
      <c r="T255" s="19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229</v>
      </c>
      <c r="AT255" s="200" t="s">
        <v>134</v>
      </c>
      <c r="AU255" s="200" t="s">
        <v>83</v>
      </c>
      <c r="AY255" s="18" t="s">
        <v>131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8" t="s">
        <v>81</v>
      </c>
      <c r="BK255" s="201">
        <f>ROUND(I255*H255,2)</f>
        <v>0</v>
      </c>
      <c r="BL255" s="18" t="s">
        <v>229</v>
      </c>
      <c r="BM255" s="200" t="s">
        <v>598</v>
      </c>
    </row>
    <row r="256" spans="1:65" s="2" customFormat="1" ht="29.25">
      <c r="A256" s="35"/>
      <c r="B256" s="36"/>
      <c r="C256" s="37"/>
      <c r="D256" s="202" t="s">
        <v>139</v>
      </c>
      <c r="E256" s="37"/>
      <c r="F256" s="203" t="s">
        <v>1376</v>
      </c>
      <c r="G256" s="37"/>
      <c r="H256" s="37"/>
      <c r="I256" s="204"/>
      <c r="J256" s="37"/>
      <c r="K256" s="37"/>
      <c r="L256" s="40"/>
      <c r="M256" s="205"/>
      <c r="N256" s="206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139</v>
      </c>
      <c r="AU256" s="18" t="s">
        <v>83</v>
      </c>
    </row>
    <row r="257" spans="1:65" s="14" customFormat="1" ht="11.25">
      <c r="B257" s="221"/>
      <c r="C257" s="222"/>
      <c r="D257" s="202" t="s">
        <v>174</v>
      </c>
      <c r="E257" s="223" t="s">
        <v>1</v>
      </c>
      <c r="F257" s="224" t="s">
        <v>1333</v>
      </c>
      <c r="G257" s="222"/>
      <c r="H257" s="225">
        <v>1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174</v>
      </c>
      <c r="AU257" s="231" t="s">
        <v>83</v>
      </c>
      <c r="AV257" s="14" t="s">
        <v>83</v>
      </c>
      <c r="AW257" s="14" t="s">
        <v>31</v>
      </c>
      <c r="AX257" s="14" t="s">
        <v>73</v>
      </c>
      <c r="AY257" s="231" t="s">
        <v>131</v>
      </c>
    </row>
    <row r="258" spans="1:65" s="15" customFormat="1" ht="11.25">
      <c r="B258" s="232"/>
      <c r="C258" s="233"/>
      <c r="D258" s="202" t="s">
        <v>174</v>
      </c>
      <c r="E258" s="234" t="s">
        <v>1</v>
      </c>
      <c r="F258" s="235" t="s">
        <v>178</v>
      </c>
      <c r="G258" s="233"/>
      <c r="H258" s="236">
        <v>1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174</v>
      </c>
      <c r="AU258" s="242" t="s">
        <v>83</v>
      </c>
      <c r="AV258" s="15" t="s">
        <v>138</v>
      </c>
      <c r="AW258" s="15" t="s">
        <v>31</v>
      </c>
      <c r="AX258" s="15" t="s">
        <v>81</v>
      </c>
      <c r="AY258" s="242" t="s">
        <v>131</v>
      </c>
    </row>
    <row r="259" spans="1:65" s="2" customFormat="1" ht="24.2" customHeight="1">
      <c r="A259" s="35"/>
      <c r="B259" s="36"/>
      <c r="C259" s="188" t="s">
        <v>371</v>
      </c>
      <c r="D259" s="188" t="s">
        <v>134</v>
      </c>
      <c r="E259" s="189" t="s">
        <v>1377</v>
      </c>
      <c r="F259" s="190" t="s">
        <v>1378</v>
      </c>
      <c r="G259" s="191" t="s">
        <v>318</v>
      </c>
      <c r="H259" s="192">
        <v>1</v>
      </c>
      <c r="I259" s="193"/>
      <c r="J259" s="194">
        <f>ROUND(I259*H259,2)</f>
        <v>0</v>
      </c>
      <c r="K259" s="195"/>
      <c r="L259" s="40"/>
      <c r="M259" s="196" t="s">
        <v>1</v>
      </c>
      <c r="N259" s="197" t="s">
        <v>38</v>
      </c>
      <c r="O259" s="72"/>
      <c r="P259" s="198">
        <f>O259*H259</f>
        <v>0</v>
      </c>
      <c r="Q259" s="198">
        <v>6.5786000000000002E-4</v>
      </c>
      <c r="R259" s="198">
        <f>Q259*H259</f>
        <v>6.5786000000000002E-4</v>
      </c>
      <c r="S259" s="198">
        <v>0</v>
      </c>
      <c r="T259" s="19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0" t="s">
        <v>229</v>
      </c>
      <c r="AT259" s="200" t="s">
        <v>134</v>
      </c>
      <c r="AU259" s="200" t="s">
        <v>83</v>
      </c>
      <c r="AY259" s="18" t="s">
        <v>131</v>
      </c>
      <c r="BE259" s="201">
        <f>IF(N259="základní",J259,0)</f>
        <v>0</v>
      </c>
      <c r="BF259" s="201">
        <f>IF(N259="snížená",J259,0)</f>
        <v>0</v>
      </c>
      <c r="BG259" s="201">
        <f>IF(N259="zákl. přenesená",J259,0)</f>
        <v>0</v>
      </c>
      <c r="BH259" s="201">
        <f>IF(N259="sníž. přenesená",J259,0)</f>
        <v>0</v>
      </c>
      <c r="BI259" s="201">
        <f>IF(N259="nulová",J259,0)</f>
        <v>0</v>
      </c>
      <c r="BJ259" s="18" t="s">
        <v>81</v>
      </c>
      <c r="BK259" s="201">
        <f>ROUND(I259*H259,2)</f>
        <v>0</v>
      </c>
      <c r="BL259" s="18" t="s">
        <v>229</v>
      </c>
      <c r="BM259" s="200" t="s">
        <v>467</v>
      </c>
    </row>
    <row r="260" spans="1:65" s="2" customFormat="1" ht="19.5">
      <c r="A260" s="35"/>
      <c r="B260" s="36"/>
      <c r="C260" s="37"/>
      <c r="D260" s="202" t="s">
        <v>139</v>
      </c>
      <c r="E260" s="37"/>
      <c r="F260" s="203" t="s">
        <v>1379</v>
      </c>
      <c r="G260" s="37"/>
      <c r="H260" s="37"/>
      <c r="I260" s="204"/>
      <c r="J260" s="37"/>
      <c r="K260" s="37"/>
      <c r="L260" s="40"/>
      <c r="M260" s="205"/>
      <c r="N260" s="206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139</v>
      </c>
      <c r="AU260" s="18" t="s">
        <v>83</v>
      </c>
    </row>
    <row r="261" spans="1:65" s="2" customFormat="1" ht="24.2" customHeight="1">
      <c r="A261" s="35"/>
      <c r="B261" s="36"/>
      <c r="C261" s="257" t="s">
        <v>324</v>
      </c>
      <c r="D261" s="257" t="s">
        <v>479</v>
      </c>
      <c r="E261" s="258" t="s">
        <v>1380</v>
      </c>
      <c r="F261" s="259" t="s">
        <v>1381</v>
      </c>
      <c r="G261" s="260" t="s">
        <v>375</v>
      </c>
      <c r="H261" s="261">
        <v>1</v>
      </c>
      <c r="I261" s="262"/>
      <c r="J261" s="263">
        <f>ROUND(I261*H261,2)</f>
        <v>0</v>
      </c>
      <c r="K261" s="264"/>
      <c r="L261" s="265"/>
      <c r="M261" s="266" t="s">
        <v>1</v>
      </c>
      <c r="N261" s="267" t="s">
        <v>38</v>
      </c>
      <c r="O261" s="72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324</v>
      </c>
      <c r="AT261" s="200" t="s">
        <v>479</v>
      </c>
      <c r="AU261" s="200" t="s">
        <v>83</v>
      </c>
      <c r="AY261" s="18" t="s">
        <v>131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18" t="s">
        <v>81</v>
      </c>
      <c r="BK261" s="201">
        <f>ROUND(I261*H261,2)</f>
        <v>0</v>
      </c>
      <c r="BL261" s="18" t="s">
        <v>229</v>
      </c>
      <c r="BM261" s="200" t="s">
        <v>497</v>
      </c>
    </row>
    <row r="262" spans="1:65" s="2" customFormat="1" ht="11.25">
      <c r="A262" s="35"/>
      <c r="B262" s="36"/>
      <c r="C262" s="37"/>
      <c r="D262" s="202" t="s">
        <v>139</v>
      </c>
      <c r="E262" s="37"/>
      <c r="F262" s="203" t="s">
        <v>1382</v>
      </c>
      <c r="G262" s="37"/>
      <c r="H262" s="37"/>
      <c r="I262" s="204"/>
      <c r="J262" s="37"/>
      <c r="K262" s="37"/>
      <c r="L262" s="40"/>
      <c r="M262" s="205"/>
      <c r="N262" s="206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139</v>
      </c>
      <c r="AU262" s="18" t="s">
        <v>83</v>
      </c>
    </row>
    <row r="263" spans="1:65" s="2" customFormat="1" ht="24.2" customHeight="1">
      <c r="A263" s="35"/>
      <c r="B263" s="36"/>
      <c r="C263" s="188" t="s">
        <v>603</v>
      </c>
      <c r="D263" s="188" t="s">
        <v>134</v>
      </c>
      <c r="E263" s="189" t="s">
        <v>1383</v>
      </c>
      <c r="F263" s="190" t="s">
        <v>1384</v>
      </c>
      <c r="G263" s="191" t="s">
        <v>318</v>
      </c>
      <c r="H263" s="192">
        <v>17</v>
      </c>
      <c r="I263" s="193"/>
      <c r="J263" s="194">
        <f>ROUND(I263*H263,2)</f>
        <v>0</v>
      </c>
      <c r="K263" s="195"/>
      <c r="L263" s="40"/>
      <c r="M263" s="196" t="s">
        <v>1</v>
      </c>
      <c r="N263" s="197" t="s">
        <v>38</v>
      </c>
      <c r="O263" s="72"/>
      <c r="P263" s="198">
        <f>O263*H263</f>
        <v>0</v>
      </c>
      <c r="Q263" s="198">
        <v>2.3913999999999999E-4</v>
      </c>
      <c r="R263" s="198">
        <f>Q263*H263</f>
        <v>4.0653799999999995E-3</v>
      </c>
      <c r="S263" s="198">
        <v>0</v>
      </c>
      <c r="T263" s="19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0" t="s">
        <v>229</v>
      </c>
      <c r="AT263" s="200" t="s">
        <v>134</v>
      </c>
      <c r="AU263" s="200" t="s">
        <v>83</v>
      </c>
      <c r="AY263" s="18" t="s">
        <v>131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18" t="s">
        <v>81</v>
      </c>
      <c r="BK263" s="201">
        <f>ROUND(I263*H263,2)</f>
        <v>0</v>
      </c>
      <c r="BL263" s="18" t="s">
        <v>229</v>
      </c>
      <c r="BM263" s="200" t="s">
        <v>606</v>
      </c>
    </row>
    <row r="264" spans="1:65" s="2" customFormat="1" ht="11.25">
      <c r="A264" s="35"/>
      <c r="B264" s="36"/>
      <c r="C264" s="37"/>
      <c r="D264" s="202" t="s">
        <v>139</v>
      </c>
      <c r="E264" s="37"/>
      <c r="F264" s="203" t="s">
        <v>1385</v>
      </c>
      <c r="G264" s="37"/>
      <c r="H264" s="37"/>
      <c r="I264" s="204"/>
      <c r="J264" s="37"/>
      <c r="K264" s="37"/>
      <c r="L264" s="40"/>
      <c r="M264" s="205"/>
      <c r="N264" s="206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139</v>
      </c>
      <c r="AU264" s="18" t="s">
        <v>83</v>
      </c>
    </row>
    <row r="265" spans="1:65" s="14" customFormat="1" ht="11.25">
      <c r="B265" s="221"/>
      <c r="C265" s="222"/>
      <c r="D265" s="202" t="s">
        <v>174</v>
      </c>
      <c r="E265" s="223" t="s">
        <v>1</v>
      </c>
      <c r="F265" s="224" t="s">
        <v>1386</v>
      </c>
      <c r="G265" s="222"/>
      <c r="H265" s="225">
        <v>10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174</v>
      </c>
      <c r="AU265" s="231" t="s">
        <v>83</v>
      </c>
      <c r="AV265" s="14" t="s">
        <v>83</v>
      </c>
      <c r="AW265" s="14" t="s">
        <v>31</v>
      </c>
      <c r="AX265" s="14" t="s">
        <v>73</v>
      </c>
      <c r="AY265" s="231" t="s">
        <v>131</v>
      </c>
    </row>
    <row r="266" spans="1:65" s="14" customFormat="1" ht="11.25">
      <c r="B266" s="221"/>
      <c r="C266" s="222"/>
      <c r="D266" s="202" t="s">
        <v>174</v>
      </c>
      <c r="E266" s="223" t="s">
        <v>1</v>
      </c>
      <c r="F266" s="224" t="s">
        <v>1387</v>
      </c>
      <c r="G266" s="222"/>
      <c r="H266" s="225">
        <v>7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174</v>
      </c>
      <c r="AU266" s="231" t="s">
        <v>83</v>
      </c>
      <c r="AV266" s="14" t="s">
        <v>83</v>
      </c>
      <c r="AW266" s="14" t="s">
        <v>31</v>
      </c>
      <c r="AX266" s="14" t="s">
        <v>73</v>
      </c>
      <c r="AY266" s="231" t="s">
        <v>131</v>
      </c>
    </row>
    <row r="267" spans="1:65" s="15" customFormat="1" ht="11.25">
      <c r="B267" s="232"/>
      <c r="C267" s="233"/>
      <c r="D267" s="202" t="s">
        <v>174</v>
      </c>
      <c r="E267" s="234" t="s">
        <v>1</v>
      </c>
      <c r="F267" s="235" t="s">
        <v>178</v>
      </c>
      <c r="G267" s="233"/>
      <c r="H267" s="236">
        <v>17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AT267" s="242" t="s">
        <v>174</v>
      </c>
      <c r="AU267" s="242" t="s">
        <v>83</v>
      </c>
      <c r="AV267" s="15" t="s">
        <v>138</v>
      </c>
      <c r="AW267" s="15" t="s">
        <v>31</v>
      </c>
      <c r="AX267" s="15" t="s">
        <v>81</v>
      </c>
      <c r="AY267" s="242" t="s">
        <v>131</v>
      </c>
    </row>
    <row r="268" spans="1:65" s="2" customFormat="1" ht="24.2" customHeight="1">
      <c r="A268" s="35"/>
      <c r="B268" s="36"/>
      <c r="C268" s="188" t="s">
        <v>330</v>
      </c>
      <c r="D268" s="188" t="s">
        <v>134</v>
      </c>
      <c r="E268" s="189" t="s">
        <v>1388</v>
      </c>
      <c r="F268" s="190" t="s">
        <v>1389</v>
      </c>
      <c r="G268" s="191" t="s">
        <v>318</v>
      </c>
      <c r="H268" s="192">
        <v>2</v>
      </c>
      <c r="I268" s="193"/>
      <c r="J268" s="194">
        <f>ROUND(I268*H268,2)</f>
        <v>0</v>
      </c>
      <c r="K268" s="195"/>
      <c r="L268" s="40"/>
      <c r="M268" s="196" t="s">
        <v>1</v>
      </c>
      <c r="N268" s="197" t="s">
        <v>38</v>
      </c>
      <c r="O268" s="72"/>
      <c r="P268" s="198">
        <f>O268*H268</f>
        <v>0</v>
      </c>
      <c r="Q268" s="198">
        <v>1.7191400000000001E-3</v>
      </c>
      <c r="R268" s="198">
        <f>Q268*H268</f>
        <v>3.4382800000000002E-3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229</v>
      </c>
      <c r="AT268" s="200" t="s">
        <v>134</v>
      </c>
      <c r="AU268" s="200" t="s">
        <v>83</v>
      </c>
      <c r="AY268" s="18" t="s">
        <v>131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8" t="s">
        <v>81</v>
      </c>
      <c r="BK268" s="201">
        <f>ROUND(I268*H268,2)</f>
        <v>0</v>
      </c>
      <c r="BL268" s="18" t="s">
        <v>229</v>
      </c>
      <c r="BM268" s="200" t="s">
        <v>610</v>
      </c>
    </row>
    <row r="269" spans="1:65" s="2" customFormat="1" ht="19.5">
      <c r="A269" s="35"/>
      <c r="B269" s="36"/>
      <c r="C269" s="37"/>
      <c r="D269" s="202" t="s">
        <v>139</v>
      </c>
      <c r="E269" s="37"/>
      <c r="F269" s="203" t="s">
        <v>1390</v>
      </c>
      <c r="G269" s="37"/>
      <c r="H269" s="37"/>
      <c r="I269" s="204"/>
      <c r="J269" s="37"/>
      <c r="K269" s="37"/>
      <c r="L269" s="40"/>
      <c r="M269" s="205"/>
      <c r="N269" s="206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139</v>
      </c>
      <c r="AU269" s="18" t="s">
        <v>83</v>
      </c>
    </row>
    <row r="270" spans="1:65" s="14" customFormat="1" ht="11.25">
      <c r="B270" s="221"/>
      <c r="C270" s="222"/>
      <c r="D270" s="202" t="s">
        <v>174</v>
      </c>
      <c r="E270" s="223" t="s">
        <v>1</v>
      </c>
      <c r="F270" s="224" t="s">
        <v>1332</v>
      </c>
      <c r="G270" s="222"/>
      <c r="H270" s="225">
        <v>1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174</v>
      </c>
      <c r="AU270" s="231" t="s">
        <v>83</v>
      </c>
      <c r="AV270" s="14" t="s">
        <v>83</v>
      </c>
      <c r="AW270" s="14" t="s">
        <v>31</v>
      </c>
      <c r="AX270" s="14" t="s">
        <v>73</v>
      </c>
      <c r="AY270" s="231" t="s">
        <v>131</v>
      </c>
    </row>
    <row r="271" spans="1:65" s="14" customFormat="1" ht="11.25">
      <c r="B271" s="221"/>
      <c r="C271" s="222"/>
      <c r="D271" s="202" t="s">
        <v>174</v>
      </c>
      <c r="E271" s="223" t="s">
        <v>1</v>
      </c>
      <c r="F271" s="224" t="s">
        <v>1333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174</v>
      </c>
      <c r="AU271" s="231" t="s">
        <v>83</v>
      </c>
      <c r="AV271" s="14" t="s">
        <v>83</v>
      </c>
      <c r="AW271" s="14" t="s">
        <v>31</v>
      </c>
      <c r="AX271" s="14" t="s">
        <v>73</v>
      </c>
      <c r="AY271" s="231" t="s">
        <v>131</v>
      </c>
    </row>
    <row r="272" spans="1:65" s="15" customFormat="1" ht="11.25">
      <c r="B272" s="232"/>
      <c r="C272" s="233"/>
      <c r="D272" s="202" t="s">
        <v>174</v>
      </c>
      <c r="E272" s="234" t="s">
        <v>1</v>
      </c>
      <c r="F272" s="235" t="s">
        <v>178</v>
      </c>
      <c r="G272" s="233"/>
      <c r="H272" s="236">
        <v>2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174</v>
      </c>
      <c r="AU272" s="242" t="s">
        <v>83</v>
      </c>
      <c r="AV272" s="15" t="s">
        <v>138</v>
      </c>
      <c r="AW272" s="15" t="s">
        <v>31</v>
      </c>
      <c r="AX272" s="15" t="s">
        <v>81</v>
      </c>
      <c r="AY272" s="242" t="s">
        <v>131</v>
      </c>
    </row>
    <row r="273" spans="1:65" s="2" customFormat="1" ht="16.5" customHeight="1">
      <c r="A273" s="35"/>
      <c r="B273" s="36"/>
      <c r="C273" s="188" t="s">
        <v>612</v>
      </c>
      <c r="D273" s="188" t="s">
        <v>134</v>
      </c>
      <c r="E273" s="189" t="s">
        <v>1391</v>
      </c>
      <c r="F273" s="190" t="s">
        <v>1392</v>
      </c>
      <c r="G273" s="191" t="s">
        <v>318</v>
      </c>
      <c r="H273" s="192">
        <v>5</v>
      </c>
      <c r="I273" s="193"/>
      <c r="J273" s="194">
        <f>ROUND(I273*H273,2)</f>
        <v>0</v>
      </c>
      <c r="K273" s="195"/>
      <c r="L273" s="40"/>
      <c r="M273" s="196" t="s">
        <v>1</v>
      </c>
      <c r="N273" s="197" t="s">
        <v>38</v>
      </c>
      <c r="O273" s="72"/>
      <c r="P273" s="198">
        <f>O273*H273</f>
        <v>0</v>
      </c>
      <c r="Q273" s="198">
        <v>1.83914E-3</v>
      </c>
      <c r="R273" s="198">
        <f>Q273*H273</f>
        <v>9.1956999999999994E-3</v>
      </c>
      <c r="S273" s="198">
        <v>0</v>
      </c>
      <c r="T273" s="19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0" t="s">
        <v>229</v>
      </c>
      <c r="AT273" s="200" t="s">
        <v>134</v>
      </c>
      <c r="AU273" s="200" t="s">
        <v>83</v>
      </c>
      <c r="AY273" s="18" t="s">
        <v>131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18" t="s">
        <v>81</v>
      </c>
      <c r="BK273" s="201">
        <f>ROUND(I273*H273,2)</f>
        <v>0</v>
      </c>
      <c r="BL273" s="18" t="s">
        <v>229</v>
      </c>
      <c r="BM273" s="200" t="s">
        <v>615</v>
      </c>
    </row>
    <row r="274" spans="1:65" s="2" customFormat="1" ht="11.25">
      <c r="A274" s="35"/>
      <c r="B274" s="36"/>
      <c r="C274" s="37"/>
      <c r="D274" s="202" t="s">
        <v>139</v>
      </c>
      <c r="E274" s="37"/>
      <c r="F274" s="203" t="s">
        <v>1393</v>
      </c>
      <c r="G274" s="37"/>
      <c r="H274" s="37"/>
      <c r="I274" s="204"/>
      <c r="J274" s="37"/>
      <c r="K274" s="37"/>
      <c r="L274" s="40"/>
      <c r="M274" s="205"/>
      <c r="N274" s="206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139</v>
      </c>
      <c r="AU274" s="18" t="s">
        <v>83</v>
      </c>
    </row>
    <row r="275" spans="1:65" s="14" customFormat="1" ht="11.25">
      <c r="B275" s="221"/>
      <c r="C275" s="222"/>
      <c r="D275" s="202" t="s">
        <v>174</v>
      </c>
      <c r="E275" s="223" t="s">
        <v>1</v>
      </c>
      <c r="F275" s="224" t="s">
        <v>326</v>
      </c>
      <c r="G275" s="222"/>
      <c r="H275" s="225">
        <v>3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174</v>
      </c>
      <c r="AU275" s="231" t="s">
        <v>83</v>
      </c>
      <c r="AV275" s="14" t="s">
        <v>83</v>
      </c>
      <c r="AW275" s="14" t="s">
        <v>31</v>
      </c>
      <c r="AX275" s="14" t="s">
        <v>73</v>
      </c>
      <c r="AY275" s="231" t="s">
        <v>131</v>
      </c>
    </row>
    <row r="276" spans="1:65" s="14" customFormat="1" ht="11.25">
      <c r="B276" s="221"/>
      <c r="C276" s="222"/>
      <c r="D276" s="202" t="s">
        <v>174</v>
      </c>
      <c r="E276" s="223" t="s">
        <v>1</v>
      </c>
      <c r="F276" s="224" t="s">
        <v>1361</v>
      </c>
      <c r="G276" s="222"/>
      <c r="H276" s="225">
        <v>2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174</v>
      </c>
      <c r="AU276" s="231" t="s">
        <v>83</v>
      </c>
      <c r="AV276" s="14" t="s">
        <v>83</v>
      </c>
      <c r="AW276" s="14" t="s">
        <v>31</v>
      </c>
      <c r="AX276" s="14" t="s">
        <v>73</v>
      </c>
      <c r="AY276" s="231" t="s">
        <v>131</v>
      </c>
    </row>
    <row r="277" spans="1:65" s="15" customFormat="1" ht="11.25">
      <c r="B277" s="232"/>
      <c r="C277" s="233"/>
      <c r="D277" s="202" t="s">
        <v>174</v>
      </c>
      <c r="E277" s="234" t="s">
        <v>1</v>
      </c>
      <c r="F277" s="235" t="s">
        <v>178</v>
      </c>
      <c r="G277" s="233"/>
      <c r="H277" s="236">
        <v>5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174</v>
      </c>
      <c r="AU277" s="242" t="s">
        <v>83</v>
      </c>
      <c r="AV277" s="15" t="s">
        <v>138</v>
      </c>
      <c r="AW277" s="15" t="s">
        <v>31</v>
      </c>
      <c r="AX277" s="15" t="s">
        <v>81</v>
      </c>
      <c r="AY277" s="242" t="s">
        <v>131</v>
      </c>
    </row>
    <row r="278" spans="1:65" s="2" customFormat="1" ht="16.5" customHeight="1">
      <c r="A278" s="35"/>
      <c r="B278" s="36"/>
      <c r="C278" s="188" t="s">
        <v>335</v>
      </c>
      <c r="D278" s="188" t="s">
        <v>134</v>
      </c>
      <c r="E278" s="189" t="s">
        <v>1394</v>
      </c>
      <c r="F278" s="190" t="s">
        <v>1395</v>
      </c>
      <c r="G278" s="191" t="s">
        <v>318</v>
      </c>
      <c r="H278" s="192">
        <v>1</v>
      </c>
      <c r="I278" s="193"/>
      <c r="J278" s="194">
        <f>ROUND(I278*H278,2)</f>
        <v>0</v>
      </c>
      <c r="K278" s="195"/>
      <c r="L278" s="40"/>
      <c r="M278" s="196" t="s">
        <v>1</v>
      </c>
      <c r="N278" s="197" t="s">
        <v>38</v>
      </c>
      <c r="O278" s="72"/>
      <c r="P278" s="198">
        <f>O278*H278</f>
        <v>0</v>
      </c>
      <c r="Q278" s="198">
        <v>1.83914E-3</v>
      </c>
      <c r="R278" s="198">
        <f>Q278*H278</f>
        <v>1.83914E-3</v>
      </c>
      <c r="S278" s="198">
        <v>0</v>
      </c>
      <c r="T278" s="19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229</v>
      </c>
      <c r="AT278" s="200" t="s">
        <v>134</v>
      </c>
      <c r="AU278" s="200" t="s">
        <v>83</v>
      </c>
      <c r="AY278" s="18" t="s">
        <v>131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18" t="s">
        <v>81</v>
      </c>
      <c r="BK278" s="201">
        <f>ROUND(I278*H278,2)</f>
        <v>0</v>
      </c>
      <c r="BL278" s="18" t="s">
        <v>229</v>
      </c>
      <c r="BM278" s="200" t="s">
        <v>619</v>
      </c>
    </row>
    <row r="279" spans="1:65" s="2" customFormat="1" ht="11.25">
      <c r="A279" s="35"/>
      <c r="B279" s="36"/>
      <c r="C279" s="37"/>
      <c r="D279" s="202" t="s">
        <v>139</v>
      </c>
      <c r="E279" s="37"/>
      <c r="F279" s="203" t="s">
        <v>1395</v>
      </c>
      <c r="G279" s="37"/>
      <c r="H279" s="37"/>
      <c r="I279" s="204"/>
      <c r="J279" s="37"/>
      <c r="K279" s="37"/>
      <c r="L279" s="40"/>
      <c r="M279" s="205"/>
      <c r="N279" s="206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139</v>
      </c>
      <c r="AU279" s="18" t="s">
        <v>83</v>
      </c>
    </row>
    <row r="280" spans="1:65" s="14" customFormat="1" ht="11.25">
      <c r="B280" s="221"/>
      <c r="C280" s="222"/>
      <c r="D280" s="202" t="s">
        <v>174</v>
      </c>
      <c r="E280" s="223" t="s">
        <v>1</v>
      </c>
      <c r="F280" s="224" t="s">
        <v>1332</v>
      </c>
      <c r="G280" s="222"/>
      <c r="H280" s="225">
        <v>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174</v>
      </c>
      <c r="AU280" s="231" t="s">
        <v>83</v>
      </c>
      <c r="AV280" s="14" t="s">
        <v>83</v>
      </c>
      <c r="AW280" s="14" t="s">
        <v>31</v>
      </c>
      <c r="AX280" s="14" t="s">
        <v>73</v>
      </c>
      <c r="AY280" s="231" t="s">
        <v>131</v>
      </c>
    </row>
    <row r="281" spans="1:65" s="15" customFormat="1" ht="11.25">
      <c r="B281" s="232"/>
      <c r="C281" s="233"/>
      <c r="D281" s="202" t="s">
        <v>174</v>
      </c>
      <c r="E281" s="234" t="s">
        <v>1</v>
      </c>
      <c r="F281" s="235" t="s">
        <v>178</v>
      </c>
      <c r="G281" s="233"/>
      <c r="H281" s="236">
        <v>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174</v>
      </c>
      <c r="AU281" s="242" t="s">
        <v>83</v>
      </c>
      <c r="AV281" s="15" t="s">
        <v>138</v>
      </c>
      <c r="AW281" s="15" t="s">
        <v>31</v>
      </c>
      <c r="AX281" s="15" t="s">
        <v>81</v>
      </c>
      <c r="AY281" s="242" t="s">
        <v>131</v>
      </c>
    </row>
    <row r="282" spans="1:65" s="2" customFormat="1" ht="16.5" customHeight="1">
      <c r="A282" s="35"/>
      <c r="B282" s="36"/>
      <c r="C282" s="188" t="s">
        <v>623</v>
      </c>
      <c r="D282" s="188" t="s">
        <v>134</v>
      </c>
      <c r="E282" s="189" t="s">
        <v>1396</v>
      </c>
      <c r="F282" s="190" t="s">
        <v>1397</v>
      </c>
      <c r="G282" s="191" t="s">
        <v>318</v>
      </c>
      <c r="H282" s="192">
        <v>4</v>
      </c>
      <c r="I282" s="193"/>
      <c r="J282" s="194">
        <f>ROUND(I282*H282,2)</f>
        <v>0</v>
      </c>
      <c r="K282" s="195"/>
      <c r="L282" s="40"/>
      <c r="M282" s="196" t="s">
        <v>1</v>
      </c>
      <c r="N282" s="197" t="s">
        <v>38</v>
      </c>
      <c r="O282" s="72"/>
      <c r="P282" s="198">
        <f>O282*H282</f>
        <v>0</v>
      </c>
      <c r="Q282" s="198">
        <v>1.83914E-3</v>
      </c>
      <c r="R282" s="198">
        <f>Q282*H282</f>
        <v>7.3565599999999998E-3</v>
      </c>
      <c r="S282" s="198">
        <v>0</v>
      </c>
      <c r="T282" s="19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0" t="s">
        <v>229</v>
      </c>
      <c r="AT282" s="200" t="s">
        <v>134</v>
      </c>
      <c r="AU282" s="200" t="s">
        <v>83</v>
      </c>
      <c r="AY282" s="18" t="s">
        <v>131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18" t="s">
        <v>81</v>
      </c>
      <c r="BK282" s="201">
        <f>ROUND(I282*H282,2)</f>
        <v>0</v>
      </c>
      <c r="BL282" s="18" t="s">
        <v>229</v>
      </c>
      <c r="BM282" s="200" t="s">
        <v>626</v>
      </c>
    </row>
    <row r="283" spans="1:65" s="2" customFormat="1" ht="11.25">
      <c r="A283" s="35"/>
      <c r="B283" s="36"/>
      <c r="C283" s="37"/>
      <c r="D283" s="202" t="s">
        <v>139</v>
      </c>
      <c r="E283" s="37"/>
      <c r="F283" s="203" t="s">
        <v>1398</v>
      </c>
      <c r="G283" s="37"/>
      <c r="H283" s="37"/>
      <c r="I283" s="204"/>
      <c r="J283" s="37"/>
      <c r="K283" s="37"/>
      <c r="L283" s="40"/>
      <c r="M283" s="205"/>
      <c r="N283" s="206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139</v>
      </c>
      <c r="AU283" s="18" t="s">
        <v>83</v>
      </c>
    </row>
    <row r="284" spans="1:65" s="14" customFormat="1" ht="11.25">
      <c r="B284" s="221"/>
      <c r="C284" s="222"/>
      <c r="D284" s="202" t="s">
        <v>174</v>
      </c>
      <c r="E284" s="223" t="s">
        <v>1</v>
      </c>
      <c r="F284" s="224" t="s">
        <v>321</v>
      </c>
      <c r="G284" s="222"/>
      <c r="H284" s="225">
        <v>2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174</v>
      </c>
      <c r="AU284" s="231" t="s">
        <v>83</v>
      </c>
      <c r="AV284" s="14" t="s">
        <v>83</v>
      </c>
      <c r="AW284" s="14" t="s">
        <v>31</v>
      </c>
      <c r="AX284" s="14" t="s">
        <v>73</v>
      </c>
      <c r="AY284" s="231" t="s">
        <v>131</v>
      </c>
    </row>
    <row r="285" spans="1:65" s="14" customFormat="1" ht="11.25">
      <c r="B285" s="221"/>
      <c r="C285" s="222"/>
      <c r="D285" s="202" t="s">
        <v>174</v>
      </c>
      <c r="E285" s="223" t="s">
        <v>1</v>
      </c>
      <c r="F285" s="224" t="s">
        <v>1361</v>
      </c>
      <c r="G285" s="222"/>
      <c r="H285" s="225">
        <v>2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174</v>
      </c>
      <c r="AU285" s="231" t="s">
        <v>83</v>
      </c>
      <c r="AV285" s="14" t="s">
        <v>83</v>
      </c>
      <c r="AW285" s="14" t="s">
        <v>31</v>
      </c>
      <c r="AX285" s="14" t="s">
        <v>73</v>
      </c>
      <c r="AY285" s="231" t="s">
        <v>131</v>
      </c>
    </row>
    <row r="286" spans="1:65" s="15" customFormat="1" ht="11.25">
      <c r="B286" s="232"/>
      <c r="C286" s="233"/>
      <c r="D286" s="202" t="s">
        <v>174</v>
      </c>
      <c r="E286" s="234" t="s">
        <v>1</v>
      </c>
      <c r="F286" s="235" t="s">
        <v>178</v>
      </c>
      <c r="G286" s="233"/>
      <c r="H286" s="236">
        <v>4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AT286" s="242" t="s">
        <v>174</v>
      </c>
      <c r="AU286" s="242" t="s">
        <v>83</v>
      </c>
      <c r="AV286" s="15" t="s">
        <v>138</v>
      </c>
      <c r="AW286" s="15" t="s">
        <v>31</v>
      </c>
      <c r="AX286" s="15" t="s">
        <v>81</v>
      </c>
      <c r="AY286" s="242" t="s">
        <v>131</v>
      </c>
    </row>
    <row r="287" spans="1:65" s="2" customFormat="1" ht="16.5" customHeight="1">
      <c r="A287" s="35"/>
      <c r="B287" s="36"/>
      <c r="C287" s="188" t="s">
        <v>342</v>
      </c>
      <c r="D287" s="188" t="s">
        <v>134</v>
      </c>
      <c r="E287" s="189" t="s">
        <v>1399</v>
      </c>
      <c r="F287" s="190" t="s">
        <v>1400</v>
      </c>
      <c r="G287" s="191" t="s">
        <v>375</v>
      </c>
      <c r="H287" s="192">
        <v>5</v>
      </c>
      <c r="I287" s="193"/>
      <c r="J287" s="194">
        <f>ROUND(I287*H287,2)</f>
        <v>0</v>
      </c>
      <c r="K287" s="195"/>
      <c r="L287" s="40"/>
      <c r="M287" s="196" t="s">
        <v>1</v>
      </c>
      <c r="N287" s="197" t="s">
        <v>38</v>
      </c>
      <c r="O287" s="72"/>
      <c r="P287" s="198">
        <f>O287*H287</f>
        <v>0</v>
      </c>
      <c r="Q287" s="198">
        <v>2.375E-4</v>
      </c>
      <c r="R287" s="198">
        <f>Q287*H287</f>
        <v>1.1875E-3</v>
      </c>
      <c r="S287" s="198">
        <v>0</v>
      </c>
      <c r="T287" s="19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0" t="s">
        <v>229</v>
      </c>
      <c r="AT287" s="200" t="s">
        <v>134</v>
      </c>
      <c r="AU287" s="200" t="s">
        <v>83</v>
      </c>
      <c r="AY287" s="18" t="s">
        <v>131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18" t="s">
        <v>81</v>
      </c>
      <c r="BK287" s="201">
        <f>ROUND(I287*H287,2)</f>
        <v>0</v>
      </c>
      <c r="BL287" s="18" t="s">
        <v>229</v>
      </c>
      <c r="BM287" s="200" t="s">
        <v>633</v>
      </c>
    </row>
    <row r="288" spans="1:65" s="2" customFormat="1" ht="11.25">
      <c r="A288" s="35"/>
      <c r="B288" s="36"/>
      <c r="C288" s="37"/>
      <c r="D288" s="202" t="s">
        <v>139</v>
      </c>
      <c r="E288" s="37"/>
      <c r="F288" s="203" t="s">
        <v>1401</v>
      </c>
      <c r="G288" s="37"/>
      <c r="H288" s="37"/>
      <c r="I288" s="204"/>
      <c r="J288" s="37"/>
      <c r="K288" s="37"/>
      <c r="L288" s="40"/>
      <c r="M288" s="205"/>
      <c r="N288" s="206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139</v>
      </c>
      <c r="AU288" s="18" t="s">
        <v>83</v>
      </c>
    </row>
    <row r="289" spans="1:65" s="14" customFormat="1" ht="11.25">
      <c r="B289" s="221"/>
      <c r="C289" s="222"/>
      <c r="D289" s="202" t="s">
        <v>174</v>
      </c>
      <c r="E289" s="223" t="s">
        <v>1</v>
      </c>
      <c r="F289" s="224" t="s">
        <v>326</v>
      </c>
      <c r="G289" s="222"/>
      <c r="H289" s="225">
        <v>3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174</v>
      </c>
      <c r="AU289" s="231" t="s">
        <v>83</v>
      </c>
      <c r="AV289" s="14" t="s">
        <v>83</v>
      </c>
      <c r="AW289" s="14" t="s">
        <v>31</v>
      </c>
      <c r="AX289" s="14" t="s">
        <v>73</v>
      </c>
      <c r="AY289" s="231" t="s">
        <v>131</v>
      </c>
    </row>
    <row r="290" spans="1:65" s="14" customFormat="1" ht="11.25">
      <c r="B290" s="221"/>
      <c r="C290" s="222"/>
      <c r="D290" s="202" t="s">
        <v>174</v>
      </c>
      <c r="E290" s="223" t="s">
        <v>1</v>
      </c>
      <c r="F290" s="224" t="s">
        <v>1361</v>
      </c>
      <c r="G290" s="222"/>
      <c r="H290" s="225">
        <v>2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174</v>
      </c>
      <c r="AU290" s="231" t="s">
        <v>83</v>
      </c>
      <c r="AV290" s="14" t="s">
        <v>83</v>
      </c>
      <c r="AW290" s="14" t="s">
        <v>31</v>
      </c>
      <c r="AX290" s="14" t="s">
        <v>73</v>
      </c>
      <c r="AY290" s="231" t="s">
        <v>131</v>
      </c>
    </row>
    <row r="291" spans="1:65" s="15" customFormat="1" ht="11.25">
      <c r="B291" s="232"/>
      <c r="C291" s="233"/>
      <c r="D291" s="202" t="s">
        <v>174</v>
      </c>
      <c r="E291" s="234" t="s">
        <v>1</v>
      </c>
      <c r="F291" s="235" t="s">
        <v>178</v>
      </c>
      <c r="G291" s="233"/>
      <c r="H291" s="236">
        <v>5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174</v>
      </c>
      <c r="AU291" s="242" t="s">
        <v>83</v>
      </c>
      <c r="AV291" s="15" t="s">
        <v>138</v>
      </c>
      <c r="AW291" s="15" t="s">
        <v>31</v>
      </c>
      <c r="AX291" s="15" t="s">
        <v>81</v>
      </c>
      <c r="AY291" s="242" t="s">
        <v>131</v>
      </c>
    </row>
    <row r="292" spans="1:65" s="2" customFormat="1" ht="16.5" customHeight="1">
      <c r="A292" s="35"/>
      <c r="B292" s="36"/>
      <c r="C292" s="188" t="s">
        <v>643</v>
      </c>
      <c r="D292" s="188" t="s">
        <v>134</v>
      </c>
      <c r="E292" s="189" t="s">
        <v>1402</v>
      </c>
      <c r="F292" s="190" t="s">
        <v>1403</v>
      </c>
      <c r="G292" s="191" t="s">
        <v>375</v>
      </c>
      <c r="H292" s="192">
        <v>2</v>
      </c>
      <c r="I292" s="193"/>
      <c r="J292" s="194">
        <f>ROUND(I292*H292,2)</f>
        <v>0</v>
      </c>
      <c r="K292" s="195"/>
      <c r="L292" s="40"/>
      <c r="M292" s="196" t="s">
        <v>1</v>
      </c>
      <c r="N292" s="197" t="s">
        <v>38</v>
      </c>
      <c r="O292" s="72"/>
      <c r="P292" s="198">
        <f>O292*H292</f>
        <v>0</v>
      </c>
      <c r="Q292" s="198">
        <v>2.7750000000000002E-4</v>
      </c>
      <c r="R292" s="198">
        <f>Q292*H292</f>
        <v>5.5500000000000005E-4</v>
      </c>
      <c r="S292" s="198">
        <v>0</v>
      </c>
      <c r="T292" s="19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0" t="s">
        <v>229</v>
      </c>
      <c r="AT292" s="200" t="s">
        <v>134</v>
      </c>
      <c r="AU292" s="200" t="s">
        <v>83</v>
      </c>
      <c r="AY292" s="18" t="s">
        <v>131</v>
      </c>
      <c r="BE292" s="201">
        <f>IF(N292="základní",J292,0)</f>
        <v>0</v>
      </c>
      <c r="BF292" s="201">
        <f>IF(N292="snížená",J292,0)</f>
        <v>0</v>
      </c>
      <c r="BG292" s="201">
        <f>IF(N292="zákl. přenesená",J292,0)</f>
        <v>0</v>
      </c>
      <c r="BH292" s="201">
        <f>IF(N292="sníž. přenesená",J292,0)</f>
        <v>0</v>
      </c>
      <c r="BI292" s="201">
        <f>IF(N292="nulová",J292,0)</f>
        <v>0</v>
      </c>
      <c r="BJ292" s="18" t="s">
        <v>81</v>
      </c>
      <c r="BK292" s="201">
        <f>ROUND(I292*H292,2)</f>
        <v>0</v>
      </c>
      <c r="BL292" s="18" t="s">
        <v>229</v>
      </c>
      <c r="BM292" s="200" t="s">
        <v>646</v>
      </c>
    </row>
    <row r="293" spans="1:65" s="2" customFormat="1" ht="11.25">
      <c r="A293" s="35"/>
      <c r="B293" s="36"/>
      <c r="C293" s="37"/>
      <c r="D293" s="202" t="s">
        <v>139</v>
      </c>
      <c r="E293" s="37"/>
      <c r="F293" s="203" t="s">
        <v>1404</v>
      </c>
      <c r="G293" s="37"/>
      <c r="H293" s="37"/>
      <c r="I293" s="204"/>
      <c r="J293" s="37"/>
      <c r="K293" s="37"/>
      <c r="L293" s="40"/>
      <c r="M293" s="205"/>
      <c r="N293" s="206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139</v>
      </c>
      <c r="AU293" s="18" t="s">
        <v>83</v>
      </c>
    </row>
    <row r="294" spans="1:65" s="14" customFormat="1" ht="11.25">
      <c r="B294" s="221"/>
      <c r="C294" s="222"/>
      <c r="D294" s="202" t="s">
        <v>174</v>
      </c>
      <c r="E294" s="223" t="s">
        <v>1</v>
      </c>
      <c r="F294" s="224" t="s">
        <v>1332</v>
      </c>
      <c r="G294" s="222"/>
      <c r="H294" s="225">
        <v>1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174</v>
      </c>
      <c r="AU294" s="231" t="s">
        <v>83</v>
      </c>
      <c r="AV294" s="14" t="s">
        <v>83</v>
      </c>
      <c r="AW294" s="14" t="s">
        <v>31</v>
      </c>
      <c r="AX294" s="14" t="s">
        <v>73</v>
      </c>
      <c r="AY294" s="231" t="s">
        <v>131</v>
      </c>
    </row>
    <row r="295" spans="1:65" s="14" customFormat="1" ht="11.25">
      <c r="B295" s="221"/>
      <c r="C295" s="222"/>
      <c r="D295" s="202" t="s">
        <v>174</v>
      </c>
      <c r="E295" s="223" t="s">
        <v>1</v>
      </c>
      <c r="F295" s="224" t="s">
        <v>1333</v>
      </c>
      <c r="G295" s="222"/>
      <c r="H295" s="225">
        <v>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174</v>
      </c>
      <c r="AU295" s="231" t="s">
        <v>83</v>
      </c>
      <c r="AV295" s="14" t="s">
        <v>83</v>
      </c>
      <c r="AW295" s="14" t="s">
        <v>31</v>
      </c>
      <c r="AX295" s="14" t="s">
        <v>73</v>
      </c>
      <c r="AY295" s="231" t="s">
        <v>131</v>
      </c>
    </row>
    <row r="296" spans="1:65" s="15" customFormat="1" ht="11.25">
      <c r="B296" s="232"/>
      <c r="C296" s="233"/>
      <c r="D296" s="202" t="s">
        <v>174</v>
      </c>
      <c r="E296" s="234" t="s">
        <v>1</v>
      </c>
      <c r="F296" s="235" t="s">
        <v>178</v>
      </c>
      <c r="G296" s="233"/>
      <c r="H296" s="236">
        <v>2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AT296" s="242" t="s">
        <v>174</v>
      </c>
      <c r="AU296" s="242" t="s">
        <v>83</v>
      </c>
      <c r="AV296" s="15" t="s">
        <v>138</v>
      </c>
      <c r="AW296" s="15" t="s">
        <v>31</v>
      </c>
      <c r="AX296" s="15" t="s">
        <v>81</v>
      </c>
      <c r="AY296" s="242" t="s">
        <v>131</v>
      </c>
    </row>
    <row r="297" spans="1:65" s="2" customFormat="1" ht="24.2" customHeight="1">
      <c r="A297" s="35"/>
      <c r="B297" s="36"/>
      <c r="C297" s="188" t="s">
        <v>348</v>
      </c>
      <c r="D297" s="188" t="s">
        <v>134</v>
      </c>
      <c r="E297" s="189" t="s">
        <v>1405</v>
      </c>
      <c r="F297" s="190" t="s">
        <v>1406</v>
      </c>
      <c r="G297" s="191" t="s">
        <v>294</v>
      </c>
      <c r="H297" s="192">
        <v>0.371</v>
      </c>
      <c r="I297" s="193"/>
      <c r="J297" s="194">
        <f>ROUND(I297*H297,2)</f>
        <v>0</v>
      </c>
      <c r="K297" s="195"/>
      <c r="L297" s="40"/>
      <c r="M297" s="196" t="s">
        <v>1</v>
      </c>
      <c r="N297" s="197" t="s">
        <v>38</v>
      </c>
      <c r="O297" s="72"/>
      <c r="P297" s="198">
        <f>O297*H297</f>
        <v>0</v>
      </c>
      <c r="Q297" s="198">
        <v>0</v>
      </c>
      <c r="R297" s="198">
        <f>Q297*H297</f>
        <v>0</v>
      </c>
      <c r="S297" s="198">
        <v>0</v>
      </c>
      <c r="T297" s="19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0" t="s">
        <v>229</v>
      </c>
      <c r="AT297" s="200" t="s">
        <v>134</v>
      </c>
      <c r="AU297" s="200" t="s">
        <v>83</v>
      </c>
      <c r="AY297" s="18" t="s">
        <v>131</v>
      </c>
      <c r="BE297" s="201">
        <f>IF(N297="základní",J297,0)</f>
        <v>0</v>
      </c>
      <c r="BF297" s="201">
        <f>IF(N297="snížená",J297,0)</f>
        <v>0</v>
      </c>
      <c r="BG297" s="201">
        <f>IF(N297="zákl. přenesená",J297,0)</f>
        <v>0</v>
      </c>
      <c r="BH297" s="201">
        <f>IF(N297="sníž. přenesená",J297,0)</f>
        <v>0</v>
      </c>
      <c r="BI297" s="201">
        <f>IF(N297="nulová",J297,0)</f>
        <v>0</v>
      </c>
      <c r="BJ297" s="18" t="s">
        <v>81</v>
      </c>
      <c r="BK297" s="201">
        <f>ROUND(I297*H297,2)</f>
        <v>0</v>
      </c>
      <c r="BL297" s="18" t="s">
        <v>229</v>
      </c>
      <c r="BM297" s="200" t="s">
        <v>650</v>
      </c>
    </row>
    <row r="298" spans="1:65" s="2" customFormat="1" ht="29.25">
      <c r="A298" s="35"/>
      <c r="B298" s="36"/>
      <c r="C298" s="37"/>
      <c r="D298" s="202" t="s">
        <v>139</v>
      </c>
      <c r="E298" s="37"/>
      <c r="F298" s="203" t="s">
        <v>1407</v>
      </c>
      <c r="G298" s="37"/>
      <c r="H298" s="37"/>
      <c r="I298" s="204"/>
      <c r="J298" s="37"/>
      <c r="K298" s="37"/>
      <c r="L298" s="40"/>
      <c r="M298" s="205"/>
      <c r="N298" s="206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139</v>
      </c>
      <c r="AU298" s="18" t="s">
        <v>83</v>
      </c>
    </row>
    <row r="299" spans="1:65" s="2" customFormat="1" ht="24.2" customHeight="1">
      <c r="A299" s="35"/>
      <c r="B299" s="36"/>
      <c r="C299" s="188" t="s">
        <v>652</v>
      </c>
      <c r="D299" s="188" t="s">
        <v>134</v>
      </c>
      <c r="E299" s="189" t="s">
        <v>1408</v>
      </c>
      <c r="F299" s="190" t="s">
        <v>1409</v>
      </c>
      <c r="G299" s="191" t="s">
        <v>294</v>
      </c>
      <c r="H299" s="192">
        <v>0.371</v>
      </c>
      <c r="I299" s="193"/>
      <c r="J299" s="194">
        <f>ROUND(I299*H299,2)</f>
        <v>0</v>
      </c>
      <c r="K299" s="195"/>
      <c r="L299" s="40"/>
      <c r="M299" s="196" t="s">
        <v>1</v>
      </c>
      <c r="N299" s="197" t="s">
        <v>38</v>
      </c>
      <c r="O299" s="72"/>
      <c r="P299" s="198">
        <f>O299*H299</f>
        <v>0</v>
      </c>
      <c r="Q299" s="198">
        <v>0</v>
      </c>
      <c r="R299" s="198">
        <f>Q299*H299</f>
        <v>0</v>
      </c>
      <c r="S299" s="198">
        <v>0</v>
      </c>
      <c r="T299" s="199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0" t="s">
        <v>229</v>
      </c>
      <c r="AT299" s="200" t="s">
        <v>134</v>
      </c>
      <c r="AU299" s="200" t="s">
        <v>83</v>
      </c>
      <c r="AY299" s="18" t="s">
        <v>131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18" t="s">
        <v>81</v>
      </c>
      <c r="BK299" s="201">
        <f>ROUND(I299*H299,2)</f>
        <v>0</v>
      </c>
      <c r="BL299" s="18" t="s">
        <v>229</v>
      </c>
      <c r="BM299" s="200" t="s">
        <v>655</v>
      </c>
    </row>
    <row r="300" spans="1:65" s="2" customFormat="1" ht="29.25">
      <c r="A300" s="35"/>
      <c r="B300" s="36"/>
      <c r="C300" s="37"/>
      <c r="D300" s="202" t="s">
        <v>139</v>
      </c>
      <c r="E300" s="37"/>
      <c r="F300" s="203" t="s">
        <v>1410</v>
      </c>
      <c r="G300" s="37"/>
      <c r="H300" s="37"/>
      <c r="I300" s="204"/>
      <c r="J300" s="37"/>
      <c r="K300" s="37"/>
      <c r="L300" s="40"/>
      <c r="M300" s="207"/>
      <c r="N300" s="208"/>
      <c r="O300" s="209"/>
      <c r="P300" s="209"/>
      <c r="Q300" s="209"/>
      <c r="R300" s="209"/>
      <c r="S300" s="209"/>
      <c r="T300" s="210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139</v>
      </c>
      <c r="AU300" s="18" t="s">
        <v>83</v>
      </c>
    </row>
    <row r="301" spans="1:65" s="2" customFormat="1" ht="6.95" customHeight="1">
      <c r="A301" s="35"/>
      <c r="B301" s="55"/>
      <c r="C301" s="56"/>
      <c r="D301" s="56"/>
      <c r="E301" s="56"/>
      <c r="F301" s="56"/>
      <c r="G301" s="56"/>
      <c r="H301" s="56"/>
      <c r="I301" s="56"/>
      <c r="J301" s="56"/>
      <c r="K301" s="56"/>
      <c r="L301" s="40"/>
      <c r="M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</row>
  </sheetData>
  <sheetProtection algorithmName="SHA-512" hashValue="bUXCAPal7GoPeVczx315AFUfWWeuUn/KP5sgYjbCzzCBaTkHncu5ecJhgMcCahe2m9fRBKiLrap6NKi9M1M0Dg==" saltValue="YOqJmSAu/gkim1MU1M9xNBMm6+vDwEaPM6TFUZDRvSvNf5Ce4XQStHkR24j0CX87ky55YenkSbeRmC9RYZLXsg==" spinCount="100000" sheet="1" objects="1" scenarios="1" formatColumns="0" formatRows="0" autoFilter="0"/>
  <autoFilter ref="C119:K30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98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Stavební úpravy 3.NP a 4.NP + schodiště, Vrázova 842-6, Cheb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1411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30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ROUND((SUM(BE124:BE407)),  2)</f>
        <v>0</v>
      </c>
      <c r="G33" s="35"/>
      <c r="H33" s="35"/>
      <c r="I33" s="125">
        <v>0.21</v>
      </c>
      <c r="J33" s="124">
        <f>ROUND(((SUM(BE124:BE407))*I33),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ROUND((SUM(BF124:BF407)),  2)</f>
        <v>0</v>
      </c>
      <c r="G34" s="35"/>
      <c r="H34" s="35"/>
      <c r="I34" s="125">
        <v>0.12</v>
      </c>
      <c r="J34" s="124">
        <f>ROUND(((SUM(BF124:BF407))*I34),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ROUND((SUM(BG124:BG407)),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ROUND((SUM(BH124:BH407)),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ROUND((SUM(BI124:BI407)),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Stavební úpravy 3.NP a 4.NP + schodiště, Vrázova 842-6, Cheb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05 - Elektroinstalace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1412</v>
      </c>
      <c r="E97" s="151"/>
      <c r="F97" s="151"/>
      <c r="G97" s="151"/>
      <c r="H97" s="151"/>
      <c r="I97" s="151"/>
      <c r="J97" s="152">
        <f>J125</f>
        <v>0</v>
      </c>
      <c r="K97" s="149"/>
      <c r="L97" s="153"/>
    </row>
    <row r="98" spans="1:31" s="9" customFormat="1" ht="24.95" customHeight="1">
      <c r="B98" s="148"/>
      <c r="C98" s="149"/>
      <c r="D98" s="150" t="s">
        <v>1413</v>
      </c>
      <c r="E98" s="151"/>
      <c r="F98" s="151"/>
      <c r="G98" s="151"/>
      <c r="H98" s="151"/>
      <c r="I98" s="151"/>
      <c r="J98" s="152">
        <f>J357</f>
        <v>0</v>
      </c>
      <c r="K98" s="149"/>
      <c r="L98" s="153"/>
    </row>
    <row r="99" spans="1:31" s="9" customFormat="1" ht="24.95" customHeight="1">
      <c r="B99" s="148"/>
      <c r="C99" s="149"/>
      <c r="D99" s="150" t="s">
        <v>1414</v>
      </c>
      <c r="E99" s="151"/>
      <c r="F99" s="151"/>
      <c r="G99" s="151"/>
      <c r="H99" s="151"/>
      <c r="I99" s="151"/>
      <c r="J99" s="152">
        <f>J360</f>
        <v>0</v>
      </c>
      <c r="K99" s="149"/>
      <c r="L99" s="153"/>
    </row>
    <row r="100" spans="1:31" s="9" customFormat="1" ht="24.95" customHeight="1">
      <c r="B100" s="148"/>
      <c r="C100" s="149"/>
      <c r="D100" s="150" t="s">
        <v>1415</v>
      </c>
      <c r="E100" s="151"/>
      <c r="F100" s="151"/>
      <c r="G100" s="151"/>
      <c r="H100" s="151"/>
      <c r="I100" s="151"/>
      <c r="J100" s="152">
        <f>J363</f>
        <v>0</v>
      </c>
      <c r="K100" s="149"/>
      <c r="L100" s="153"/>
    </row>
    <row r="101" spans="1:31" s="9" customFormat="1" ht="24.95" customHeight="1">
      <c r="B101" s="148"/>
      <c r="C101" s="149"/>
      <c r="D101" s="150" t="s">
        <v>1416</v>
      </c>
      <c r="E101" s="151"/>
      <c r="F101" s="151"/>
      <c r="G101" s="151"/>
      <c r="H101" s="151"/>
      <c r="I101" s="151"/>
      <c r="J101" s="152">
        <f>J366</f>
        <v>0</v>
      </c>
      <c r="K101" s="149"/>
      <c r="L101" s="153"/>
    </row>
    <row r="102" spans="1:31" s="9" customFormat="1" ht="24.95" customHeight="1">
      <c r="B102" s="148"/>
      <c r="C102" s="149"/>
      <c r="D102" s="150" t="s">
        <v>1417</v>
      </c>
      <c r="E102" s="151"/>
      <c r="F102" s="151"/>
      <c r="G102" s="151"/>
      <c r="H102" s="151"/>
      <c r="I102" s="151"/>
      <c r="J102" s="152">
        <f>J371</f>
        <v>0</v>
      </c>
      <c r="K102" s="149"/>
      <c r="L102" s="153"/>
    </row>
    <row r="103" spans="1:31" s="9" customFormat="1" ht="24.95" customHeight="1">
      <c r="B103" s="148"/>
      <c r="C103" s="149"/>
      <c r="D103" s="150" t="s">
        <v>1418</v>
      </c>
      <c r="E103" s="151"/>
      <c r="F103" s="151"/>
      <c r="G103" s="151"/>
      <c r="H103" s="151"/>
      <c r="I103" s="151"/>
      <c r="J103" s="152">
        <f>J398</f>
        <v>0</v>
      </c>
      <c r="K103" s="149"/>
      <c r="L103" s="153"/>
    </row>
    <row r="104" spans="1:31" s="9" customFormat="1" ht="24.95" customHeight="1">
      <c r="B104" s="148"/>
      <c r="C104" s="149"/>
      <c r="D104" s="150" t="s">
        <v>1419</v>
      </c>
      <c r="E104" s="151"/>
      <c r="F104" s="151"/>
      <c r="G104" s="151"/>
      <c r="H104" s="151"/>
      <c r="I104" s="151"/>
      <c r="J104" s="152">
        <f>J403</f>
        <v>0</v>
      </c>
      <c r="K104" s="149"/>
      <c r="L104" s="153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8" t="str">
        <f>E7</f>
        <v>Stavební úpravy 3.NP a 4.NP + schodiště, Vrázova 842-6, Cheb</v>
      </c>
      <c r="F114" s="319"/>
      <c r="G114" s="319"/>
      <c r="H114" s="31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106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0" t="str">
        <f>E9</f>
        <v>05 - Elektroinstalace</v>
      </c>
      <c r="F116" s="320"/>
      <c r="G116" s="320"/>
      <c r="H116" s="320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30" t="s">
        <v>22</v>
      </c>
      <c r="J118" s="67" t="str">
        <f>IF(J12="","",J12)</f>
        <v>19. 6. 2024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 xml:space="preserve"> </v>
      </c>
      <c r="G120" s="37"/>
      <c r="H120" s="37"/>
      <c r="I120" s="30" t="s">
        <v>29</v>
      </c>
      <c r="J120" s="33" t="str">
        <f>E21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30" t="s">
        <v>30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0"/>
      <c r="B123" s="161"/>
      <c r="C123" s="162" t="s">
        <v>117</v>
      </c>
      <c r="D123" s="163" t="s">
        <v>58</v>
      </c>
      <c r="E123" s="163" t="s">
        <v>54</v>
      </c>
      <c r="F123" s="163" t="s">
        <v>55</v>
      </c>
      <c r="G123" s="163" t="s">
        <v>118</v>
      </c>
      <c r="H123" s="163" t="s">
        <v>119</v>
      </c>
      <c r="I123" s="163" t="s">
        <v>120</v>
      </c>
      <c r="J123" s="164" t="s">
        <v>110</v>
      </c>
      <c r="K123" s="165" t="s">
        <v>121</v>
      </c>
      <c r="L123" s="166"/>
      <c r="M123" s="76" t="s">
        <v>1</v>
      </c>
      <c r="N123" s="77" t="s">
        <v>37</v>
      </c>
      <c r="O123" s="77" t="s">
        <v>122</v>
      </c>
      <c r="P123" s="77" t="s">
        <v>123</v>
      </c>
      <c r="Q123" s="77" t="s">
        <v>124</v>
      </c>
      <c r="R123" s="77" t="s">
        <v>125</v>
      </c>
      <c r="S123" s="77" t="s">
        <v>126</v>
      </c>
      <c r="T123" s="78" t="s">
        <v>127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9" customHeight="1">
      <c r="A124" s="35"/>
      <c r="B124" s="36"/>
      <c r="C124" s="83" t="s">
        <v>128</v>
      </c>
      <c r="D124" s="37"/>
      <c r="E124" s="37"/>
      <c r="F124" s="37"/>
      <c r="G124" s="37"/>
      <c r="H124" s="37"/>
      <c r="I124" s="37"/>
      <c r="J124" s="167">
        <f>BK124</f>
        <v>0</v>
      </c>
      <c r="K124" s="37"/>
      <c r="L124" s="40"/>
      <c r="M124" s="79"/>
      <c r="N124" s="168"/>
      <c r="O124" s="80"/>
      <c r="P124" s="169">
        <f>P125+P357+P360+P363+P366+P371+P398+P403</f>
        <v>0</v>
      </c>
      <c r="Q124" s="80"/>
      <c r="R124" s="169">
        <f>R125+R357+R360+R363+R366+R371+R398+R403</f>
        <v>0</v>
      </c>
      <c r="S124" s="80"/>
      <c r="T124" s="170">
        <f>T125+T357+T360+T363+T366+T371+T398+T403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72</v>
      </c>
      <c r="AU124" s="18" t="s">
        <v>112</v>
      </c>
      <c r="BK124" s="171">
        <f>BK125+BK357+BK360+BK363+BK366+BK371+BK398+BK403</f>
        <v>0</v>
      </c>
    </row>
    <row r="125" spans="1:65" s="12" customFormat="1" ht="25.9" customHeight="1">
      <c r="B125" s="172"/>
      <c r="C125" s="173"/>
      <c r="D125" s="174" t="s">
        <v>72</v>
      </c>
      <c r="E125" s="175" t="s">
        <v>1420</v>
      </c>
      <c r="F125" s="175" t="s">
        <v>1421</v>
      </c>
      <c r="G125" s="173"/>
      <c r="H125" s="173"/>
      <c r="I125" s="176"/>
      <c r="J125" s="177">
        <f>BK125</f>
        <v>0</v>
      </c>
      <c r="K125" s="173"/>
      <c r="L125" s="178"/>
      <c r="M125" s="179"/>
      <c r="N125" s="180"/>
      <c r="O125" s="180"/>
      <c r="P125" s="181">
        <f>SUM(P126:P356)</f>
        <v>0</v>
      </c>
      <c r="Q125" s="180"/>
      <c r="R125" s="181">
        <f>SUM(R126:R356)</f>
        <v>0</v>
      </c>
      <c r="S125" s="180"/>
      <c r="T125" s="182">
        <f>SUM(T126:T356)</f>
        <v>0</v>
      </c>
      <c r="AR125" s="183" t="s">
        <v>81</v>
      </c>
      <c r="AT125" s="184" t="s">
        <v>72</v>
      </c>
      <c r="AU125" s="184" t="s">
        <v>73</v>
      </c>
      <c r="AY125" s="183" t="s">
        <v>131</v>
      </c>
      <c r="BK125" s="185">
        <f>SUM(BK126:BK356)</f>
        <v>0</v>
      </c>
    </row>
    <row r="126" spans="1:65" s="2" customFormat="1" ht="16.5" customHeight="1">
      <c r="A126" s="35"/>
      <c r="B126" s="36"/>
      <c r="C126" s="188" t="s">
        <v>81</v>
      </c>
      <c r="D126" s="188" t="s">
        <v>134</v>
      </c>
      <c r="E126" s="189" t="s">
        <v>1422</v>
      </c>
      <c r="F126" s="190" t="s">
        <v>1423</v>
      </c>
      <c r="G126" s="191" t="s">
        <v>729</v>
      </c>
      <c r="H126" s="192">
        <v>90</v>
      </c>
      <c r="I126" s="193"/>
      <c r="J126" s="194">
        <f>ROUND(I126*H126,2)</f>
        <v>0</v>
      </c>
      <c r="K126" s="195"/>
      <c r="L126" s="40"/>
      <c r="M126" s="196" t="s">
        <v>1</v>
      </c>
      <c r="N126" s="197" t="s">
        <v>38</v>
      </c>
      <c r="O126" s="72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138</v>
      </c>
      <c r="AT126" s="200" t="s">
        <v>134</v>
      </c>
      <c r="AU126" s="200" t="s">
        <v>81</v>
      </c>
      <c r="AY126" s="18" t="s">
        <v>131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8" t="s">
        <v>81</v>
      </c>
      <c r="BK126" s="201">
        <f>ROUND(I126*H126,2)</f>
        <v>0</v>
      </c>
      <c r="BL126" s="18" t="s">
        <v>138</v>
      </c>
      <c r="BM126" s="200" t="s">
        <v>83</v>
      </c>
    </row>
    <row r="127" spans="1:65" s="2" customFormat="1" ht="11.25">
      <c r="A127" s="35"/>
      <c r="B127" s="36"/>
      <c r="C127" s="37"/>
      <c r="D127" s="202" t="s">
        <v>139</v>
      </c>
      <c r="E127" s="37"/>
      <c r="F127" s="203" t="s">
        <v>1423</v>
      </c>
      <c r="G127" s="37"/>
      <c r="H127" s="37"/>
      <c r="I127" s="204"/>
      <c r="J127" s="37"/>
      <c r="K127" s="37"/>
      <c r="L127" s="40"/>
      <c r="M127" s="205"/>
      <c r="N127" s="206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139</v>
      </c>
      <c r="AU127" s="18" t="s">
        <v>81</v>
      </c>
    </row>
    <row r="128" spans="1:65" s="2" customFormat="1" ht="16.5" customHeight="1">
      <c r="A128" s="35"/>
      <c r="B128" s="36"/>
      <c r="C128" s="257" t="s">
        <v>83</v>
      </c>
      <c r="D128" s="257" t="s">
        <v>479</v>
      </c>
      <c r="E128" s="258" t="s">
        <v>1424</v>
      </c>
      <c r="F128" s="259" t="s">
        <v>1425</v>
      </c>
      <c r="G128" s="260" t="s">
        <v>1426</v>
      </c>
      <c r="H128" s="261">
        <v>90</v>
      </c>
      <c r="I128" s="262"/>
      <c r="J128" s="263">
        <f>ROUND(I128*H128,2)</f>
        <v>0</v>
      </c>
      <c r="K128" s="264"/>
      <c r="L128" s="265"/>
      <c r="M128" s="266" t="s">
        <v>1</v>
      </c>
      <c r="N128" s="267" t="s">
        <v>38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197</v>
      </c>
      <c r="AT128" s="200" t="s">
        <v>479</v>
      </c>
      <c r="AU128" s="200" t="s">
        <v>81</v>
      </c>
      <c r="AY128" s="18" t="s">
        <v>131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8" t="s">
        <v>81</v>
      </c>
      <c r="BK128" s="201">
        <f>ROUND(I128*H128,2)</f>
        <v>0</v>
      </c>
      <c r="BL128" s="18" t="s">
        <v>138</v>
      </c>
      <c r="BM128" s="200" t="s">
        <v>138</v>
      </c>
    </row>
    <row r="129" spans="1:65" s="2" customFormat="1" ht="11.25">
      <c r="A129" s="35"/>
      <c r="B129" s="36"/>
      <c r="C129" s="37"/>
      <c r="D129" s="202" t="s">
        <v>139</v>
      </c>
      <c r="E129" s="37"/>
      <c r="F129" s="203" t="s">
        <v>1425</v>
      </c>
      <c r="G129" s="37"/>
      <c r="H129" s="37"/>
      <c r="I129" s="204"/>
      <c r="J129" s="37"/>
      <c r="K129" s="37"/>
      <c r="L129" s="40"/>
      <c r="M129" s="205"/>
      <c r="N129" s="206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139</v>
      </c>
      <c r="AU129" s="18" t="s">
        <v>81</v>
      </c>
    </row>
    <row r="130" spans="1:65" s="2" customFormat="1" ht="29.25">
      <c r="A130" s="35"/>
      <c r="B130" s="36"/>
      <c r="C130" s="37"/>
      <c r="D130" s="202" t="s">
        <v>890</v>
      </c>
      <c r="E130" s="37"/>
      <c r="F130" s="268" t="s">
        <v>1427</v>
      </c>
      <c r="G130" s="37"/>
      <c r="H130" s="37"/>
      <c r="I130" s="204"/>
      <c r="J130" s="37"/>
      <c r="K130" s="37"/>
      <c r="L130" s="40"/>
      <c r="M130" s="205"/>
      <c r="N130" s="206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890</v>
      </c>
      <c r="AU130" s="18" t="s">
        <v>81</v>
      </c>
    </row>
    <row r="131" spans="1:65" s="2" customFormat="1" ht="16.5" customHeight="1">
      <c r="A131" s="35"/>
      <c r="B131" s="36"/>
      <c r="C131" s="188" t="s">
        <v>141</v>
      </c>
      <c r="D131" s="188" t="s">
        <v>134</v>
      </c>
      <c r="E131" s="189" t="s">
        <v>1428</v>
      </c>
      <c r="F131" s="190" t="s">
        <v>1429</v>
      </c>
      <c r="G131" s="191" t="s">
        <v>729</v>
      </c>
      <c r="H131" s="192">
        <v>8</v>
      </c>
      <c r="I131" s="193"/>
      <c r="J131" s="194">
        <f>ROUND(I131*H131,2)</f>
        <v>0</v>
      </c>
      <c r="K131" s="195"/>
      <c r="L131" s="40"/>
      <c r="M131" s="196" t="s">
        <v>1</v>
      </c>
      <c r="N131" s="197" t="s">
        <v>38</v>
      </c>
      <c r="O131" s="72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138</v>
      </c>
      <c r="AT131" s="200" t="s">
        <v>134</v>
      </c>
      <c r="AU131" s="200" t="s">
        <v>81</v>
      </c>
      <c r="AY131" s="18" t="s">
        <v>131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8" t="s">
        <v>81</v>
      </c>
      <c r="BK131" s="201">
        <f>ROUND(I131*H131,2)</f>
        <v>0</v>
      </c>
      <c r="BL131" s="18" t="s">
        <v>138</v>
      </c>
      <c r="BM131" s="200" t="s">
        <v>188</v>
      </c>
    </row>
    <row r="132" spans="1:65" s="2" customFormat="1" ht="11.25">
      <c r="A132" s="35"/>
      <c r="B132" s="36"/>
      <c r="C132" s="37"/>
      <c r="D132" s="202" t="s">
        <v>139</v>
      </c>
      <c r="E132" s="37"/>
      <c r="F132" s="203" t="s">
        <v>1429</v>
      </c>
      <c r="G132" s="37"/>
      <c r="H132" s="37"/>
      <c r="I132" s="204"/>
      <c r="J132" s="37"/>
      <c r="K132" s="37"/>
      <c r="L132" s="40"/>
      <c r="M132" s="205"/>
      <c r="N132" s="206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139</v>
      </c>
      <c r="AU132" s="18" t="s">
        <v>81</v>
      </c>
    </row>
    <row r="133" spans="1:65" s="2" customFormat="1" ht="29.25">
      <c r="A133" s="35"/>
      <c r="B133" s="36"/>
      <c r="C133" s="37"/>
      <c r="D133" s="202" t="s">
        <v>890</v>
      </c>
      <c r="E133" s="37"/>
      <c r="F133" s="268" t="s">
        <v>1427</v>
      </c>
      <c r="G133" s="37"/>
      <c r="H133" s="37"/>
      <c r="I133" s="204"/>
      <c r="J133" s="37"/>
      <c r="K133" s="37"/>
      <c r="L133" s="40"/>
      <c r="M133" s="205"/>
      <c r="N133" s="206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890</v>
      </c>
      <c r="AU133" s="18" t="s">
        <v>81</v>
      </c>
    </row>
    <row r="134" spans="1:65" s="2" customFormat="1" ht="16.5" customHeight="1">
      <c r="A134" s="35"/>
      <c r="B134" s="36"/>
      <c r="C134" s="257" t="s">
        <v>138</v>
      </c>
      <c r="D134" s="257" t="s">
        <v>479</v>
      </c>
      <c r="E134" s="258" t="s">
        <v>1430</v>
      </c>
      <c r="F134" s="259" t="s">
        <v>1431</v>
      </c>
      <c r="G134" s="260" t="s">
        <v>1426</v>
      </c>
      <c r="H134" s="261">
        <v>8</v>
      </c>
      <c r="I134" s="262"/>
      <c r="J134" s="263">
        <f>ROUND(I134*H134,2)</f>
        <v>0</v>
      </c>
      <c r="K134" s="264"/>
      <c r="L134" s="265"/>
      <c r="M134" s="266" t="s">
        <v>1</v>
      </c>
      <c r="N134" s="267" t="s">
        <v>38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197</v>
      </c>
      <c r="AT134" s="200" t="s">
        <v>479</v>
      </c>
      <c r="AU134" s="200" t="s">
        <v>81</v>
      </c>
      <c r="AY134" s="18" t="s">
        <v>131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8" t="s">
        <v>81</v>
      </c>
      <c r="BK134" s="201">
        <f>ROUND(I134*H134,2)</f>
        <v>0</v>
      </c>
      <c r="BL134" s="18" t="s">
        <v>138</v>
      </c>
      <c r="BM134" s="200" t="s">
        <v>197</v>
      </c>
    </row>
    <row r="135" spans="1:65" s="2" customFormat="1" ht="11.25">
      <c r="A135" s="35"/>
      <c r="B135" s="36"/>
      <c r="C135" s="37"/>
      <c r="D135" s="202" t="s">
        <v>139</v>
      </c>
      <c r="E135" s="37"/>
      <c r="F135" s="203" t="s">
        <v>1431</v>
      </c>
      <c r="G135" s="37"/>
      <c r="H135" s="37"/>
      <c r="I135" s="204"/>
      <c r="J135" s="37"/>
      <c r="K135" s="37"/>
      <c r="L135" s="40"/>
      <c r="M135" s="205"/>
      <c r="N135" s="206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139</v>
      </c>
      <c r="AU135" s="18" t="s">
        <v>81</v>
      </c>
    </row>
    <row r="136" spans="1:65" s="2" customFormat="1" ht="29.25">
      <c r="A136" s="35"/>
      <c r="B136" s="36"/>
      <c r="C136" s="37"/>
      <c r="D136" s="202" t="s">
        <v>890</v>
      </c>
      <c r="E136" s="37"/>
      <c r="F136" s="268" t="s">
        <v>1427</v>
      </c>
      <c r="G136" s="37"/>
      <c r="H136" s="37"/>
      <c r="I136" s="204"/>
      <c r="J136" s="37"/>
      <c r="K136" s="37"/>
      <c r="L136" s="40"/>
      <c r="M136" s="205"/>
      <c r="N136" s="206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890</v>
      </c>
      <c r="AU136" s="18" t="s">
        <v>81</v>
      </c>
    </row>
    <row r="137" spans="1:65" s="2" customFormat="1" ht="24.2" customHeight="1">
      <c r="A137" s="35"/>
      <c r="B137" s="36"/>
      <c r="C137" s="188" t="s">
        <v>130</v>
      </c>
      <c r="D137" s="188" t="s">
        <v>134</v>
      </c>
      <c r="E137" s="189" t="s">
        <v>1432</v>
      </c>
      <c r="F137" s="190" t="s">
        <v>1433</v>
      </c>
      <c r="G137" s="191" t="s">
        <v>729</v>
      </c>
      <c r="H137" s="192">
        <v>80</v>
      </c>
      <c r="I137" s="193"/>
      <c r="J137" s="194">
        <f>ROUND(I137*H137,2)</f>
        <v>0</v>
      </c>
      <c r="K137" s="195"/>
      <c r="L137" s="40"/>
      <c r="M137" s="196" t="s">
        <v>1</v>
      </c>
      <c r="N137" s="197" t="s">
        <v>38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138</v>
      </c>
      <c r="AT137" s="200" t="s">
        <v>134</v>
      </c>
      <c r="AU137" s="200" t="s">
        <v>81</v>
      </c>
      <c r="AY137" s="18" t="s">
        <v>131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8" t="s">
        <v>81</v>
      </c>
      <c r="BK137" s="201">
        <f>ROUND(I137*H137,2)</f>
        <v>0</v>
      </c>
      <c r="BL137" s="18" t="s">
        <v>138</v>
      </c>
      <c r="BM137" s="200" t="s">
        <v>207</v>
      </c>
    </row>
    <row r="138" spans="1:65" s="2" customFormat="1" ht="19.5">
      <c r="A138" s="35"/>
      <c r="B138" s="36"/>
      <c r="C138" s="37"/>
      <c r="D138" s="202" t="s">
        <v>139</v>
      </c>
      <c r="E138" s="37"/>
      <c r="F138" s="203" t="s">
        <v>1434</v>
      </c>
      <c r="G138" s="37"/>
      <c r="H138" s="37"/>
      <c r="I138" s="204"/>
      <c r="J138" s="37"/>
      <c r="K138" s="37"/>
      <c r="L138" s="40"/>
      <c r="M138" s="205"/>
      <c r="N138" s="206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139</v>
      </c>
      <c r="AU138" s="18" t="s">
        <v>81</v>
      </c>
    </row>
    <row r="139" spans="1:65" s="2" customFormat="1" ht="24.2" customHeight="1">
      <c r="A139" s="35"/>
      <c r="B139" s="36"/>
      <c r="C139" s="188" t="s">
        <v>188</v>
      </c>
      <c r="D139" s="188" t="s">
        <v>134</v>
      </c>
      <c r="E139" s="189" t="s">
        <v>1435</v>
      </c>
      <c r="F139" s="190" t="s">
        <v>1436</v>
      </c>
      <c r="G139" s="191" t="s">
        <v>729</v>
      </c>
      <c r="H139" s="192">
        <v>10</v>
      </c>
      <c r="I139" s="193"/>
      <c r="J139" s="194">
        <f>ROUND(I139*H139,2)</f>
        <v>0</v>
      </c>
      <c r="K139" s="195"/>
      <c r="L139" s="40"/>
      <c r="M139" s="196" t="s">
        <v>1</v>
      </c>
      <c r="N139" s="197" t="s">
        <v>38</v>
      </c>
      <c r="O139" s="72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138</v>
      </c>
      <c r="AT139" s="200" t="s">
        <v>134</v>
      </c>
      <c r="AU139" s="200" t="s">
        <v>81</v>
      </c>
      <c r="AY139" s="18" t="s">
        <v>131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8" t="s">
        <v>81</v>
      </c>
      <c r="BK139" s="201">
        <f>ROUND(I139*H139,2)</f>
        <v>0</v>
      </c>
      <c r="BL139" s="18" t="s">
        <v>138</v>
      </c>
      <c r="BM139" s="200" t="s">
        <v>8</v>
      </c>
    </row>
    <row r="140" spans="1:65" s="2" customFormat="1" ht="19.5">
      <c r="A140" s="35"/>
      <c r="B140" s="36"/>
      <c r="C140" s="37"/>
      <c r="D140" s="202" t="s">
        <v>139</v>
      </c>
      <c r="E140" s="37"/>
      <c r="F140" s="203" t="s">
        <v>1437</v>
      </c>
      <c r="G140" s="37"/>
      <c r="H140" s="37"/>
      <c r="I140" s="204"/>
      <c r="J140" s="37"/>
      <c r="K140" s="37"/>
      <c r="L140" s="40"/>
      <c r="M140" s="205"/>
      <c r="N140" s="206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139</v>
      </c>
      <c r="AU140" s="18" t="s">
        <v>81</v>
      </c>
    </row>
    <row r="141" spans="1:65" s="2" customFormat="1" ht="16.5" customHeight="1">
      <c r="A141" s="35"/>
      <c r="B141" s="36"/>
      <c r="C141" s="188" t="s">
        <v>220</v>
      </c>
      <c r="D141" s="188" t="s">
        <v>134</v>
      </c>
      <c r="E141" s="189" t="s">
        <v>1438</v>
      </c>
      <c r="F141" s="190" t="s">
        <v>1439</v>
      </c>
      <c r="G141" s="191" t="s">
        <v>729</v>
      </c>
      <c r="H141" s="192">
        <v>17</v>
      </c>
      <c r="I141" s="193"/>
      <c r="J141" s="194">
        <f>ROUND(I141*H141,2)</f>
        <v>0</v>
      </c>
      <c r="K141" s="195"/>
      <c r="L141" s="40"/>
      <c r="M141" s="196" t="s">
        <v>1</v>
      </c>
      <c r="N141" s="197" t="s">
        <v>38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138</v>
      </c>
      <c r="AT141" s="200" t="s">
        <v>134</v>
      </c>
      <c r="AU141" s="200" t="s">
        <v>81</v>
      </c>
      <c r="AY141" s="18" t="s">
        <v>131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81</v>
      </c>
      <c r="BK141" s="201">
        <f>ROUND(I141*H141,2)</f>
        <v>0</v>
      </c>
      <c r="BL141" s="18" t="s">
        <v>138</v>
      </c>
      <c r="BM141" s="200" t="s">
        <v>223</v>
      </c>
    </row>
    <row r="142" spans="1:65" s="2" customFormat="1" ht="11.25">
      <c r="A142" s="35"/>
      <c r="B142" s="36"/>
      <c r="C142" s="37"/>
      <c r="D142" s="202" t="s">
        <v>139</v>
      </c>
      <c r="E142" s="37"/>
      <c r="F142" s="203" t="s">
        <v>1440</v>
      </c>
      <c r="G142" s="37"/>
      <c r="H142" s="37"/>
      <c r="I142" s="204"/>
      <c r="J142" s="37"/>
      <c r="K142" s="37"/>
      <c r="L142" s="40"/>
      <c r="M142" s="205"/>
      <c r="N142" s="206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139</v>
      </c>
      <c r="AU142" s="18" t="s">
        <v>81</v>
      </c>
    </row>
    <row r="143" spans="1:65" s="2" customFormat="1" ht="16.5" customHeight="1">
      <c r="A143" s="35"/>
      <c r="B143" s="36"/>
      <c r="C143" s="257" t="s">
        <v>197</v>
      </c>
      <c r="D143" s="257" t="s">
        <v>479</v>
      </c>
      <c r="E143" s="258" t="s">
        <v>1441</v>
      </c>
      <c r="F143" s="259" t="s">
        <v>1442</v>
      </c>
      <c r="G143" s="260" t="s">
        <v>1426</v>
      </c>
      <c r="H143" s="261">
        <v>17</v>
      </c>
      <c r="I143" s="262"/>
      <c r="J143" s="263">
        <f>ROUND(I143*H143,2)</f>
        <v>0</v>
      </c>
      <c r="K143" s="264"/>
      <c r="L143" s="265"/>
      <c r="M143" s="266" t="s">
        <v>1</v>
      </c>
      <c r="N143" s="267" t="s">
        <v>38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197</v>
      </c>
      <c r="AT143" s="200" t="s">
        <v>479</v>
      </c>
      <c r="AU143" s="200" t="s">
        <v>81</v>
      </c>
      <c r="AY143" s="18" t="s">
        <v>131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81</v>
      </c>
      <c r="BK143" s="201">
        <f>ROUND(I143*H143,2)</f>
        <v>0</v>
      </c>
      <c r="BL143" s="18" t="s">
        <v>138</v>
      </c>
      <c r="BM143" s="200" t="s">
        <v>229</v>
      </c>
    </row>
    <row r="144" spans="1:65" s="2" customFormat="1" ht="11.25">
      <c r="A144" s="35"/>
      <c r="B144" s="36"/>
      <c r="C144" s="37"/>
      <c r="D144" s="202" t="s">
        <v>139</v>
      </c>
      <c r="E144" s="37"/>
      <c r="F144" s="203" t="s">
        <v>1442</v>
      </c>
      <c r="G144" s="37"/>
      <c r="H144" s="37"/>
      <c r="I144" s="204"/>
      <c r="J144" s="37"/>
      <c r="K144" s="37"/>
      <c r="L144" s="40"/>
      <c r="M144" s="205"/>
      <c r="N144" s="206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139</v>
      </c>
      <c r="AU144" s="18" t="s">
        <v>81</v>
      </c>
    </row>
    <row r="145" spans="1:65" s="2" customFormat="1" ht="29.25">
      <c r="A145" s="35"/>
      <c r="B145" s="36"/>
      <c r="C145" s="37"/>
      <c r="D145" s="202" t="s">
        <v>890</v>
      </c>
      <c r="E145" s="37"/>
      <c r="F145" s="268" t="s">
        <v>1427</v>
      </c>
      <c r="G145" s="37"/>
      <c r="H145" s="37"/>
      <c r="I145" s="204"/>
      <c r="J145" s="37"/>
      <c r="K145" s="37"/>
      <c r="L145" s="40"/>
      <c r="M145" s="205"/>
      <c r="N145" s="206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890</v>
      </c>
      <c r="AU145" s="18" t="s">
        <v>81</v>
      </c>
    </row>
    <row r="146" spans="1:65" s="2" customFormat="1" ht="16.5" customHeight="1">
      <c r="A146" s="35"/>
      <c r="B146" s="36"/>
      <c r="C146" s="257" t="s">
        <v>166</v>
      </c>
      <c r="D146" s="257" t="s">
        <v>479</v>
      </c>
      <c r="E146" s="258" t="s">
        <v>1443</v>
      </c>
      <c r="F146" s="259" t="s">
        <v>1444</v>
      </c>
      <c r="G146" s="260" t="s">
        <v>1426</v>
      </c>
      <c r="H146" s="261">
        <v>17</v>
      </c>
      <c r="I146" s="262"/>
      <c r="J146" s="263">
        <f>ROUND(I146*H146,2)</f>
        <v>0</v>
      </c>
      <c r="K146" s="264"/>
      <c r="L146" s="265"/>
      <c r="M146" s="266" t="s">
        <v>1</v>
      </c>
      <c r="N146" s="267" t="s">
        <v>38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197</v>
      </c>
      <c r="AT146" s="200" t="s">
        <v>479</v>
      </c>
      <c r="AU146" s="200" t="s">
        <v>81</v>
      </c>
      <c r="AY146" s="18" t="s">
        <v>131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81</v>
      </c>
      <c r="BK146" s="201">
        <f>ROUND(I146*H146,2)</f>
        <v>0</v>
      </c>
      <c r="BL146" s="18" t="s">
        <v>138</v>
      </c>
      <c r="BM146" s="200" t="s">
        <v>240</v>
      </c>
    </row>
    <row r="147" spans="1:65" s="2" customFormat="1" ht="11.25">
      <c r="A147" s="35"/>
      <c r="B147" s="36"/>
      <c r="C147" s="37"/>
      <c r="D147" s="202" t="s">
        <v>139</v>
      </c>
      <c r="E147" s="37"/>
      <c r="F147" s="203" t="s">
        <v>1444</v>
      </c>
      <c r="G147" s="37"/>
      <c r="H147" s="37"/>
      <c r="I147" s="204"/>
      <c r="J147" s="37"/>
      <c r="K147" s="37"/>
      <c r="L147" s="40"/>
      <c r="M147" s="205"/>
      <c r="N147" s="206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139</v>
      </c>
      <c r="AU147" s="18" t="s">
        <v>81</v>
      </c>
    </row>
    <row r="148" spans="1:65" s="2" customFormat="1" ht="29.25">
      <c r="A148" s="35"/>
      <c r="B148" s="36"/>
      <c r="C148" s="37"/>
      <c r="D148" s="202" t="s">
        <v>890</v>
      </c>
      <c r="E148" s="37"/>
      <c r="F148" s="268" t="s">
        <v>1427</v>
      </c>
      <c r="G148" s="37"/>
      <c r="H148" s="37"/>
      <c r="I148" s="204"/>
      <c r="J148" s="37"/>
      <c r="K148" s="37"/>
      <c r="L148" s="40"/>
      <c r="M148" s="205"/>
      <c r="N148" s="206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890</v>
      </c>
      <c r="AU148" s="18" t="s">
        <v>81</v>
      </c>
    </row>
    <row r="149" spans="1:65" s="2" customFormat="1" ht="16.5" customHeight="1">
      <c r="A149" s="35"/>
      <c r="B149" s="36"/>
      <c r="C149" s="257" t="s">
        <v>207</v>
      </c>
      <c r="D149" s="257" t="s">
        <v>479</v>
      </c>
      <c r="E149" s="258" t="s">
        <v>1445</v>
      </c>
      <c r="F149" s="259" t="s">
        <v>1446</v>
      </c>
      <c r="G149" s="260" t="s">
        <v>1426</v>
      </c>
      <c r="H149" s="261">
        <v>17</v>
      </c>
      <c r="I149" s="262"/>
      <c r="J149" s="263">
        <f>ROUND(I149*H149,2)</f>
        <v>0</v>
      </c>
      <c r="K149" s="264"/>
      <c r="L149" s="265"/>
      <c r="M149" s="266" t="s">
        <v>1</v>
      </c>
      <c r="N149" s="267" t="s">
        <v>38</v>
      </c>
      <c r="O149" s="72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197</v>
      </c>
      <c r="AT149" s="200" t="s">
        <v>479</v>
      </c>
      <c r="AU149" s="200" t="s">
        <v>81</v>
      </c>
      <c r="AY149" s="18" t="s">
        <v>131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8" t="s">
        <v>81</v>
      </c>
      <c r="BK149" s="201">
        <f>ROUND(I149*H149,2)</f>
        <v>0</v>
      </c>
      <c r="BL149" s="18" t="s">
        <v>138</v>
      </c>
      <c r="BM149" s="200" t="s">
        <v>286</v>
      </c>
    </row>
    <row r="150" spans="1:65" s="2" customFormat="1" ht="11.25">
      <c r="A150" s="35"/>
      <c r="B150" s="36"/>
      <c r="C150" s="37"/>
      <c r="D150" s="202" t="s">
        <v>139</v>
      </c>
      <c r="E150" s="37"/>
      <c r="F150" s="203" t="s">
        <v>1446</v>
      </c>
      <c r="G150" s="37"/>
      <c r="H150" s="37"/>
      <c r="I150" s="204"/>
      <c r="J150" s="37"/>
      <c r="K150" s="37"/>
      <c r="L150" s="40"/>
      <c r="M150" s="205"/>
      <c r="N150" s="206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139</v>
      </c>
      <c r="AU150" s="18" t="s">
        <v>81</v>
      </c>
    </row>
    <row r="151" spans="1:65" s="2" customFormat="1" ht="29.25">
      <c r="A151" s="35"/>
      <c r="B151" s="36"/>
      <c r="C151" s="37"/>
      <c r="D151" s="202" t="s">
        <v>890</v>
      </c>
      <c r="E151" s="37"/>
      <c r="F151" s="268" t="s">
        <v>1427</v>
      </c>
      <c r="G151" s="37"/>
      <c r="H151" s="37"/>
      <c r="I151" s="204"/>
      <c r="J151" s="37"/>
      <c r="K151" s="37"/>
      <c r="L151" s="40"/>
      <c r="M151" s="205"/>
      <c r="N151" s="206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890</v>
      </c>
      <c r="AU151" s="18" t="s">
        <v>81</v>
      </c>
    </row>
    <row r="152" spans="1:65" s="2" customFormat="1" ht="21.75" customHeight="1">
      <c r="A152" s="35"/>
      <c r="B152" s="36"/>
      <c r="C152" s="188" t="s">
        <v>291</v>
      </c>
      <c r="D152" s="188" t="s">
        <v>134</v>
      </c>
      <c r="E152" s="189" t="s">
        <v>1447</v>
      </c>
      <c r="F152" s="190" t="s">
        <v>1448</v>
      </c>
      <c r="G152" s="191" t="s">
        <v>729</v>
      </c>
      <c r="H152" s="192">
        <v>7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38</v>
      </c>
      <c r="O152" s="72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138</v>
      </c>
      <c r="AT152" s="200" t="s">
        <v>134</v>
      </c>
      <c r="AU152" s="200" t="s">
        <v>81</v>
      </c>
      <c r="AY152" s="18" t="s">
        <v>131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81</v>
      </c>
      <c r="BK152" s="201">
        <f>ROUND(I152*H152,2)</f>
        <v>0</v>
      </c>
      <c r="BL152" s="18" t="s">
        <v>138</v>
      </c>
      <c r="BM152" s="200" t="s">
        <v>295</v>
      </c>
    </row>
    <row r="153" spans="1:65" s="2" customFormat="1" ht="11.25">
      <c r="A153" s="35"/>
      <c r="B153" s="36"/>
      <c r="C153" s="37"/>
      <c r="D153" s="202" t="s">
        <v>139</v>
      </c>
      <c r="E153" s="37"/>
      <c r="F153" s="203" t="s">
        <v>1448</v>
      </c>
      <c r="G153" s="37"/>
      <c r="H153" s="37"/>
      <c r="I153" s="204"/>
      <c r="J153" s="37"/>
      <c r="K153" s="37"/>
      <c r="L153" s="40"/>
      <c r="M153" s="205"/>
      <c r="N153" s="206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139</v>
      </c>
      <c r="AU153" s="18" t="s">
        <v>81</v>
      </c>
    </row>
    <row r="154" spans="1:65" s="2" customFormat="1" ht="16.5" customHeight="1">
      <c r="A154" s="35"/>
      <c r="B154" s="36"/>
      <c r="C154" s="257" t="s">
        <v>8</v>
      </c>
      <c r="D154" s="257" t="s">
        <v>479</v>
      </c>
      <c r="E154" s="258" t="s">
        <v>1445</v>
      </c>
      <c r="F154" s="259" t="s">
        <v>1446</v>
      </c>
      <c r="G154" s="260" t="s">
        <v>1426</v>
      </c>
      <c r="H154" s="261">
        <v>7</v>
      </c>
      <c r="I154" s="262"/>
      <c r="J154" s="263">
        <f>ROUND(I154*H154,2)</f>
        <v>0</v>
      </c>
      <c r="K154" s="264"/>
      <c r="L154" s="265"/>
      <c r="M154" s="266" t="s">
        <v>1</v>
      </c>
      <c r="N154" s="267" t="s">
        <v>38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197</v>
      </c>
      <c r="AT154" s="200" t="s">
        <v>479</v>
      </c>
      <c r="AU154" s="200" t="s">
        <v>81</v>
      </c>
      <c r="AY154" s="18" t="s">
        <v>131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81</v>
      </c>
      <c r="BK154" s="201">
        <f>ROUND(I154*H154,2)</f>
        <v>0</v>
      </c>
      <c r="BL154" s="18" t="s">
        <v>138</v>
      </c>
      <c r="BM154" s="200" t="s">
        <v>299</v>
      </c>
    </row>
    <row r="155" spans="1:65" s="2" customFormat="1" ht="11.25">
      <c r="A155" s="35"/>
      <c r="B155" s="36"/>
      <c r="C155" s="37"/>
      <c r="D155" s="202" t="s">
        <v>139</v>
      </c>
      <c r="E155" s="37"/>
      <c r="F155" s="203" t="s">
        <v>1446</v>
      </c>
      <c r="G155" s="37"/>
      <c r="H155" s="37"/>
      <c r="I155" s="204"/>
      <c r="J155" s="37"/>
      <c r="K155" s="37"/>
      <c r="L155" s="40"/>
      <c r="M155" s="205"/>
      <c r="N155" s="206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139</v>
      </c>
      <c r="AU155" s="18" t="s">
        <v>81</v>
      </c>
    </row>
    <row r="156" spans="1:65" s="2" customFormat="1" ht="29.25">
      <c r="A156" s="35"/>
      <c r="B156" s="36"/>
      <c r="C156" s="37"/>
      <c r="D156" s="202" t="s">
        <v>890</v>
      </c>
      <c r="E156" s="37"/>
      <c r="F156" s="268" t="s">
        <v>1427</v>
      </c>
      <c r="G156" s="37"/>
      <c r="H156" s="37"/>
      <c r="I156" s="204"/>
      <c r="J156" s="37"/>
      <c r="K156" s="37"/>
      <c r="L156" s="40"/>
      <c r="M156" s="205"/>
      <c r="N156" s="206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890</v>
      </c>
      <c r="AU156" s="18" t="s">
        <v>81</v>
      </c>
    </row>
    <row r="157" spans="1:65" s="2" customFormat="1" ht="16.5" customHeight="1">
      <c r="A157" s="35"/>
      <c r="B157" s="36"/>
      <c r="C157" s="257" t="s">
        <v>302</v>
      </c>
      <c r="D157" s="257" t="s">
        <v>479</v>
      </c>
      <c r="E157" s="258" t="s">
        <v>1449</v>
      </c>
      <c r="F157" s="259" t="s">
        <v>1450</v>
      </c>
      <c r="G157" s="260" t="s">
        <v>1426</v>
      </c>
      <c r="H157" s="261">
        <v>7</v>
      </c>
      <c r="I157" s="262"/>
      <c r="J157" s="263">
        <f>ROUND(I157*H157,2)</f>
        <v>0</v>
      </c>
      <c r="K157" s="264"/>
      <c r="L157" s="265"/>
      <c r="M157" s="266" t="s">
        <v>1</v>
      </c>
      <c r="N157" s="267" t="s">
        <v>38</v>
      </c>
      <c r="O157" s="72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197</v>
      </c>
      <c r="AT157" s="200" t="s">
        <v>479</v>
      </c>
      <c r="AU157" s="200" t="s">
        <v>81</v>
      </c>
      <c r="AY157" s="18" t="s">
        <v>131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8" t="s">
        <v>81</v>
      </c>
      <c r="BK157" s="201">
        <f>ROUND(I157*H157,2)</f>
        <v>0</v>
      </c>
      <c r="BL157" s="18" t="s">
        <v>138</v>
      </c>
      <c r="BM157" s="200" t="s">
        <v>305</v>
      </c>
    </row>
    <row r="158" spans="1:65" s="2" customFormat="1" ht="11.25">
      <c r="A158" s="35"/>
      <c r="B158" s="36"/>
      <c r="C158" s="37"/>
      <c r="D158" s="202" t="s">
        <v>139</v>
      </c>
      <c r="E158" s="37"/>
      <c r="F158" s="203" t="s">
        <v>1450</v>
      </c>
      <c r="G158" s="37"/>
      <c r="H158" s="37"/>
      <c r="I158" s="204"/>
      <c r="J158" s="37"/>
      <c r="K158" s="37"/>
      <c r="L158" s="40"/>
      <c r="M158" s="205"/>
      <c r="N158" s="206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139</v>
      </c>
      <c r="AU158" s="18" t="s">
        <v>81</v>
      </c>
    </row>
    <row r="159" spans="1:65" s="2" customFormat="1" ht="29.25">
      <c r="A159" s="35"/>
      <c r="B159" s="36"/>
      <c r="C159" s="37"/>
      <c r="D159" s="202" t="s">
        <v>890</v>
      </c>
      <c r="E159" s="37"/>
      <c r="F159" s="268" t="s">
        <v>1427</v>
      </c>
      <c r="G159" s="37"/>
      <c r="H159" s="37"/>
      <c r="I159" s="204"/>
      <c r="J159" s="37"/>
      <c r="K159" s="37"/>
      <c r="L159" s="40"/>
      <c r="M159" s="205"/>
      <c r="N159" s="206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890</v>
      </c>
      <c r="AU159" s="18" t="s">
        <v>81</v>
      </c>
    </row>
    <row r="160" spans="1:65" s="2" customFormat="1" ht="16.5" customHeight="1">
      <c r="A160" s="35"/>
      <c r="B160" s="36"/>
      <c r="C160" s="188" t="s">
        <v>223</v>
      </c>
      <c r="D160" s="188" t="s">
        <v>134</v>
      </c>
      <c r="E160" s="189" t="s">
        <v>1451</v>
      </c>
      <c r="F160" s="190" t="s">
        <v>1452</v>
      </c>
      <c r="G160" s="191" t="s">
        <v>729</v>
      </c>
      <c r="H160" s="192">
        <v>4</v>
      </c>
      <c r="I160" s="193"/>
      <c r="J160" s="194">
        <f>ROUND(I160*H160,2)</f>
        <v>0</v>
      </c>
      <c r="K160" s="195"/>
      <c r="L160" s="40"/>
      <c r="M160" s="196" t="s">
        <v>1</v>
      </c>
      <c r="N160" s="197" t="s">
        <v>38</v>
      </c>
      <c r="O160" s="72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138</v>
      </c>
      <c r="AT160" s="200" t="s">
        <v>134</v>
      </c>
      <c r="AU160" s="200" t="s">
        <v>81</v>
      </c>
      <c r="AY160" s="18" t="s">
        <v>131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81</v>
      </c>
      <c r="BK160" s="201">
        <f>ROUND(I160*H160,2)</f>
        <v>0</v>
      </c>
      <c r="BL160" s="18" t="s">
        <v>138</v>
      </c>
      <c r="BM160" s="200" t="s">
        <v>309</v>
      </c>
    </row>
    <row r="161" spans="1:65" s="2" customFormat="1" ht="11.25">
      <c r="A161" s="35"/>
      <c r="B161" s="36"/>
      <c r="C161" s="37"/>
      <c r="D161" s="202" t="s">
        <v>139</v>
      </c>
      <c r="E161" s="37"/>
      <c r="F161" s="203" t="s">
        <v>1452</v>
      </c>
      <c r="G161" s="37"/>
      <c r="H161" s="37"/>
      <c r="I161" s="204"/>
      <c r="J161" s="37"/>
      <c r="K161" s="37"/>
      <c r="L161" s="40"/>
      <c r="M161" s="205"/>
      <c r="N161" s="206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139</v>
      </c>
      <c r="AU161" s="18" t="s">
        <v>81</v>
      </c>
    </row>
    <row r="162" spans="1:65" s="2" customFormat="1" ht="16.5" customHeight="1">
      <c r="A162" s="35"/>
      <c r="B162" s="36"/>
      <c r="C162" s="257" t="s">
        <v>315</v>
      </c>
      <c r="D162" s="257" t="s">
        <v>479</v>
      </c>
      <c r="E162" s="258" t="s">
        <v>1453</v>
      </c>
      <c r="F162" s="259" t="s">
        <v>1454</v>
      </c>
      <c r="G162" s="260" t="s">
        <v>1426</v>
      </c>
      <c r="H162" s="261">
        <v>4</v>
      </c>
      <c r="I162" s="262"/>
      <c r="J162" s="263">
        <f>ROUND(I162*H162,2)</f>
        <v>0</v>
      </c>
      <c r="K162" s="264"/>
      <c r="L162" s="265"/>
      <c r="M162" s="266" t="s">
        <v>1</v>
      </c>
      <c r="N162" s="267" t="s">
        <v>38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197</v>
      </c>
      <c r="AT162" s="200" t="s">
        <v>479</v>
      </c>
      <c r="AU162" s="200" t="s">
        <v>81</v>
      </c>
      <c r="AY162" s="18" t="s">
        <v>131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8" t="s">
        <v>81</v>
      </c>
      <c r="BK162" s="201">
        <f>ROUND(I162*H162,2)</f>
        <v>0</v>
      </c>
      <c r="BL162" s="18" t="s">
        <v>138</v>
      </c>
      <c r="BM162" s="200" t="s">
        <v>319</v>
      </c>
    </row>
    <row r="163" spans="1:65" s="2" customFormat="1" ht="11.25">
      <c r="A163" s="35"/>
      <c r="B163" s="36"/>
      <c r="C163" s="37"/>
      <c r="D163" s="202" t="s">
        <v>139</v>
      </c>
      <c r="E163" s="37"/>
      <c r="F163" s="203" t="s">
        <v>1454</v>
      </c>
      <c r="G163" s="37"/>
      <c r="H163" s="37"/>
      <c r="I163" s="204"/>
      <c r="J163" s="37"/>
      <c r="K163" s="37"/>
      <c r="L163" s="40"/>
      <c r="M163" s="205"/>
      <c r="N163" s="206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139</v>
      </c>
      <c r="AU163" s="18" t="s">
        <v>81</v>
      </c>
    </row>
    <row r="164" spans="1:65" s="2" customFormat="1" ht="29.25">
      <c r="A164" s="35"/>
      <c r="B164" s="36"/>
      <c r="C164" s="37"/>
      <c r="D164" s="202" t="s">
        <v>890</v>
      </c>
      <c r="E164" s="37"/>
      <c r="F164" s="268" t="s">
        <v>1427</v>
      </c>
      <c r="G164" s="37"/>
      <c r="H164" s="37"/>
      <c r="I164" s="204"/>
      <c r="J164" s="37"/>
      <c r="K164" s="37"/>
      <c r="L164" s="40"/>
      <c r="M164" s="205"/>
      <c r="N164" s="206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890</v>
      </c>
      <c r="AU164" s="18" t="s">
        <v>81</v>
      </c>
    </row>
    <row r="165" spans="1:65" s="2" customFormat="1" ht="16.5" customHeight="1">
      <c r="A165" s="35"/>
      <c r="B165" s="36"/>
      <c r="C165" s="188" t="s">
        <v>229</v>
      </c>
      <c r="D165" s="188" t="s">
        <v>134</v>
      </c>
      <c r="E165" s="189" t="s">
        <v>1455</v>
      </c>
      <c r="F165" s="190" t="s">
        <v>1456</v>
      </c>
      <c r="G165" s="191" t="s">
        <v>729</v>
      </c>
      <c r="H165" s="192">
        <v>1</v>
      </c>
      <c r="I165" s="193"/>
      <c r="J165" s="194">
        <f>ROUND(I165*H165,2)</f>
        <v>0</v>
      </c>
      <c r="K165" s="195"/>
      <c r="L165" s="40"/>
      <c r="M165" s="196" t="s">
        <v>1</v>
      </c>
      <c r="N165" s="197" t="s">
        <v>38</v>
      </c>
      <c r="O165" s="72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138</v>
      </c>
      <c r="AT165" s="200" t="s">
        <v>134</v>
      </c>
      <c r="AU165" s="200" t="s">
        <v>81</v>
      </c>
      <c r="AY165" s="18" t="s">
        <v>131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81</v>
      </c>
      <c r="BK165" s="201">
        <f>ROUND(I165*H165,2)</f>
        <v>0</v>
      </c>
      <c r="BL165" s="18" t="s">
        <v>138</v>
      </c>
      <c r="BM165" s="200" t="s">
        <v>324</v>
      </c>
    </row>
    <row r="166" spans="1:65" s="2" customFormat="1" ht="11.25">
      <c r="A166" s="35"/>
      <c r="B166" s="36"/>
      <c r="C166" s="37"/>
      <c r="D166" s="202" t="s">
        <v>139</v>
      </c>
      <c r="E166" s="37"/>
      <c r="F166" s="203" t="s">
        <v>1456</v>
      </c>
      <c r="G166" s="37"/>
      <c r="H166" s="37"/>
      <c r="I166" s="204"/>
      <c r="J166" s="37"/>
      <c r="K166" s="37"/>
      <c r="L166" s="40"/>
      <c r="M166" s="205"/>
      <c r="N166" s="206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139</v>
      </c>
      <c r="AU166" s="18" t="s">
        <v>81</v>
      </c>
    </row>
    <row r="167" spans="1:65" s="2" customFormat="1" ht="16.5" customHeight="1">
      <c r="A167" s="35"/>
      <c r="B167" s="36"/>
      <c r="C167" s="257" t="s">
        <v>327</v>
      </c>
      <c r="D167" s="257" t="s">
        <v>479</v>
      </c>
      <c r="E167" s="258" t="s">
        <v>1457</v>
      </c>
      <c r="F167" s="259" t="s">
        <v>1458</v>
      </c>
      <c r="G167" s="260" t="s">
        <v>1426</v>
      </c>
      <c r="H167" s="261">
        <v>1</v>
      </c>
      <c r="I167" s="262"/>
      <c r="J167" s="263">
        <f>ROUND(I167*H167,2)</f>
        <v>0</v>
      </c>
      <c r="K167" s="264"/>
      <c r="L167" s="265"/>
      <c r="M167" s="266" t="s">
        <v>1</v>
      </c>
      <c r="N167" s="267" t="s">
        <v>38</v>
      </c>
      <c r="O167" s="72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197</v>
      </c>
      <c r="AT167" s="200" t="s">
        <v>479</v>
      </c>
      <c r="AU167" s="200" t="s">
        <v>81</v>
      </c>
      <c r="AY167" s="18" t="s">
        <v>131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8" t="s">
        <v>81</v>
      </c>
      <c r="BK167" s="201">
        <f>ROUND(I167*H167,2)</f>
        <v>0</v>
      </c>
      <c r="BL167" s="18" t="s">
        <v>138</v>
      </c>
      <c r="BM167" s="200" t="s">
        <v>330</v>
      </c>
    </row>
    <row r="168" spans="1:65" s="2" customFormat="1" ht="11.25">
      <c r="A168" s="35"/>
      <c r="B168" s="36"/>
      <c r="C168" s="37"/>
      <c r="D168" s="202" t="s">
        <v>139</v>
      </c>
      <c r="E168" s="37"/>
      <c r="F168" s="203" t="s">
        <v>1458</v>
      </c>
      <c r="G168" s="37"/>
      <c r="H168" s="37"/>
      <c r="I168" s="204"/>
      <c r="J168" s="37"/>
      <c r="K168" s="37"/>
      <c r="L168" s="40"/>
      <c r="M168" s="205"/>
      <c r="N168" s="206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139</v>
      </c>
      <c r="AU168" s="18" t="s">
        <v>81</v>
      </c>
    </row>
    <row r="169" spans="1:65" s="2" customFormat="1" ht="29.25">
      <c r="A169" s="35"/>
      <c r="B169" s="36"/>
      <c r="C169" s="37"/>
      <c r="D169" s="202" t="s">
        <v>890</v>
      </c>
      <c r="E169" s="37"/>
      <c r="F169" s="268" t="s">
        <v>1427</v>
      </c>
      <c r="G169" s="37"/>
      <c r="H169" s="37"/>
      <c r="I169" s="204"/>
      <c r="J169" s="37"/>
      <c r="K169" s="37"/>
      <c r="L169" s="40"/>
      <c r="M169" s="205"/>
      <c r="N169" s="206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890</v>
      </c>
      <c r="AU169" s="18" t="s">
        <v>81</v>
      </c>
    </row>
    <row r="170" spans="1:65" s="2" customFormat="1" ht="16.5" customHeight="1">
      <c r="A170" s="35"/>
      <c r="B170" s="36"/>
      <c r="C170" s="257" t="s">
        <v>240</v>
      </c>
      <c r="D170" s="257" t="s">
        <v>479</v>
      </c>
      <c r="E170" s="258" t="s">
        <v>1459</v>
      </c>
      <c r="F170" s="259" t="s">
        <v>1460</v>
      </c>
      <c r="G170" s="260" t="s">
        <v>1426</v>
      </c>
      <c r="H170" s="261">
        <v>1</v>
      </c>
      <c r="I170" s="262"/>
      <c r="J170" s="263">
        <f>ROUND(I170*H170,2)</f>
        <v>0</v>
      </c>
      <c r="K170" s="264"/>
      <c r="L170" s="265"/>
      <c r="M170" s="266" t="s">
        <v>1</v>
      </c>
      <c r="N170" s="267" t="s">
        <v>38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197</v>
      </c>
      <c r="AT170" s="200" t="s">
        <v>479</v>
      </c>
      <c r="AU170" s="200" t="s">
        <v>81</v>
      </c>
      <c r="AY170" s="18" t="s">
        <v>131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8" t="s">
        <v>81</v>
      </c>
      <c r="BK170" s="201">
        <f>ROUND(I170*H170,2)</f>
        <v>0</v>
      </c>
      <c r="BL170" s="18" t="s">
        <v>138</v>
      </c>
      <c r="BM170" s="200" t="s">
        <v>335</v>
      </c>
    </row>
    <row r="171" spans="1:65" s="2" customFormat="1" ht="11.25">
      <c r="A171" s="35"/>
      <c r="B171" s="36"/>
      <c r="C171" s="37"/>
      <c r="D171" s="202" t="s">
        <v>139</v>
      </c>
      <c r="E171" s="37"/>
      <c r="F171" s="203" t="s">
        <v>1460</v>
      </c>
      <c r="G171" s="37"/>
      <c r="H171" s="37"/>
      <c r="I171" s="204"/>
      <c r="J171" s="37"/>
      <c r="K171" s="37"/>
      <c r="L171" s="40"/>
      <c r="M171" s="205"/>
      <c r="N171" s="206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139</v>
      </c>
      <c r="AU171" s="18" t="s">
        <v>81</v>
      </c>
    </row>
    <row r="172" spans="1:65" s="2" customFormat="1" ht="29.25">
      <c r="A172" s="35"/>
      <c r="B172" s="36"/>
      <c r="C172" s="37"/>
      <c r="D172" s="202" t="s">
        <v>890</v>
      </c>
      <c r="E172" s="37"/>
      <c r="F172" s="268" t="s">
        <v>1427</v>
      </c>
      <c r="G172" s="37"/>
      <c r="H172" s="37"/>
      <c r="I172" s="204"/>
      <c r="J172" s="37"/>
      <c r="K172" s="37"/>
      <c r="L172" s="40"/>
      <c r="M172" s="205"/>
      <c r="N172" s="206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890</v>
      </c>
      <c r="AU172" s="18" t="s">
        <v>81</v>
      </c>
    </row>
    <row r="173" spans="1:65" s="2" customFormat="1" ht="16.5" customHeight="1">
      <c r="A173" s="35"/>
      <c r="B173" s="36"/>
      <c r="C173" s="257" t="s">
        <v>339</v>
      </c>
      <c r="D173" s="257" t="s">
        <v>479</v>
      </c>
      <c r="E173" s="258" t="s">
        <v>1445</v>
      </c>
      <c r="F173" s="259" t="s">
        <v>1446</v>
      </c>
      <c r="G173" s="260" t="s">
        <v>1426</v>
      </c>
      <c r="H173" s="261">
        <v>1</v>
      </c>
      <c r="I173" s="262"/>
      <c r="J173" s="263">
        <f>ROUND(I173*H173,2)</f>
        <v>0</v>
      </c>
      <c r="K173" s="264"/>
      <c r="L173" s="265"/>
      <c r="M173" s="266" t="s">
        <v>1</v>
      </c>
      <c r="N173" s="267" t="s">
        <v>38</v>
      </c>
      <c r="O173" s="72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197</v>
      </c>
      <c r="AT173" s="200" t="s">
        <v>479</v>
      </c>
      <c r="AU173" s="200" t="s">
        <v>81</v>
      </c>
      <c r="AY173" s="18" t="s">
        <v>131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81</v>
      </c>
      <c r="BK173" s="201">
        <f>ROUND(I173*H173,2)</f>
        <v>0</v>
      </c>
      <c r="BL173" s="18" t="s">
        <v>138</v>
      </c>
      <c r="BM173" s="200" t="s">
        <v>342</v>
      </c>
    </row>
    <row r="174" spans="1:65" s="2" customFormat="1" ht="11.25">
      <c r="A174" s="35"/>
      <c r="B174" s="36"/>
      <c r="C174" s="37"/>
      <c r="D174" s="202" t="s">
        <v>139</v>
      </c>
      <c r="E174" s="37"/>
      <c r="F174" s="203" t="s">
        <v>1446</v>
      </c>
      <c r="G174" s="37"/>
      <c r="H174" s="37"/>
      <c r="I174" s="204"/>
      <c r="J174" s="37"/>
      <c r="K174" s="37"/>
      <c r="L174" s="40"/>
      <c r="M174" s="205"/>
      <c r="N174" s="206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139</v>
      </c>
      <c r="AU174" s="18" t="s">
        <v>81</v>
      </c>
    </row>
    <row r="175" spans="1:65" s="2" customFormat="1" ht="29.25">
      <c r="A175" s="35"/>
      <c r="B175" s="36"/>
      <c r="C175" s="37"/>
      <c r="D175" s="202" t="s">
        <v>890</v>
      </c>
      <c r="E175" s="37"/>
      <c r="F175" s="268" t="s">
        <v>1427</v>
      </c>
      <c r="G175" s="37"/>
      <c r="H175" s="37"/>
      <c r="I175" s="204"/>
      <c r="J175" s="37"/>
      <c r="K175" s="37"/>
      <c r="L175" s="40"/>
      <c r="M175" s="205"/>
      <c r="N175" s="206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890</v>
      </c>
      <c r="AU175" s="18" t="s">
        <v>81</v>
      </c>
    </row>
    <row r="176" spans="1:65" s="2" customFormat="1" ht="21.75" customHeight="1">
      <c r="A176" s="35"/>
      <c r="B176" s="36"/>
      <c r="C176" s="188" t="s">
        <v>286</v>
      </c>
      <c r="D176" s="188" t="s">
        <v>134</v>
      </c>
      <c r="E176" s="189" t="s">
        <v>1461</v>
      </c>
      <c r="F176" s="190" t="s">
        <v>1462</v>
      </c>
      <c r="G176" s="191" t="s">
        <v>729</v>
      </c>
      <c r="H176" s="192">
        <v>54</v>
      </c>
      <c r="I176" s="193"/>
      <c r="J176" s="194">
        <f>ROUND(I176*H176,2)</f>
        <v>0</v>
      </c>
      <c r="K176" s="195"/>
      <c r="L176" s="40"/>
      <c r="M176" s="196" t="s">
        <v>1</v>
      </c>
      <c r="N176" s="197" t="s">
        <v>38</v>
      </c>
      <c r="O176" s="72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138</v>
      </c>
      <c r="AT176" s="200" t="s">
        <v>134</v>
      </c>
      <c r="AU176" s="200" t="s">
        <v>81</v>
      </c>
      <c r="AY176" s="18" t="s">
        <v>131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8" t="s">
        <v>81</v>
      </c>
      <c r="BK176" s="201">
        <f>ROUND(I176*H176,2)</f>
        <v>0</v>
      </c>
      <c r="BL176" s="18" t="s">
        <v>138</v>
      </c>
      <c r="BM176" s="200" t="s">
        <v>348</v>
      </c>
    </row>
    <row r="177" spans="1:65" s="2" customFormat="1" ht="11.25">
      <c r="A177" s="35"/>
      <c r="B177" s="36"/>
      <c r="C177" s="37"/>
      <c r="D177" s="202" t="s">
        <v>139</v>
      </c>
      <c r="E177" s="37"/>
      <c r="F177" s="203" t="s">
        <v>1463</v>
      </c>
      <c r="G177" s="37"/>
      <c r="H177" s="37"/>
      <c r="I177" s="204"/>
      <c r="J177" s="37"/>
      <c r="K177" s="37"/>
      <c r="L177" s="40"/>
      <c r="M177" s="205"/>
      <c r="N177" s="206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139</v>
      </c>
      <c r="AU177" s="18" t="s">
        <v>81</v>
      </c>
    </row>
    <row r="178" spans="1:65" s="2" customFormat="1" ht="16.5" customHeight="1">
      <c r="A178" s="35"/>
      <c r="B178" s="36"/>
      <c r="C178" s="257" t="s">
        <v>7</v>
      </c>
      <c r="D178" s="257" t="s">
        <v>479</v>
      </c>
      <c r="E178" s="258" t="s">
        <v>1445</v>
      </c>
      <c r="F178" s="259" t="s">
        <v>1446</v>
      </c>
      <c r="G178" s="260" t="s">
        <v>1426</v>
      </c>
      <c r="H178" s="261">
        <v>54</v>
      </c>
      <c r="I178" s="262"/>
      <c r="J178" s="263">
        <f>ROUND(I178*H178,2)</f>
        <v>0</v>
      </c>
      <c r="K178" s="264"/>
      <c r="L178" s="265"/>
      <c r="M178" s="266" t="s">
        <v>1</v>
      </c>
      <c r="N178" s="267" t="s">
        <v>38</v>
      </c>
      <c r="O178" s="72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197</v>
      </c>
      <c r="AT178" s="200" t="s">
        <v>479</v>
      </c>
      <c r="AU178" s="200" t="s">
        <v>81</v>
      </c>
      <c r="AY178" s="18" t="s">
        <v>131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8" t="s">
        <v>81</v>
      </c>
      <c r="BK178" s="201">
        <f>ROUND(I178*H178,2)</f>
        <v>0</v>
      </c>
      <c r="BL178" s="18" t="s">
        <v>138</v>
      </c>
      <c r="BM178" s="200" t="s">
        <v>511</v>
      </c>
    </row>
    <row r="179" spans="1:65" s="2" customFormat="1" ht="11.25">
      <c r="A179" s="35"/>
      <c r="B179" s="36"/>
      <c r="C179" s="37"/>
      <c r="D179" s="202" t="s">
        <v>139</v>
      </c>
      <c r="E179" s="37"/>
      <c r="F179" s="203" t="s">
        <v>1446</v>
      </c>
      <c r="G179" s="37"/>
      <c r="H179" s="37"/>
      <c r="I179" s="204"/>
      <c r="J179" s="37"/>
      <c r="K179" s="37"/>
      <c r="L179" s="40"/>
      <c r="M179" s="205"/>
      <c r="N179" s="206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139</v>
      </c>
      <c r="AU179" s="18" t="s">
        <v>81</v>
      </c>
    </row>
    <row r="180" spans="1:65" s="2" customFormat="1" ht="29.25">
      <c r="A180" s="35"/>
      <c r="B180" s="36"/>
      <c r="C180" s="37"/>
      <c r="D180" s="202" t="s">
        <v>890</v>
      </c>
      <c r="E180" s="37"/>
      <c r="F180" s="268" t="s">
        <v>1427</v>
      </c>
      <c r="G180" s="37"/>
      <c r="H180" s="37"/>
      <c r="I180" s="204"/>
      <c r="J180" s="37"/>
      <c r="K180" s="37"/>
      <c r="L180" s="40"/>
      <c r="M180" s="205"/>
      <c r="N180" s="206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890</v>
      </c>
      <c r="AU180" s="18" t="s">
        <v>81</v>
      </c>
    </row>
    <row r="181" spans="1:65" s="2" customFormat="1" ht="16.5" customHeight="1">
      <c r="A181" s="35"/>
      <c r="B181" s="36"/>
      <c r="C181" s="257" t="s">
        <v>295</v>
      </c>
      <c r="D181" s="257" t="s">
        <v>479</v>
      </c>
      <c r="E181" s="258" t="s">
        <v>1464</v>
      </c>
      <c r="F181" s="259" t="s">
        <v>1465</v>
      </c>
      <c r="G181" s="260" t="s">
        <v>1426</v>
      </c>
      <c r="H181" s="261">
        <v>54</v>
      </c>
      <c r="I181" s="262"/>
      <c r="J181" s="263">
        <f>ROUND(I181*H181,2)</f>
        <v>0</v>
      </c>
      <c r="K181" s="264"/>
      <c r="L181" s="265"/>
      <c r="M181" s="266" t="s">
        <v>1</v>
      </c>
      <c r="N181" s="267" t="s">
        <v>38</v>
      </c>
      <c r="O181" s="72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197</v>
      </c>
      <c r="AT181" s="200" t="s">
        <v>479</v>
      </c>
      <c r="AU181" s="200" t="s">
        <v>81</v>
      </c>
      <c r="AY181" s="18" t="s">
        <v>131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8" t="s">
        <v>81</v>
      </c>
      <c r="BK181" s="201">
        <f>ROUND(I181*H181,2)</f>
        <v>0</v>
      </c>
      <c r="BL181" s="18" t="s">
        <v>138</v>
      </c>
      <c r="BM181" s="200" t="s">
        <v>514</v>
      </c>
    </row>
    <row r="182" spans="1:65" s="2" customFormat="1" ht="11.25">
      <c r="A182" s="35"/>
      <c r="B182" s="36"/>
      <c r="C182" s="37"/>
      <c r="D182" s="202" t="s">
        <v>139</v>
      </c>
      <c r="E182" s="37"/>
      <c r="F182" s="203" t="s">
        <v>1465</v>
      </c>
      <c r="G182" s="37"/>
      <c r="H182" s="37"/>
      <c r="I182" s="204"/>
      <c r="J182" s="37"/>
      <c r="K182" s="37"/>
      <c r="L182" s="40"/>
      <c r="M182" s="205"/>
      <c r="N182" s="206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139</v>
      </c>
      <c r="AU182" s="18" t="s">
        <v>81</v>
      </c>
    </row>
    <row r="183" spans="1:65" s="2" customFormat="1" ht="29.25">
      <c r="A183" s="35"/>
      <c r="B183" s="36"/>
      <c r="C183" s="37"/>
      <c r="D183" s="202" t="s">
        <v>890</v>
      </c>
      <c r="E183" s="37"/>
      <c r="F183" s="268" t="s">
        <v>1427</v>
      </c>
      <c r="G183" s="37"/>
      <c r="H183" s="37"/>
      <c r="I183" s="204"/>
      <c r="J183" s="37"/>
      <c r="K183" s="37"/>
      <c r="L183" s="40"/>
      <c r="M183" s="205"/>
      <c r="N183" s="206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890</v>
      </c>
      <c r="AU183" s="18" t="s">
        <v>81</v>
      </c>
    </row>
    <row r="184" spans="1:65" s="2" customFormat="1" ht="16.5" customHeight="1">
      <c r="A184" s="35"/>
      <c r="B184" s="36"/>
      <c r="C184" s="188" t="s">
        <v>518</v>
      </c>
      <c r="D184" s="188" t="s">
        <v>134</v>
      </c>
      <c r="E184" s="189" t="s">
        <v>1466</v>
      </c>
      <c r="F184" s="190" t="s">
        <v>1467</v>
      </c>
      <c r="G184" s="191" t="s">
        <v>729</v>
      </c>
      <c r="H184" s="192">
        <v>4</v>
      </c>
      <c r="I184" s="193"/>
      <c r="J184" s="194">
        <f>ROUND(I184*H184,2)</f>
        <v>0</v>
      </c>
      <c r="K184" s="195"/>
      <c r="L184" s="40"/>
      <c r="M184" s="196" t="s">
        <v>1</v>
      </c>
      <c r="N184" s="197" t="s">
        <v>38</v>
      </c>
      <c r="O184" s="72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0" t="s">
        <v>138</v>
      </c>
      <c r="AT184" s="200" t="s">
        <v>134</v>
      </c>
      <c r="AU184" s="200" t="s">
        <v>81</v>
      </c>
      <c r="AY184" s="18" t="s">
        <v>131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8" t="s">
        <v>81</v>
      </c>
      <c r="BK184" s="201">
        <f>ROUND(I184*H184,2)</f>
        <v>0</v>
      </c>
      <c r="BL184" s="18" t="s">
        <v>138</v>
      </c>
      <c r="BM184" s="200" t="s">
        <v>521</v>
      </c>
    </row>
    <row r="185" spans="1:65" s="2" customFormat="1" ht="11.25">
      <c r="A185" s="35"/>
      <c r="B185" s="36"/>
      <c r="C185" s="37"/>
      <c r="D185" s="202" t="s">
        <v>139</v>
      </c>
      <c r="E185" s="37"/>
      <c r="F185" s="203" t="s">
        <v>1467</v>
      </c>
      <c r="G185" s="37"/>
      <c r="H185" s="37"/>
      <c r="I185" s="204"/>
      <c r="J185" s="37"/>
      <c r="K185" s="37"/>
      <c r="L185" s="40"/>
      <c r="M185" s="205"/>
      <c r="N185" s="206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139</v>
      </c>
      <c r="AU185" s="18" t="s">
        <v>81</v>
      </c>
    </row>
    <row r="186" spans="1:65" s="2" customFormat="1" ht="16.5" customHeight="1">
      <c r="A186" s="35"/>
      <c r="B186" s="36"/>
      <c r="C186" s="257" t="s">
        <v>299</v>
      </c>
      <c r="D186" s="257" t="s">
        <v>479</v>
      </c>
      <c r="E186" s="258" t="s">
        <v>1468</v>
      </c>
      <c r="F186" s="259" t="s">
        <v>1469</v>
      </c>
      <c r="G186" s="260" t="s">
        <v>1426</v>
      </c>
      <c r="H186" s="261">
        <v>4</v>
      </c>
      <c r="I186" s="262"/>
      <c r="J186" s="263">
        <f>ROUND(I186*H186,2)</f>
        <v>0</v>
      </c>
      <c r="K186" s="264"/>
      <c r="L186" s="265"/>
      <c r="M186" s="266" t="s">
        <v>1</v>
      </c>
      <c r="N186" s="267" t="s">
        <v>38</v>
      </c>
      <c r="O186" s="72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197</v>
      </c>
      <c r="AT186" s="200" t="s">
        <v>479</v>
      </c>
      <c r="AU186" s="200" t="s">
        <v>81</v>
      </c>
      <c r="AY186" s="18" t="s">
        <v>131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81</v>
      </c>
      <c r="BK186" s="201">
        <f>ROUND(I186*H186,2)</f>
        <v>0</v>
      </c>
      <c r="BL186" s="18" t="s">
        <v>138</v>
      </c>
      <c r="BM186" s="200" t="s">
        <v>524</v>
      </c>
    </row>
    <row r="187" spans="1:65" s="2" customFormat="1" ht="11.25">
      <c r="A187" s="35"/>
      <c r="B187" s="36"/>
      <c r="C187" s="37"/>
      <c r="D187" s="202" t="s">
        <v>139</v>
      </c>
      <c r="E187" s="37"/>
      <c r="F187" s="203" t="s">
        <v>1469</v>
      </c>
      <c r="G187" s="37"/>
      <c r="H187" s="37"/>
      <c r="I187" s="204"/>
      <c r="J187" s="37"/>
      <c r="K187" s="37"/>
      <c r="L187" s="40"/>
      <c r="M187" s="205"/>
      <c r="N187" s="206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139</v>
      </c>
      <c r="AU187" s="18" t="s">
        <v>81</v>
      </c>
    </row>
    <row r="188" spans="1:65" s="2" customFormat="1" ht="29.25">
      <c r="A188" s="35"/>
      <c r="B188" s="36"/>
      <c r="C188" s="37"/>
      <c r="D188" s="202" t="s">
        <v>890</v>
      </c>
      <c r="E188" s="37"/>
      <c r="F188" s="268" t="s">
        <v>1427</v>
      </c>
      <c r="G188" s="37"/>
      <c r="H188" s="37"/>
      <c r="I188" s="204"/>
      <c r="J188" s="37"/>
      <c r="K188" s="37"/>
      <c r="L188" s="40"/>
      <c r="M188" s="205"/>
      <c r="N188" s="206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890</v>
      </c>
      <c r="AU188" s="18" t="s">
        <v>81</v>
      </c>
    </row>
    <row r="189" spans="1:65" s="2" customFormat="1" ht="16.5" customHeight="1">
      <c r="A189" s="35"/>
      <c r="B189" s="36"/>
      <c r="C189" s="257" t="s">
        <v>525</v>
      </c>
      <c r="D189" s="257" t="s">
        <v>479</v>
      </c>
      <c r="E189" s="258" t="s">
        <v>1445</v>
      </c>
      <c r="F189" s="259" t="s">
        <v>1446</v>
      </c>
      <c r="G189" s="260" t="s">
        <v>1426</v>
      </c>
      <c r="H189" s="261">
        <v>4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38</v>
      </c>
      <c r="O189" s="72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197</v>
      </c>
      <c r="AT189" s="200" t="s">
        <v>479</v>
      </c>
      <c r="AU189" s="200" t="s">
        <v>81</v>
      </c>
      <c r="AY189" s="18" t="s">
        <v>131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8" t="s">
        <v>81</v>
      </c>
      <c r="BK189" s="201">
        <f>ROUND(I189*H189,2)</f>
        <v>0</v>
      </c>
      <c r="BL189" s="18" t="s">
        <v>138</v>
      </c>
      <c r="BM189" s="200" t="s">
        <v>528</v>
      </c>
    </row>
    <row r="190" spans="1:65" s="2" customFormat="1" ht="11.25">
      <c r="A190" s="35"/>
      <c r="B190" s="36"/>
      <c r="C190" s="37"/>
      <c r="D190" s="202" t="s">
        <v>139</v>
      </c>
      <c r="E190" s="37"/>
      <c r="F190" s="203" t="s">
        <v>1446</v>
      </c>
      <c r="G190" s="37"/>
      <c r="H190" s="37"/>
      <c r="I190" s="204"/>
      <c r="J190" s="37"/>
      <c r="K190" s="37"/>
      <c r="L190" s="40"/>
      <c r="M190" s="205"/>
      <c r="N190" s="206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139</v>
      </c>
      <c r="AU190" s="18" t="s">
        <v>81</v>
      </c>
    </row>
    <row r="191" spans="1:65" s="2" customFormat="1" ht="29.25">
      <c r="A191" s="35"/>
      <c r="B191" s="36"/>
      <c r="C191" s="37"/>
      <c r="D191" s="202" t="s">
        <v>890</v>
      </c>
      <c r="E191" s="37"/>
      <c r="F191" s="268" t="s">
        <v>1427</v>
      </c>
      <c r="G191" s="37"/>
      <c r="H191" s="37"/>
      <c r="I191" s="204"/>
      <c r="J191" s="37"/>
      <c r="K191" s="37"/>
      <c r="L191" s="40"/>
      <c r="M191" s="205"/>
      <c r="N191" s="206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890</v>
      </c>
      <c r="AU191" s="18" t="s">
        <v>81</v>
      </c>
    </row>
    <row r="192" spans="1:65" s="2" customFormat="1" ht="16.5" customHeight="1">
      <c r="A192" s="35"/>
      <c r="B192" s="36"/>
      <c r="C192" s="257" t="s">
        <v>305</v>
      </c>
      <c r="D192" s="257" t="s">
        <v>479</v>
      </c>
      <c r="E192" s="258" t="s">
        <v>1470</v>
      </c>
      <c r="F192" s="259" t="s">
        <v>1471</v>
      </c>
      <c r="G192" s="260" t="s">
        <v>1426</v>
      </c>
      <c r="H192" s="261">
        <v>4</v>
      </c>
      <c r="I192" s="262"/>
      <c r="J192" s="263">
        <f>ROUND(I192*H192,2)</f>
        <v>0</v>
      </c>
      <c r="K192" s="264"/>
      <c r="L192" s="265"/>
      <c r="M192" s="266" t="s">
        <v>1</v>
      </c>
      <c r="N192" s="267" t="s">
        <v>38</v>
      </c>
      <c r="O192" s="72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0" t="s">
        <v>197</v>
      </c>
      <c r="AT192" s="200" t="s">
        <v>479</v>
      </c>
      <c r="AU192" s="200" t="s">
        <v>81</v>
      </c>
      <c r="AY192" s="18" t="s">
        <v>131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8" t="s">
        <v>81</v>
      </c>
      <c r="BK192" s="201">
        <f>ROUND(I192*H192,2)</f>
        <v>0</v>
      </c>
      <c r="BL192" s="18" t="s">
        <v>138</v>
      </c>
      <c r="BM192" s="200" t="s">
        <v>569</v>
      </c>
    </row>
    <row r="193" spans="1:65" s="2" customFormat="1" ht="11.25">
      <c r="A193" s="35"/>
      <c r="B193" s="36"/>
      <c r="C193" s="37"/>
      <c r="D193" s="202" t="s">
        <v>139</v>
      </c>
      <c r="E193" s="37"/>
      <c r="F193" s="203" t="s">
        <v>1471</v>
      </c>
      <c r="G193" s="37"/>
      <c r="H193" s="37"/>
      <c r="I193" s="204"/>
      <c r="J193" s="37"/>
      <c r="K193" s="37"/>
      <c r="L193" s="40"/>
      <c r="M193" s="205"/>
      <c r="N193" s="206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139</v>
      </c>
      <c r="AU193" s="18" t="s">
        <v>81</v>
      </c>
    </row>
    <row r="194" spans="1:65" s="2" customFormat="1" ht="29.25">
      <c r="A194" s="35"/>
      <c r="B194" s="36"/>
      <c r="C194" s="37"/>
      <c r="D194" s="202" t="s">
        <v>890</v>
      </c>
      <c r="E194" s="37"/>
      <c r="F194" s="268" t="s">
        <v>1427</v>
      </c>
      <c r="G194" s="37"/>
      <c r="H194" s="37"/>
      <c r="I194" s="204"/>
      <c r="J194" s="37"/>
      <c r="K194" s="37"/>
      <c r="L194" s="40"/>
      <c r="M194" s="205"/>
      <c r="N194" s="206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890</v>
      </c>
      <c r="AU194" s="18" t="s">
        <v>81</v>
      </c>
    </row>
    <row r="195" spans="1:65" s="2" customFormat="1" ht="16.5" customHeight="1">
      <c r="A195" s="35"/>
      <c r="B195" s="36"/>
      <c r="C195" s="257" t="s">
        <v>573</v>
      </c>
      <c r="D195" s="257" t="s">
        <v>479</v>
      </c>
      <c r="E195" s="258" t="s">
        <v>1472</v>
      </c>
      <c r="F195" s="259" t="s">
        <v>1473</v>
      </c>
      <c r="G195" s="260" t="s">
        <v>1426</v>
      </c>
      <c r="H195" s="261">
        <v>4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38</v>
      </c>
      <c r="O195" s="72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0" t="s">
        <v>197</v>
      </c>
      <c r="AT195" s="200" t="s">
        <v>479</v>
      </c>
      <c r="AU195" s="200" t="s">
        <v>81</v>
      </c>
      <c r="AY195" s="18" t="s">
        <v>131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8" t="s">
        <v>81</v>
      </c>
      <c r="BK195" s="201">
        <f>ROUND(I195*H195,2)</f>
        <v>0</v>
      </c>
      <c r="BL195" s="18" t="s">
        <v>138</v>
      </c>
      <c r="BM195" s="200" t="s">
        <v>576</v>
      </c>
    </row>
    <row r="196" spans="1:65" s="2" customFormat="1" ht="11.25">
      <c r="A196" s="35"/>
      <c r="B196" s="36"/>
      <c r="C196" s="37"/>
      <c r="D196" s="202" t="s">
        <v>139</v>
      </c>
      <c r="E196" s="37"/>
      <c r="F196" s="203" t="s">
        <v>1473</v>
      </c>
      <c r="G196" s="37"/>
      <c r="H196" s="37"/>
      <c r="I196" s="204"/>
      <c r="J196" s="37"/>
      <c r="K196" s="37"/>
      <c r="L196" s="40"/>
      <c r="M196" s="205"/>
      <c r="N196" s="206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139</v>
      </c>
      <c r="AU196" s="18" t="s">
        <v>81</v>
      </c>
    </row>
    <row r="197" spans="1:65" s="2" customFormat="1" ht="29.25">
      <c r="A197" s="35"/>
      <c r="B197" s="36"/>
      <c r="C197" s="37"/>
      <c r="D197" s="202" t="s">
        <v>890</v>
      </c>
      <c r="E197" s="37"/>
      <c r="F197" s="268" t="s">
        <v>1427</v>
      </c>
      <c r="G197" s="37"/>
      <c r="H197" s="37"/>
      <c r="I197" s="204"/>
      <c r="J197" s="37"/>
      <c r="K197" s="37"/>
      <c r="L197" s="40"/>
      <c r="M197" s="205"/>
      <c r="N197" s="206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890</v>
      </c>
      <c r="AU197" s="18" t="s">
        <v>81</v>
      </c>
    </row>
    <row r="198" spans="1:65" s="2" customFormat="1" ht="16.5" customHeight="1">
      <c r="A198" s="35"/>
      <c r="B198" s="36"/>
      <c r="C198" s="188" t="s">
        <v>309</v>
      </c>
      <c r="D198" s="188" t="s">
        <v>134</v>
      </c>
      <c r="E198" s="189" t="s">
        <v>1474</v>
      </c>
      <c r="F198" s="190" t="s">
        <v>1475</v>
      </c>
      <c r="G198" s="191" t="s">
        <v>729</v>
      </c>
      <c r="H198" s="192">
        <v>1</v>
      </c>
      <c r="I198" s="193"/>
      <c r="J198" s="194">
        <f>ROUND(I198*H198,2)</f>
        <v>0</v>
      </c>
      <c r="K198" s="195"/>
      <c r="L198" s="40"/>
      <c r="M198" s="196" t="s">
        <v>1</v>
      </c>
      <c r="N198" s="197" t="s">
        <v>38</v>
      </c>
      <c r="O198" s="72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138</v>
      </c>
      <c r="AT198" s="200" t="s">
        <v>134</v>
      </c>
      <c r="AU198" s="200" t="s">
        <v>81</v>
      </c>
      <c r="AY198" s="18" t="s">
        <v>131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81</v>
      </c>
      <c r="BK198" s="201">
        <f>ROUND(I198*H198,2)</f>
        <v>0</v>
      </c>
      <c r="BL198" s="18" t="s">
        <v>138</v>
      </c>
      <c r="BM198" s="200" t="s">
        <v>586</v>
      </c>
    </row>
    <row r="199" spans="1:65" s="2" customFormat="1" ht="11.25">
      <c r="A199" s="35"/>
      <c r="B199" s="36"/>
      <c r="C199" s="37"/>
      <c r="D199" s="202" t="s">
        <v>139</v>
      </c>
      <c r="E199" s="37"/>
      <c r="F199" s="203" t="s">
        <v>1475</v>
      </c>
      <c r="G199" s="37"/>
      <c r="H199" s="37"/>
      <c r="I199" s="204"/>
      <c r="J199" s="37"/>
      <c r="K199" s="37"/>
      <c r="L199" s="40"/>
      <c r="M199" s="205"/>
      <c r="N199" s="206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139</v>
      </c>
      <c r="AU199" s="18" t="s">
        <v>81</v>
      </c>
    </row>
    <row r="200" spans="1:65" s="2" customFormat="1" ht="16.5" customHeight="1">
      <c r="A200" s="35"/>
      <c r="B200" s="36"/>
      <c r="C200" s="257" t="s">
        <v>590</v>
      </c>
      <c r="D200" s="257" t="s">
        <v>479</v>
      </c>
      <c r="E200" s="258" t="s">
        <v>1476</v>
      </c>
      <c r="F200" s="259" t="s">
        <v>1477</v>
      </c>
      <c r="G200" s="260" t="s">
        <v>1426</v>
      </c>
      <c r="H200" s="261">
        <v>1</v>
      </c>
      <c r="I200" s="262"/>
      <c r="J200" s="263">
        <f>ROUND(I200*H200,2)</f>
        <v>0</v>
      </c>
      <c r="K200" s="264"/>
      <c r="L200" s="265"/>
      <c r="M200" s="266" t="s">
        <v>1</v>
      </c>
      <c r="N200" s="267" t="s">
        <v>38</v>
      </c>
      <c r="O200" s="72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197</v>
      </c>
      <c r="AT200" s="200" t="s">
        <v>479</v>
      </c>
      <c r="AU200" s="200" t="s">
        <v>81</v>
      </c>
      <c r="AY200" s="18" t="s">
        <v>131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8" t="s">
        <v>81</v>
      </c>
      <c r="BK200" s="201">
        <f>ROUND(I200*H200,2)</f>
        <v>0</v>
      </c>
      <c r="BL200" s="18" t="s">
        <v>138</v>
      </c>
      <c r="BM200" s="200" t="s">
        <v>593</v>
      </c>
    </row>
    <row r="201" spans="1:65" s="2" customFormat="1" ht="11.25">
      <c r="A201" s="35"/>
      <c r="B201" s="36"/>
      <c r="C201" s="37"/>
      <c r="D201" s="202" t="s">
        <v>139</v>
      </c>
      <c r="E201" s="37"/>
      <c r="F201" s="203" t="s">
        <v>1477</v>
      </c>
      <c r="G201" s="37"/>
      <c r="H201" s="37"/>
      <c r="I201" s="204"/>
      <c r="J201" s="37"/>
      <c r="K201" s="37"/>
      <c r="L201" s="40"/>
      <c r="M201" s="205"/>
      <c r="N201" s="206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139</v>
      </c>
      <c r="AU201" s="18" t="s">
        <v>81</v>
      </c>
    </row>
    <row r="202" spans="1:65" s="2" customFormat="1" ht="29.25">
      <c r="A202" s="35"/>
      <c r="B202" s="36"/>
      <c r="C202" s="37"/>
      <c r="D202" s="202" t="s">
        <v>890</v>
      </c>
      <c r="E202" s="37"/>
      <c r="F202" s="268" t="s">
        <v>1427</v>
      </c>
      <c r="G202" s="37"/>
      <c r="H202" s="37"/>
      <c r="I202" s="204"/>
      <c r="J202" s="37"/>
      <c r="K202" s="37"/>
      <c r="L202" s="40"/>
      <c r="M202" s="205"/>
      <c r="N202" s="206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890</v>
      </c>
      <c r="AU202" s="18" t="s">
        <v>81</v>
      </c>
    </row>
    <row r="203" spans="1:65" s="2" customFormat="1" ht="16.5" customHeight="1">
      <c r="A203" s="35"/>
      <c r="B203" s="36"/>
      <c r="C203" s="188" t="s">
        <v>319</v>
      </c>
      <c r="D203" s="188" t="s">
        <v>134</v>
      </c>
      <c r="E203" s="189" t="s">
        <v>1478</v>
      </c>
      <c r="F203" s="190" t="s">
        <v>1479</v>
      </c>
      <c r="G203" s="191" t="s">
        <v>729</v>
      </c>
      <c r="H203" s="192">
        <v>1</v>
      </c>
      <c r="I203" s="193"/>
      <c r="J203" s="194">
        <f>ROUND(I203*H203,2)</f>
        <v>0</v>
      </c>
      <c r="K203" s="195"/>
      <c r="L203" s="40"/>
      <c r="M203" s="196" t="s">
        <v>1</v>
      </c>
      <c r="N203" s="197" t="s">
        <v>38</v>
      </c>
      <c r="O203" s="72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0" t="s">
        <v>138</v>
      </c>
      <c r="AT203" s="200" t="s">
        <v>134</v>
      </c>
      <c r="AU203" s="200" t="s">
        <v>81</v>
      </c>
      <c r="AY203" s="18" t="s">
        <v>131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8" t="s">
        <v>81</v>
      </c>
      <c r="BK203" s="201">
        <f>ROUND(I203*H203,2)</f>
        <v>0</v>
      </c>
      <c r="BL203" s="18" t="s">
        <v>138</v>
      </c>
      <c r="BM203" s="200" t="s">
        <v>598</v>
      </c>
    </row>
    <row r="204" spans="1:65" s="2" customFormat="1" ht="11.25">
      <c r="A204" s="35"/>
      <c r="B204" s="36"/>
      <c r="C204" s="37"/>
      <c r="D204" s="202" t="s">
        <v>139</v>
      </c>
      <c r="E204" s="37"/>
      <c r="F204" s="203" t="s">
        <v>1479</v>
      </c>
      <c r="G204" s="37"/>
      <c r="H204" s="37"/>
      <c r="I204" s="204"/>
      <c r="J204" s="37"/>
      <c r="K204" s="37"/>
      <c r="L204" s="40"/>
      <c r="M204" s="205"/>
      <c r="N204" s="206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139</v>
      </c>
      <c r="AU204" s="18" t="s">
        <v>81</v>
      </c>
    </row>
    <row r="205" spans="1:65" s="2" customFormat="1" ht="16.5" customHeight="1">
      <c r="A205" s="35"/>
      <c r="B205" s="36"/>
      <c r="C205" s="257" t="s">
        <v>371</v>
      </c>
      <c r="D205" s="257" t="s">
        <v>479</v>
      </c>
      <c r="E205" s="258" t="s">
        <v>1480</v>
      </c>
      <c r="F205" s="259" t="s">
        <v>1481</v>
      </c>
      <c r="G205" s="260" t="s">
        <v>1426</v>
      </c>
      <c r="H205" s="261">
        <v>1</v>
      </c>
      <c r="I205" s="262"/>
      <c r="J205" s="263">
        <f>ROUND(I205*H205,2)</f>
        <v>0</v>
      </c>
      <c r="K205" s="264"/>
      <c r="L205" s="265"/>
      <c r="M205" s="266" t="s">
        <v>1</v>
      </c>
      <c r="N205" s="267" t="s">
        <v>38</v>
      </c>
      <c r="O205" s="72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0" t="s">
        <v>197</v>
      </c>
      <c r="AT205" s="200" t="s">
        <v>479</v>
      </c>
      <c r="AU205" s="200" t="s">
        <v>81</v>
      </c>
      <c r="AY205" s="18" t="s">
        <v>131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8" t="s">
        <v>81</v>
      </c>
      <c r="BK205" s="201">
        <f>ROUND(I205*H205,2)</f>
        <v>0</v>
      </c>
      <c r="BL205" s="18" t="s">
        <v>138</v>
      </c>
      <c r="BM205" s="200" t="s">
        <v>467</v>
      </c>
    </row>
    <row r="206" spans="1:65" s="2" customFormat="1" ht="11.25">
      <c r="A206" s="35"/>
      <c r="B206" s="36"/>
      <c r="C206" s="37"/>
      <c r="D206" s="202" t="s">
        <v>139</v>
      </c>
      <c r="E206" s="37"/>
      <c r="F206" s="203" t="s">
        <v>1481</v>
      </c>
      <c r="G206" s="37"/>
      <c r="H206" s="37"/>
      <c r="I206" s="204"/>
      <c r="J206" s="37"/>
      <c r="K206" s="37"/>
      <c r="L206" s="40"/>
      <c r="M206" s="205"/>
      <c r="N206" s="206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139</v>
      </c>
      <c r="AU206" s="18" t="s">
        <v>81</v>
      </c>
    </row>
    <row r="207" spans="1:65" s="2" customFormat="1" ht="29.25">
      <c r="A207" s="35"/>
      <c r="B207" s="36"/>
      <c r="C207" s="37"/>
      <c r="D207" s="202" t="s">
        <v>890</v>
      </c>
      <c r="E207" s="37"/>
      <c r="F207" s="268" t="s">
        <v>1427</v>
      </c>
      <c r="G207" s="37"/>
      <c r="H207" s="37"/>
      <c r="I207" s="204"/>
      <c r="J207" s="37"/>
      <c r="K207" s="37"/>
      <c r="L207" s="40"/>
      <c r="M207" s="205"/>
      <c r="N207" s="206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890</v>
      </c>
      <c r="AU207" s="18" t="s">
        <v>81</v>
      </c>
    </row>
    <row r="208" spans="1:65" s="2" customFormat="1" ht="16.5" customHeight="1">
      <c r="A208" s="35"/>
      <c r="B208" s="36"/>
      <c r="C208" s="188" t="s">
        <v>324</v>
      </c>
      <c r="D208" s="188" t="s">
        <v>134</v>
      </c>
      <c r="E208" s="189" t="s">
        <v>1482</v>
      </c>
      <c r="F208" s="190" t="s">
        <v>1483</v>
      </c>
      <c r="G208" s="191" t="s">
        <v>729</v>
      </c>
      <c r="H208" s="192">
        <v>1</v>
      </c>
      <c r="I208" s="193"/>
      <c r="J208" s="194">
        <f>ROUND(I208*H208,2)</f>
        <v>0</v>
      </c>
      <c r="K208" s="195"/>
      <c r="L208" s="40"/>
      <c r="M208" s="196" t="s">
        <v>1</v>
      </c>
      <c r="N208" s="197" t="s">
        <v>38</v>
      </c>
      <c r="O208" s="72"/>
      <c r="P208" s="198">
        <f>O208*H208</f>
        <v>0</v>
      </c>
      <c r="Q208" s="198">
        <v>0</v>
      </c>
      <c r="R208" s="198">
        <f>Q208*H208</f>
        <v>0</v>
      </c>
      <c r="S208" s="198">
        <v>0</v>
      </c>
      <c r="T208" s="19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0" t="s">
        <v>138</v>
      </c>
      <c r="AT208" s="200" t="s">
        <v>134</v>
      </c>
      <c r="AU208" s="200" t="s">
        <v>81</v>
      </c>
      <c r="AY208" s="18" t="s">
        <v>131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18" t="s">
        <v>81</v>
      </c>
      <c r="BK208" s="201">
        <f>ROUND(I208*H208,2)</f>
        <v>0</v>
      </c>
      <c r="BL208" s="18" t="s">
        <v>138</v>
      </c>
      <c r="BM208" s="200" t="s">
        <v>497</v>
      </c>
    </row>
    <row r="209" spans="1:65" s="2" customFormat="1" ht="11.25">
      <c r="A209" s="35"/>
      <c r="B209" s="36"/>
      <c r="C209" s="37"/>
      <c r="D209" s="202" t="s">
        <v>139</v>
      </c>
      <c r="E209" s="37"/>
      <c r="F209" s="203" t="s">
        <v>1483</v>
      </c>
      <c r="G209" s="37"/>
      <c r="H209" s="37"/>
      <c r="I209" s="204"/>
      <c r="J209" s="37"/>
      <c r="K209" s="37"/>
      <c r="L209" s="40"/>
      <c r="M209" s="205"/>
      <c r="N209" s="206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139</v>
      </c>
      <c r="AU209" s="18" t="s">
        <v>81</v>
      </c>
    </row>
    <row r="210" spans="1:65" s="2" customFormat="1" ht="16.5" customHeight="1">
      <c r="A210" s="35"/>
      <c r="B210" s="36"/>
      <c r="C210" s="257" t="s">
        <v>603</v>
      </c>
      <c r="D210" s="257" t="s">
        <v>479</v>
      </c>
      <c r="E210" s="258" t="s">
        <v>1484</v>
      </c>
      <c r="F210" s="259" t="s">
        <v>1485</v>
      </c>
      <c r="G210" s="260" t="s">
        <v>1426</v>
      </c>
      <c r="H210" s="261">
        <v>1</v>
      </c>
      <c r="I210" s="262"/>
      <c r="J210" s="263">
        <f>ROUND(I210*H210,2)</f>
        <v>0</v>
      </c>
      <c r="K210" s="264"/>
      <c r="L210" s="265"/>
      <c r="M210" s="266" t="s">
        <v>1</v>
      </c>
      <c r="N210" s="267" t="s">
        <v>38</v>
      </c>
      <c r="O210" s="72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0" t="s">
        <v>197</v>
      </c>
      <c r="AT210" s="200" t="s">
        <v>479</v>
      </c>
      <c r="AU210" s="200" t="s">
        <v>81</v>
      </c>
      <c r="AY210" s="18" t="s">
        <v>131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81</v>
      </c>
      <c r="BK210" s="201">
        <f>ROUND(I210*H210,2)</f>
        <v>0</v>
      </c>
      <c r="BL210" s="18" t="s">
        <v>138</v>
      </c>
      <c r="BM210" s="200" t="s">
        <v>606</v>
      </c>
    </row>
    <row r="211" spans="1:65" s="2" customFormat="1" ht="11.25">
      <c r="A211" s="35"/>
      <c r="B211" s="36"/>
      <c r="C211" s="37"/>
      <c r="D211" s="202" t="s">
        <v>139</v>
      </c>
      <c r="E211" s="37"/>
      <c r="F211" s="203" t="s">
        <v>1485</v>
      </c>
      <c r="G211" s="37"/>
      <c r="H211" s="37"/>
      <c r="I211" s="204"/>
      <c r="J211" s="37"/>
      <c r="K211" s="37"/>
      <c r="L211" s="40"/>
      <c r="M211" s="205"/>
      <c r="N211" s="206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139</v>
      </c>
      <c r="AU211" s="18" t="s">
        <v>81</v>
      </c>
    </row>
    <row r="212" spans="1:65" s="2" customFormat="1" ht="16.5" customHeight="1">
      <c r="A212" s="35"/>
      <c r="B212" s="36"/>
      <c r="C212" s="188" t="s">
        <v>330</v>
      </c>
      <c r="D212" s="188" t="s">
        <v>134</v>
      </c>
      <c r="E212" s="189" t="s">
        <v>1486</v>
      </c>
      <c r="F212" s="190" t="s">
        <v>1487</v>
      </c>
      <c r="G212" s="191" t="s">
        <v>729</v>
      </c>
      <c r="H212" s="192">
        <v>18</v>
      </c>
      <c r="I212" s="193"/>
      <c r="J212" s="194">
        <f>ROUND(I212*H212,2)</f>
        <v>0</v>
      </c>
      <c r="K212" s="195"/>
      <c r="L212" s="40"/>
      <c r="M212" s="196" t="s">
        <v>1</v>
      </c>
      <c r="N212" s="197" t="s">
        <v>38</v>
      </c>
      <c r="O212" s="72"/>
      <c r="P212" s="198">
        <f>O212*H212</f>
        <v>0</v>
      </c>
      <c r="Q212" s="198">
        <v>0</v>
      </c>
      <c r="R212" s="198">
        <f>Q212*H212</f>
        <v>0</v>
      </c>
      <c r="S212" s="198">
        <v>0</v>
      </c>
      <c r="T212" s="19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0" t="s">
        <v>138</v>
      </c>
      <c r="AT212" s="200" t="s">
        <v>134</v>
      </c>
      <c r="AU212" s="200" t="s">
        <v>81</v>
      </c>
      <c r="AY212" s="18" t="s">
        <v>131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18" t="s">
        <v>81</v>
      </c>
      <c r="BK212" s="201">
        <f>ROUND(I212*H212,2)</f>
        <v>0</v>
      </c>
      <c r="BL212" s="18" t="s">
        <v>138</v>
      </c>
      <c r="BM212" s="200" t="s">
        <v>610</v>
      </c>
    </row>
    <row r="213" spans="1:65" s="2" customFormat="1" ht="11.25">
      <c r="A213" s="35"/>
      <c r="B213" s="36"/>
      <c r="C213" s="37"/>
      <c r="D213" s="202" t="s">
        <v>139</v>
      </c>
      <c r="E213" s="37"/>
      <c r="F213" s="203" t="s">
        <v>1488</v>
      </c>
      <c r="G213" s="37"/>
      <c r="H213" s="37"/>
      <c r="I213" s="204"/>
      <c r="J213" s="37"/>
      <c r="K213" s="37"/>
      <c r="L213" s="40"/>
      <c r="M213" s="205"/>
      <c r="N213" s="206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139</v>
      </c>
      <c r="AU213" s="18" t="s">
        <v>81</v>
      </c>
    </row>
    <row r="214" spans="1:65" s="2" customFormat="1" ht="16.5" customHeight="1">
      <c r="A214" s="35"/>
      <c r="B214" s="36"/>
      <c r="C214" s="257" t="s">
        <v>612</v>
      </c>
      <c r="D214" s="257" t="s">
        <v>479</v>
      </c>
      <c r="E214" s="258" t="s">
        <v>1489</v>
      </c>
      <c r="F214" s="259" t="s">
        <v>1490</v>
      </c>
      <c r="G214" s="260" t="s">
        <v>1426</v>
      </c>
      <c r="H214" s="261">
        <v>18</v>
      </c>
      <c r="I214" s="262"/>
      <c r="J214" s="263">
        <f>ROUND(I214*H214,2)</f>
        <v>0</v>
      </c>
      <c r="K214" s="264"/>
      <c r="L214" s="265"/>
      <c r="M214" s="266" t="s">
        <v>1</v>
      </c>
      <c r="N214" s="267" t="s">
        <v>38</v>
      </c>
      <c r="O214" s="72"/>
      <c r="P214" s="198">
        <f>O214*H214</f>
        <v>0</v>
      </c>
      <c r="Q214" s="198">
        <v>0</v>
      </c>
      <c r="R214" s="198">
        <f>Q214*H214</f>
        <v>0</v>
      </c>
      <c r="S214" s="198">
        <v>0</v>
      </c>
      <c r="T214" s="19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197</v>
      </c>
      <c r="AT214" s="200" t="s">
        <v>479</v>
      </c>
      <c r="AU214" s="200" t="s">
        <v>81</v>
      </c>
      <c r="AY214" s="18" t="s">
        <v>131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8" t="s">
        <v>81</v>
      </c>
      <c r="BK214" s="201">
        <f>ROUND(I214*H214,2)</f>
        <v>0</v>
      </c>
      <c r="BL214" s="18" t="s">
        <v>138</v>
      </c>
      <c r="BM214" s="200" t="s">
        <v>615</v>
      </c>
    </row>
    <row r="215" spans="1:65" s="2" customFormat="1" ht="11.25">
      <c r="A215" s="35"/>
      <c r="B215" s="36"/>
      <c r="C215" s="37"/>
      <c r="D215" s="202" t="s">
        <v>139</v>
      </c>
      <c r="E215" s="37"/>
      <c r="F215" s="203" t="s">
        <v>1490</v>
      </c>
      <c r="G215" s="37"/>
      <c r="H215" s="37"/>
      <c r="I215" s="204"/>
      <c r="J215" s="37"/>
      <c r="K215" s="37"/>
      <c r="L215" s="40"/>
      <c r="M215" s="205"/>
      <c r="N215" s="206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139</v>
      </c>
      <c r="AU215" s="18" t="s">
        <v>81</v>
      </c>
    </row>
    <row r="216" spans="1:65" s="2" customFormat="1" ht="29.25">
      <c r="A216" s="35"/>
      <c r="B216" s="36"/>
      <c r="C216" s="37"/>
      <c r="D216" s="202" t="s">
        <v>890</v>
      </c>
      <c r="E216" s="37"/>
      <c r="F216" s="268" t="s">
        <v>1427</v>
      </c>
      <c r="G216" s="37"/>
      <c r="H216" s="37"/>
      <c r="I216" s="204"/>
      <c r="J216" s="37"/>
      <c r="K216" s="37"/>
      <c r="L216" s="40"/>
      <c r="M216" s="205"/>
      <c r="N216" s="206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890</v>
      </c>
      <c r="AU216" s="18" t="s">
        <v>81</v>
      </c>
    </row>
    <row r="217" spans="1:65" s="2" customFormat="1" ht="21.75" customHeight="1">
      <c r="A217" s="35"/>
      <c r="B217" s="36"/>
      <c r="C217" s="188" t="s">
        <v>335</v>
      </c>
      <c r="D217" s="188" t="s">
        <v>134</v>
      </c>
      <c r="E217" s="189" t="s">
        <v>1491</v>
      </c>
      <c r="F217" s="190" t="s">
        <v>1492</v>
      </c>
      <c r="G217" s="191" t="s">
        <v>729</v>
      </c>
      <c r="H217" s="192">
        <v>1</v>
      </c>
      <c r="I217" s="193"/>
      <c r="J217" s="194">
        <f>ROUND(I217*H217,2)</f>
        <v>0</v>
      </c>
      <c r="K217" s="195"/>
      <c r="L217" s="40"/>
      <c r="M217" s="196" t="s">
        <v>1</v>
      </c>
      <c r="N217" s="197" t="s">
        <v>38</v>
      </c>
      <c r="O217" s="72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0" t="s">
        <v>138</v>
      </c>
      <c r="AT217" s="200" t="s">
        <v>134</v>
      </c>
      <c r="AU217" s="200" t="s">
        <v>81</v>
      </c>
      <c r="AY217" s="18" t="s">
        <v>131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81</v>
      </c>
      <c r="BK217" s="201">
        <f>ROUND(I217*H217,2)</f>
        <v>0</v>
      </c>
      <c r="BL217" s="18" t="s">
        <v>138</v>
      </c>
      <c r="BM217" s="200" t="s">
        <v>619</v>
      </c>
    </row>
    <row r="218" spans="1:65" s="2" customFormat="1" ht="11.25">
      <c r="A218" s="35"/>
      <c r="B218" s="36"/>
      <c r="C218" s="37"/>
      <c r="D218" s="202" t="s">
        <v>139</v>
      </c>
      <c r="E218" s="37"/>
      <c r="F218" s="203" t="s">
        <v>1492</v>
      </c>
      <c r="G218" s="37"/>
      <c r="H218" s="37"/>
      <c r="I218" s="204"/>
      <c r="J218" s="37"/>
      <c r="K218" s="37"/>
      <c r="L218" s="40"/>
      <c r="M218" s="205"/>
      <c r="N218" s="206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139</v>
      </c>
      <c r="AU218" s="18" t="s">
        <v>81</v>
      </c>
    </row>
    <row r="219" spans="1:65" s="2" customFormat="1" ht="16.5" customHeight="1">
      <c r="A219" s="35"/>
      <c r="B219" s="36"/>
      <c r="C219" s="188" t="s">
        <v>623</v>
      </c>
      <c r="D219" s="188" t="s">
        <v>134</v>
      </c>
      <c r="E219" s="189" t="s">
        <v>1493</v>
      </c>
      <c r="F219" s="190" t="s">
        <v>1494</v>
      </c>
      <c r="G219" s="191" t="s">
        <v>729</v>
      </c>
      <c r="H219" s="192">
        <v>25</v>
      </c>
      <c r="I219" s="193"/>
      <c r="J219" s="194">
        <f>ROUND(I219*H219,2)</f>
        <v>0</v>
      </c>
      <c r="K219" s="195"/>
      <c r="L219" s="40"/>
      <c r="M219" s="196" t="s">
        <v>1</v>
      </c>
      <c r="N219" s="197" t="s">
        <v>38</v>
      </c>
      <c r="O219" s="72"/>
      <c r="P219" s="198">
        <f>O219*H219</f>
        <v>0</v>
      </c>
      <c r="Q219" s="198">
        <v>0</v>
      </c>
      <c r="R219" s="198">
        <f>Q219*H219</f>
        <v>0</v>
      </c>
      <c r="S219" s="198">
        <v>0</v>
      </c>
      <c r="T219" s="19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0" t="s">
        <v>138</v>
      </c>
      <c r="AT219" s="200" t="s">
        <v>134</v>
      </c>
      <c r="AU219" s="200" t="s">
        <v>81</v>
      </c>
      <c r="AY219" s="18" t="s">
        <v>131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8" t="s">
        <v>81</v>
      </c>
      <c r="BK219" s="201">
        <f>ROUND(I219*H219,2)</f>
        <v>0</v>
      </c>
      <c r="BL219" s="18" t="s">
        <v>138</v>
      </c>
      <c r="BM219" s="200" t="s">
        <v>626</v>
      </c>
    </row>
    <row r="220" spans="1:65" s="2" customFormat="1" ht="11.25">
      <c r="A220" s="35"/>
      <c r="B220" s="36"/>
      <c r="C220" s="37"/>
      <c r="D220" s="202" t="s">
        <v>139</v>
      </c>
      <c r="E220" s="37"/>
      <c r="F220" s="203" t="s">
        <v>1494</v>
      </c>
      <c r="G220" s="37"/>
      <c r="H220" s="37"/>
      <c r="I220" s="204"/>
      <c r="J220" s="37"/>
      <c r="K220" s="37"/>
      <c r="L220" s="40"/>
      <c r="M220" s="205"/>
      <c r="N220" s="206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139</v>
      </c>
      <c r="AU220" s="18" t="s">
        <v>81</v>
      </c>
    </row>
    <row r="221" spans="1:65" s="2" customFormat="1" ht="16.5" customHeight="1">
      <c r="A221" s="35"/>
      <c r="B221" s="36"/>
      <c r="C221" s="257" t="s">
        <v>342</v>
      </c>
      <c r="D221" s="257" t="s">
        <v>479</v>
      </c>
      <c r="E221" s="258" t="s">
        <v>1495</v>
      </c>
      <c r="F221" s="259" t="s">
        <v>1496</v>
      </c>
      <c r="G221" s="260" t="s">
        <v>1426</v>
      </c>
      <c r="H221" s="261">
        <v>50</v>
      </c>
      <c r="I221" s="262"/>
      <c r="J221" s="263">
        <f>ROUND(I221*H221,2)</f>
        <v>0</v>
      </c>
      <c r="K221" s="264"/>
      <c r="L221" s="265"/>
      <c r="M221" s="266" t="s">
        <v>1</v>
      </c>
      <c r="N221" s="267" t="s">
        <v>38</v>
      </c>
      <c r="O221" s="72"/>
      <c r="P221" s="198">
        <f>O221*H221</f>
        <v>0</v>
      </c>
      <c r="Q221" s="198">
        <v>0</v>
      </c>
      <c r="R221" s="198">
        <f>Q221*H221</f>
        <v>0</v>
      </c>
      <c r="S221" s="198">
        <v>0</v>
      </c>
      <c r="T221" s="19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0" t="s">
        <v>197</v>
      </c>
      <c r="AT221" s="200" t="s">
        <v>479</v>
      </c>
      <c r="AU221" s="200" t="s">
        <v>81</v>
      </c>
      <c r="AY221" s="18" t="s">
        <v>131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8" t="s">
        <v>81</v>
      </c>
      <c r="BK221" s="201">
        <f>ROUND(I221*H221,2)</f>
        <v>0</v>
      </c>
      <c r="BL221" s="18" t="s">
        <v>138</v>
      </c>
      <c r="BM221" s="200" t="s">
        <v>633</v>
      </c>
    </row>
    <row r="222" spans="1:65" s="2" customFormat="1" ht="11.25">
      <c r="A222" s="35"/>
      <c r="B222" s="36"/>
      <c r="C222" s="37"/>
      <c r="D222" s="202" t="s">
        <v>139</v>
      </c>
      <c r="E222" s="37"/>
      <c r="F222" s="203" t="s">
        <v>1496</v>
      </c>
      <c r="G222" s="37"/>
      <c r="H222" s="37"/>
      <c r="I222" s="204"/>
      <c r="J222" s="37"/>
      <c r="K222" s="37"/>
      <c r="L222" s="40"/>
      <c r="M222" s="205"/>
      <c r="N222" s="206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139</v>
      </c>
      <c r="AU222" s="18" t="s">
        <v>81</v>
      </c>
    </row>
    <row r="223" spans="1:65" s="2" customFormat="1" ht="29.25">
      <c r="A223" s="35"/>
      <c r="B223" s="36"/>
      <c r="C223" s="37"/>
      <c r="D223" s="202" t="s">
        <v>890</v>
      </c>
      <c r="E223" s="37"/>
      <c r="F223" s="268" t="s">
        <v>1427</v>
      </c>
      <c r="G223" s="37"/>
      <c r="H223" s="37"/>
      <c r="I223" s="204"/>
      <c r="J223" s="37"/>
      <c r="K223" s="37"/>
      <c r="L223" s="40"/>
      <c r="M223" s="205"/>
      <c r="N223" s="206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890</v>
      </c>
      <c r="AU223" s="18" t="s">
        <v>81</v>
      </c>
    </row>
    <row r="224" spans="1:65" s="2" customFormat="1" ht="16.5" customHeight="1">
      <c r="A224" s="35"/>
      <c r="B224" s="36"/>
      <c r="C224" s="257" t="s">
        <v>643</v>
      </c>
      <c r="D224" s="257" t="s">
        <v>479</v>
      </c>
      <c r="E224" s="258" t="s">
        <v>1497</v>
      </c>
      <c r="F224" s="259" t="s">
        <v>1498</v>
      </c>
      <c r="G224" s="260" t="s">
        <v>1426</v>
      </c>
      <c r="H224" s="261">
        <v>25</v>
      </c>
      <c r="I224" s="262"/>
      <c r="J224" s="263">
        <f>ROUND(I224*H224,2)</f>
        <v>0</v>
      </c>
      <c r="K224" s="264"/>
      <c r="L224" s="265"/>
      <c r="M224" s="266" t="s">
        <v>1</v>
      </c>
      <c r="N224" s="267" t="s">
        <v>38</v>
      </c>
      <c r="O224" s="72"/>
      <c r="P224" s="198">
        <f>O224*H224</f>
        <v>0</v>
      </c>
      <c r="Q224" s="198">
        <v>0</v>
      </c>
      <c r="R224" s="198">
        <f>Q224*H224</f>
        <v>0</v>
      </c>
      <c r="S224" s="198">
        <v>0</v>
      </c>
      <c r="T224" s="19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0" t="s">
        <v>197</v>
      </c>
      <c r="AT224" s="200" t="s">
        <v>479</v>
      </c>
      <c r="AU224" s="200" t="s">
        <v>81</v>
      </c>
      <c r="AY224" s="18" t="s">
        <v>131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18" t="s">
        <v>81</v>
      </c>
      <c r="BK224" s="201">
        <f>ROUND(I224*H224,2)</f>
        <v>0</v>
      </c>
      <c r="BL224" s="18" t="s">
        <v>138</v>
      </c>
      <c r="BM224" s="200" t="s">
        <v>646</v>
      </c>
    </row>
    <row r="225" spans="1:65" s="2" customFormat="1" ht="11.25">
      <c r="A225" s="35"/>
      <c r="B225" s="36"/>
      <c r="C225" s="37"/>
      <c r="D225" s="202" t="s">
        <v>139</v>
      </c>
      <c r="E225" s="37"/>
      <c r="F225" s="203" t="s">
        <v>1498</v>
      </c>
      <c r="G225" s="37"/>
      <c r="H225" s="37"/>
      <c r="I225" s="204"/>
      <c r="J225" s="37"/>
      <c r="K225" s="37"/>
      <c r="L225" s="40"/>
      <c r="M225" s="205"/>
      <c r="N225" s="206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139</v>
      </c>
      <c r="AU225" s="18" t="s">
        <v>81</v>
      </c>
    </row>
    <row r="226" spans="1:65" s="2" customFormat="1" ht="29.25">
      <c r="A226" s="35"/>
      <c r="B226" s="36"/>
      <c r="C226" s="37"/>
      <c r="D226" s="202" t="s">
        <v>890</v>
      </c>
      <c r="E226" s="37"/>
      <c r="F226" s="268" t="s">
        <v>1427</v>
      </c>
      <c r="G226" s="37"/>
      <c r="H226" s="37"/>
      <c r="I226" s="204"/>
      <c r="J226" s="37"/>
      <c r="K226" s="37"/>
      <c r="L226" s="40"/>
      <c r="M226" s="205"/>
      <c r="N226" s="206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890</v>
      </c>
      <c r="AU226" s="18" t="s">
        <v>81</v>
      </c>
    </row>
    <row r="227" spans="1:65" s="2" customFormat="1" ht="16.5" customHeight="1">
      <c r="A227" s="35"/>
      <c r="B227" s="36"/>
      <c r="C227" s="257" t="s">
        <v>348</v>
      </c>
      <c r="D227" s="257" t="s">
        <v>479</v>
      </c>
      <c r="E227" s="258" t="s">
        <v>1499</v>
      </c>
      <c r="F227" s="259" t="s">
        <v>1500</v>
      </c>
      <c r="G227" s="260" t="s">
        <v>729</v>
      </c>
      <c r="H227" s="261">
        <v>25</v>
      </c>
      <c r="I227" s="262"/>
      <c r="J227" s="263">
        <f>ROUND(I227*H227,2)</f>
        <v>0</v>
      </c>
      <c r="K227" s="264"/>
      <c r="L227" s="265"/>
      <c r="M227" s="266" t="s">
        <v>1</v>
      </c>
      <c r="N227" s="267" t="s">
        <v>38</v>
      </c>
      <c r="O227" s="72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197</v>
      </c>
      <c r="AT227" s="200" t="s">
        <v>479</v>
      </c>
      <c r="AU227" s="200" t="s">
        <v>81</v>
      </c>
      <c r="AY227" s="18" t="s">
        <v>131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8" t="s">
        <v>81</v>
      </c>
      <c r="BK227" s="201">
        <f>ROUND(I227*H227,2)</f>
        <v>0</v>
      </c>
      <c r="BL227" s="18" t="s">
        <v>138</v>
      </c>
      <c r="BM227" s="200" t="s">
        <v>650</v>
      </c>
    </row>
    <row r="228" spans="1:65" s="2" customFormat="1" ht="11.25">
      <c r="A228" s="35"/>
      <c r="B228" s="36"/>
      <c r="C228" s="37"/>
      <c r="D228" s="202" t="s">
        <v>139</v>
      </c>
      <c r="E228" s="37"/>
      <c r="F228" s="203" t="s">
        <v>1500</v>
      </c>
      <c r="G228" s="37"/>
      <c r="H228" s="37"/>
      <c r="I228" s="204"/>
      <c r="J228" s="37"/>
      <c r="K228" s="37"/>
      <c r="L228" s="40"/>
      <c r="M228" s="205"/>
      <c r="N228" s="206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139</v>
      </c>
      <c r="AU228" s="18" t="s">
        <v>81</v>
      </c>
    </row>
    <row r="229" spans="1:65" s="2" customFormat="1" ht="16.5" customHeight="1">
      <c r="A229" s="35"/>
      <c r="B229" s="36"/>
      <c r="C229" s="257" t="s">
        <v>652</v>
      </c>
      <c r="D229" s="257" t="s">
        <v>479</v>
      </c>
      <c r="E229" s="258" t="s">
        <v>1501</v>
      </c>
      <c r="F229" s="259" t="s">
        <v>1502</v>
      </c>
      <c r="G229" s="260" t="s">
        <v>729</v>
      </c>
      <c r="H229" s="261">
        <v>50</v>
      </c>
      <c r="I229" s="262"/>
      <c r="J229" s="263">
        <f>ROUND(I229*H229,2)</f>
        <v>0</v>
      </c>
      <c r="K229" s="264"/>
      <c r="L229" s="265"/>
      <c r="M229" s="266" t="s">
        <v>1</v>
      </c>
      <c r="N229" s="267" t="s">
        <v>38</v>
      </c>
      <c r="O229" s="72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0" t="s">
        <v>197</v>
      </c>
      <c r="AT229" s="200" t="s">
        <v>479</v>
      </c>
      <c r="AU229" s="200" t="s">
        <v>81</v>
      </c>
      <c r="AY229" s="18" t="s">
        <v>131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81</v>
      </c>
      <c r="BK229" s="201">
        <f>ROUND(I229*H229,2)</f>
        <v>0</v>
      </c>
      <c r="BL229" s="18" t="s">
        <v>138</v>
      </c>
      <c r="BM229" s="200" t="s">
        <v>655</v>
      </c>
    </row>
    <row r="230" spans="1:65" s="2" customFormat="1" ht="11.25">
      <c r="A230" s="35"/>
      <c r="B230" s="36"/>
      <c r="C230" s="37"/>
      <c r="D230" s="202" t="s">
        <v>139</v>
      </c>
      <c r="E230" s="37"/>
      <c r="F230" s="203" t="s">
        <v>1502</v>
      </c>
      <c r="G230" s="37"/>
      <c r="H230" s="37"/>
      <c r="I230" s="204"/>
      <c r="J230" s="37"/>
      <c r="K230" s="37"/>
      <c r="L230" s="40"/>
      <c r="M230" s="205"/>
      <c r="N230" s="206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139</v>
      </c>
      <c r="AU230" s="18" t="s">
        <v>81</v>
      </c>
    </row>
    <row r="231" spans="1:65" s="2" customFormat="1" ht="16.5" customHeight="1">
      <c r="A231" s="35"/>
      <c r="B231" s="36"/>
      <c r="C231" s="188" t="s">
        <v>511</v>
      </c>
      <c r="D231" s="188" t="s">
        <v>134</v>
      </c>
      <c r="E231" s="189" t="s">
        <v>1493</v>
      </c>
      <c r="F231" s="190" t="s">
        <v>1494</v>
      </c>
      <c r="G231" s="191" t="s">
        <v>729</v>
      </c>
      <c r="H231" s="192">
        <v>12</v>
      </c>
      <c r="I231" s="193"/>
      <c r="J231" s="194">
        <f>ROUND(I231*H231,2)</f>
        <v>0</v>
      </c>
      <c r="K231" s="195"/>
      <c r="L231" s="40"/>
      <c r="M231" s="196" t="s">
        <v>1</v>
      </c>
      <c r="N231" s="197" t="s">
        <v>38</v>
      </c>
      <c r="O231" s="72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0" t="s">
        <v>138</v>
      </c>
      <c r="AT231" s="200" t="s">
        <v>134</v>
      </c>
      <c r="AU231" s="200" t="s">
        <v>81</v>
      </c>
      <c r="AY231" s="18" t="s">
        <v>131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81</v>
      </c>
      <c r="BK231" s="201">
        <f>ROUND(I231*H231,2)</f>
        <v>0</v>
      </c>
      <c r="BL231" s="18" t="s">
        <v>138</v>
      </c>
      <c r="BM231" s="200" t="s">
        <v>669</v>
      </c>
    </row>
    <row r="232" spans="1:65" s="2" customFormat="1" ht="11.25">
      <c r="A232" s="35"/>
      <c r="B232" s="36"/>
      <c r="C232" s="37"/>
      <c r="D232" s="202" t="s">
        <v>139</v>
      </c>
      <c r="E232" s="37"/>
      <c r="F232" s="203" t="s">
        <v>1494</v>
      </c>
      <c r="G232" s="37"/>
      <c r="H232" s="37"/>
      <c r="I232" s="204"/>
      <c r="J232" s="37"/>
      <c r="K232" s="37"/>
      <c r="L232" s="40"/>
      <c r="M232" s="205"/>
      <c r="N232" s="206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139</v>
      </c>
      <c r="AU232" s="18" t="s">
        <v>81</v>
      </c>
    </row>
    <row r="233" spans="1:65" s="2" customFormat="1" ht="16.5" customHeight="1">
      <c r="A233" s="35"/>
      <c r="B233" s="36"/>
      <c r="C233" s="257" t="s">
        <v>671</v>
      </c>
      <c r="D233" s="257" t="s">
        <v>479</v>
      </c>
      <c r="E233" s="258" t="s">
        <v>1503</v>
      </c>
      <c r="F233" s="259" t="s">
        <v>1504</v>
      </c>
      <c r="G233" s="260" t="s">
        <v>1426</v>
      </c>
      <c r="H233" s="261">
        <v>24</v>
      </c>
      <c r="I233" s="262"/>
      <c r="J233" s="263">
        <f>ROUND(I233*H233,2)</f>
        <v>0</v>
      </c>
      <c r="K233" s="264"/>
      <c r="L233" s="265"/>
      <c r="M233" s="266" t="s">
        <v>1</v>
      </c>
      <c r="N233" s="267" t="s">
        <v>38</v>
      </c>
      <c r="O233" s="72"/>
      <c r="P233" s="198">
        <f>O233*H233</f>
        <v>0</v>
      </c>
      <c r="Q233" s="198">
        <v>0</v>
      </c>
      <c r="R233" s="198">
        <f>Q233*H233</f>
        <v>0</v>
      </c>
      <c r="S233" s="198">
        <v>0</v>
      </c>
      <c r="T233" s="19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0" t="s">
        <v>197</v>
      </c>
      <c r="AT233" s="200" t="s">
        <v>479</v>
      </c>
      <c r="AU233" s="200" t="s">
        <v>81</v>
      </c>
      <c r="AY233" s="18" t="s">
        <v>131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8" t="s">
        <v>81</v>
      </c>
      <c r="BK233" s="201">
        <f>ROUND(I233*H233,2)</f>
        <v>0</v>
      </c>
      <c r="BL233" s="18" t="s">
        <v>138</v>
      </c>
      <c r="BM233" s="200" t="s">
        <v>674</v>
      </c>
    </row>
    <row r="234" spans="1:65" s="2" customFormat="1" ht="11.25">
      <c r="A234" s="35"/>
      <c r="B234" s="36"/>
      <c r="C234" s="37"/>
      <c r="D234" s="202" t="s">
        <v>139</v>
      </c>
      <c r="E234" s="37"/>
      <c r="F234" s="203" t="s">
        <v>1504</v>
      </c>
      <c r="G234" s="37"/>
      <c r="H234" s="37"/>
      <c r="I234" s="204"/>
      <c r="J234" s="37"/>
      <c r="K234" s="37"/>
      <c r="L234" s="40"/>
      <c r="M234" s="205"/>
      <c r="N234" s="206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139</v>
      </c>
      <c r="AU234" s="18" t="s">
        <v>81</v>
      </c>
    </row>
    <row r="235" spans="1:65" s="2" customFormat="1" ht="29.25">
      <c r="A235" s="35"/>
      <c r="B235" s="36"/>
      <c r="C235" s="37"/>
      <c r="D235" s="202" t="s">
        <v>890</v>
      </c>
      <c r="E235" s="37"/>
      <c r="F235" s="268" t="s">
        <v>1427</v>
      </c>
      <c r="G235" s="37"/>
      <c r="H235" s="37"/>
      <c r="I235" s="204"/>
      <c r="J235" s="37"/>
      <c r="K235" s="37"/>
      <c r="L235" s="40"/>
      <c r="M235" s="205"/>
      <c r="N235" s="206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890</v>
      </c>
      <c r="AU235" s="18" t="s">
        <v>81</v>
      </c>
    </row>
    <row r="236" spans="1:65" s="2" customFormat="1" ht="24.2" customHeight="1">
      <c r="A236" s="35"/>
      <c r="B236" s="36"/>
      <c r="C236" s="257" t="s">
        <v>514</v>
      </c>
      <c r="D236" s="257" t="s">
        <v>479</v>
      </c>
      <c r="E236" s="258" t="s">
        <v>1505</v>
      </c>
      <c r="F236" s="259" t="s">
        <v>1506</v>
      </c>
      <c r="G236" s="260" t="s">
        <v>729</v>
      </c>
      <c r="H236" s="261">
        <v>12</v>
      </c>
      <c r="I236" s="262"/>
      <c r="J236" s="263">
        <f>ROUND(I236*H236,2)</f>
        <v>0</v>
      </c>
      <c r="K236" s="264"/>
      <c r="L236" s="265"/>
      <c r="M236" s="266" t="s">
        <v>1</v>
      </c>
      <c r="N236" s="267" t="s">
        <v>38</v>
      </c>
      <c r="O236" s="72"/>
      <c r="P236" s="198">
        <f>O236*H236</f>
        <v>0</v>
      </c>
      <c r="Q236" s="198">
        <v>0</v>
      </c>
      <c r="R236" s="198">
        <f>Q236*H236</f>
        <v>0</v>
      </c>
      <c r="S236" s="198">
        <v>0</v>
      </c>
      <c r="T236" s="19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197</v>
      </c>
      <c r="AT236" s="200" t="s">
        <v>479</v>
      </c>
      <c r="AU236" s="200" t="s">
        <v>81</v>
      </c>
      <c r="AY236" s="18" t="s">
        <v>131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18" t="s">
        <v>81</v>
      </c>
      <c r="BK236" s="201">
        <f>ROUND(I236*H236,2)</f>
        <v>0</v>
      </c>
      <c r="BL236" s="18" t="s">
        <v>138</v>
      </c>
      <c r="BM236" s="200" t="s">
        <v>678</v>
      </c>
    </row>
    <row r="237" spans="1:65" s="2" customFormat="1" ht="19.5">
      <c r="A237" s="35"/>
      <c r="B237" s="36"/>
      <c r="C237" s="37"/>
      <c r="D237" s="202" t="s">
        <v>139</v>
      </c>
      <c r="E237" s="37"/>
      <c r="F237" s="203" t="s">
        <v>1506</v>
      </c>
      <c r="G237" s="37"/>
      <c r="H237" s="37"/>
      <c r="I237" s="204"/>
      <c r="J237" s="37"/>
      <c r="K237" s="37"/>
      <c r="L237" s="40"/>
      <c r="M237" s="205"/>
      <c r="N237" s="206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139</v>
      </c>
      <c r="AU237" s="18" t="s">
        <v>81</v>
      </c>
    </row>
    <row r="238" spans="1:65" s="2" customFormat="1" ht="29.25">
      <c r="A238" s="35"/>
      <c r="B238" s="36"/>
      <c r="C238" s="37"/>
      <c r="D238" s="202" t="s">
        <v>890</v>
      </c>
      <c r="E238" s="37"/>
      <c r="F238" s="268" t="s">
        <v>1427</v>
      </c>
      <c r="G238" s="37"/>
      <c r="H238" s="37"/>
      <c r="I238" s="204"/>
      <c r="J238" s="37"/>
      <c r="K238" s="37"/>
      <c r="L238" s="40"/>
      <c r="M238" s="205"/>
      <c r="N238" s="206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890</v>
      </c>
      <c r="AU238" s="18" t="s">
        <v>81</v>
      </c>
    </row>
    <row r="239" spans="1:65" s="2" customFormat="1" ht="16.5" customHeight="1">
      <c r="A239" s="35"/>
      <c r="B239" s="36"/>
      <c r="C239" s="257" t="s">
        <v>682</v>
      </c>
      <c r="D239" s="257" t="s">
        <v>479</v>
      </c>
      <c r="E239" s="258" t="s">
        <v>1499</v>
      </c>
      <c r="F239" s="259" t="s">
        <v>1500</v>
      </c>
      <c r="G239" s="260" t="s">
        <v>729</v>
      </c>
      <c r="H239" s="261">
        <v>12</v>
      </c>
      <c r="I239" s="262"/>
      <c r="J239" s="263">
        <f>ROUND(I239*H239,2)</f>
        <v>0</v>
      </c>
      <c r="K239" s="264"/>
      <c r="L239" s="265"/>
      <c r="M239" s="266" t="s">
        <v>1</v>
      </c>
      <c r="N239" s="267" t="s">
        <v>38</v>
      </c>
      <c r="O239" s="72"/>
      <c r="P239" s="198">
        <f>O239*H239</f>
        <v>0</v>
      </c>
      <c r="Q239" s="198">
        <v>0</v>
      </c>
      <c r="R239" s="198">
        <f>Q239*H239</f>
        <v>0</v>
      </c>
      <c r="S239" s="198">
        <v>0</v>
      </c>
      <c r="T239" s="19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197</v>
      </c>
      <c r="AT239" s="200" t="s">
        <v>479</v>
      </c>
      <c r="AU239" s="200" t="s">
        <v>81</v>
      </c>
      <c r="AY239" s="18" t="s">
        <v>131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8" t="s">
        <v>81</v>
      </c>
      <c r="BK239" s="201">
        <f>ROUND(I239*H239,2)</f>
        <v>0</v>
      </c>
      <c r="BL239" s="18" t="s">
        <v>138</v>
      </c>
      <c r="BM239" s="200" t="s">
        <v>685</v>
      </c>
    </row>
    <row r="240" spans="1:65" s="2" customFormat="1" ht="11.25">
      <c r="A240" s="35"/>
      <c r="B240" s="36"/>
      <c r="C240" s="37"/>
      <c r="D240" s="202" t="s">
        <v>139</v>
      </c>
      <c r="E240" s="37"/>
      <c r="F240" s="203" t="s">
        <v>1500</v>
      </c>
      <c r="G240" s="37"/>
      <c r="H240" s="37"/>
      <c r="I240" s="204"/>
      <c r="J240" s="37"/>
      <c r="K240" s="37"/>
      <c r="L240" s="40"/>
      <c r="M240" s="205"/>
      <c r="N240" s="206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139</v>
      </c>
      <c r="AU240" s="18" t="s">
        <v>81</v>
      </c>
    </row>
    <row r="241" spans="1:65" s="2" customFormat="1" ht="16.5" customHeight="1">
      <c r="A241" s="35"/>
      <c r="B241" s="36"/>
      <c r="C241" s="257" t="s">
        <v>521</v>
      </c>
      <c r="D241" s="257" t="s">
        <v>479</v>
      </c>
      <c r="E241" s="258" t="s">
        <v>1501</v>
      </c>
      <c r="F241" s="259" t="s">
        <v>1502</v>
      </c>
      <c r="G241" s="260" t="s">
        <v>729</v>
      </c>
      <c r="H241" s="261">
        <v>24</v>
      </c>
      <c r="I241" s="262"/>
      <c r="J241" s="263">
        <f>ROUND(I241*H241,2)</f>
        <v>0</v>
      </c>
      <c r="K241" s="264"/>
      <c r="L241" s="265"/>
      <c r="M241" s="266" t="s">
        <v>1</v>
      </c>
      <c r="N241" s="267" t="s">
        <v>38</v>
      </c>
      <c r="O241" s="72"/>
      <c r="P241" s="198">
        <f>O241*H241</f>
        <v>0</v>
      </c>
      <c r="Q241" s="198">
        <v>0</v>
      </c>
      <c r="R241" s="198">
        <f>Q241*H241</f>
        <v>0</v>
      </c>
      <c r="S241" s="198">
        <v>0</v>
      </c>
      <c r="T241" s="19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0" t="s">
        <v>197</v>
      </c>
      <c r="AT241" s="200" t="s">
        <v>479</v>
      </c>
      <c r="AU241" s="200" t="s">
        <v>81</v>
      </c>
      <c r="AY241" s="18" t="s">
        <v>131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8" t="s">
        <v>81</v>
      </c>
      <c r="BK241" s="201">
        <f>ROUND(I241*H241,2)</f>
        <v>0</v>
      </c>
      <c r="BL241" s="18" t="s">
        <v>138</v>
      </c>
      <c r="BM241" s="200" t="s">
        <v>690</v>
      </c>
    </row>
    <row r="242" spans="1:65" s="2" customFormat="1" ht="11.25">
      <c r="A242" s="35"/>
      <c r="B242" s="36"/>
      <c r="C242" s="37"/>
      <c r="D242" s="202" t="s">
        <v>139</v>
      </c>
      <c r="E242" s="37"/>
      <c r="F242" s="203" t="s">
        <v>1502</v>
      </c>
      <c r="G242" s="37"/>
      <c r="H242" s="37"/>
      <c r="I242" s="204"/>
      <c r="J242" s="37"/>
      <c r="K242" s="37"/>
      <c r="L242" s="40"/>
      <c r="M242" s="205"/>
      <c r="N242" s="206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139</v>
      </c>
      <c r="AU242" s="18" t="s">
        <v>81</v>
      </c>
    </row>
    <row r="243" spans="1:65" s="2" customFormat="1" ht="16.5" customHeight="1">
      <c r="A243" s="35"/>
      <c r="B243" s="36"/>
      <c r="C243" s="188" t="s">
        <v>693</v>
      </c>
      <c r="D243" s="188" t="s">
        <v>134</v>
      </c>
      <c r="E243" s="189" t="s">
        <v>1507</v>
      </c>
      <c r="F243" s="190" t="s">
        <v>1508</v>
      </c>
      <c r="G243" s="191" t="s">
        <v>729</v>
      </c>
      <c r="H243" s="192">
        <v>3</v>
      </c>
      <c r="I243" s="193"/>
      <c r="J243" s="194">
        <f>ROUND(I243*H243,2)</f>
        <v>0</v>
      </c>
      <c r="K243" s="195"/>
      <c r="L243" s="40"/>
      <c r="M243" s="196" t="s">
        <v>1</v>
      </c>
      <c r="N243" s="197" t="s">
        <v>38</v>
      </c>
      <c r="O243" s="72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138</v>
      </c>
      <c r="AT243" s="200" t="s">
        <v>134</v>
      </c>
      <c r="AU243" s="200" t="s">
        <v>81</v>
      </c>
      <c r="AY243" s="18" t="s">
        <v>131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8" t="s">
        <v>81</v>
      </c>
      <c r="BK243" s="201">
        <f>ROUND(I243*H243,2)</f>
        <v>0</v>
      </c>
      <c r="BL243" s="18" t="s">
        <v>138</v>
      </c>
      <c r="BM243" s="200" t="s">
        <v>696</v>
      </c>
    </row>
    <row r="244" spans="1:65" s="2" customFormat="1" ht="11.25">
      <c r="A244" s="35"/>
      <c r="B244" s="36"/>
      <c r="C244" s="37"/>
      <c r="D244" s="202" t="s">
        <v>139</v>
      </c>
      <c r="E244" s="37"/>
      <c r="F244" s="203" t="s">
        <v>1508</v>
      </c>
      <c r="G244" s="37"/>
      <c r="H244" s="37"/>
      <c r="I244" s="204"/>
      <c r="J244" s="37"/>
      <c r="K244" s="37"/>
      <c r="L244" s="40"/>
      <c r="M244" s="205"/>
      <c r="N244" s="206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139</v>
      </c>
      <c r="AU244" s="18" t="s">
        <v>81</v>
      </c>
    </row>
    <row r="245" spans="1:65" s="2" customFormat="1" ht="16.5" customHeight="1">
      <c r="A245" s="35"/>
      <c r="B245" s="36"/>
      <c r="C245" s="257" t="s">
        <v>524</v>
      </c>
      <c r="D245" s="257" t="s">
        <v>479</v>
      </c>
      <c r="E245" s="258" t="s">
        <v>1509</v>
      </c>
      <c r="F245" s="259" t="s">
        <v>1510</v>
      </c>
      <c r="G245" s="260" t="s">
        <v>1426</v>
      </c>
      <c r="H245" s="261">
        <v>6</v>
      </c>
      <c r="I245" s="262"/>
      <c r="J245" s="263">
        <f>ROUND(I245*H245,2)</f>
        <v>0</v>
      </c>
      <c r="K245" s="264"/>
      <c r="L245" s="265"/>
      <c r="M245" s="266" t="s">
        <v>1</v>
      </c>
      <c r="N245" s="267" t="s">
        <v>38</v>
      </c>
      <c r="O245" s="72"/>
      <c r="P245" s="198">
        <f>O245*H245</f>
        <v>0</v>
      </c>
      <c r="Q245" s="198">
        <v>0</v>
      </c>
      <c r="R245" s="198">
        <f>Q245*H245</f>
        <v>0</v>
      </c>
      <c r="S245" s="198">
        <v>0</v>
      </c>
      <c r="T245" s="19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197</v>
      </c>
      <c r="AT245" s="200" t="s">
        <v>479</v>
      </c>
      <c r="AU245" s="200" t="s">
        <v>81</v>
      </c>
      <c r="AY245" s="18" t="s">
        <v>131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18" t="s">
        <v>81</v>
      </c>
      <c r="BK245" s="201">
        <f>ROUND(I245*H245,2)</f>
        <v>0</v>
      </c>
      <c r="BL245" s="18" t="s">
        <v>138</v>
      </c>
      <c r="BM245" s="200" t="s">
        <v>179</v>
      </c>
    </row>
    <row r="246" spans="1:65" s="2" customFormat="1" ht="11.25">
      <c r="A246" s="35"/>
      <c r="B246" s="36"/>
      <c r="C246" s="37"/>
      <c r="D246" s="202" t="s">
        <v>139</v>
      </c>
      <c r="E246" s="37"/>
      <c r="F246" s="203" t="s">
        <v>1510</v>
      </c>
      <c r="G246" s="37"/>
      <c r="H246" s="37"/>
      <c r="I246" s="204"/>
      <c r="J246" s="37"/>
      <c r="K246" s="37"/>
      <c r="L246" s="40"/>
      <c r="M246" s="205"/>
      <c r="N246" s="206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139</v>
      </c>
      <c r="AU246" s="18" t="s">
        <v>81</v>
      </c>
    </row>
    <row r="247" spans="1:65" s="2" customFormat="1" ht="29.25">
      <c r="A247" s="35"/>
      <c r="B247" s="36"/>
      <c r="C247" s="37"/>
      <c r="D247" s="202" t="s">
        <v>890</v>
      </c>
      <c r="E247" s="37"/>
      <c r="F247" s="268" t="s">
        <v>1427</v>
      </c>
      <c r="G247" s="37"/>
      <c r="H247" s="37"/>
      <c r="I247" s="204"/>
      <c r="J247" s="37"/>
      <c r="K247" s="37"/>
      <c r="L247" s="40"/>
      <c r="M247" s="205"/>
      <c r="N247" s="206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890</v>
      </c>
      <c r="AU247" s="18" t="s">
        <v>81</v>
      </c>
    </row>
    <row r="248" spans="1:65" s="2" customFormat="1" ht="16.5" customHeight="1">
      <c r="A248" s="35"/>
      <c r="B248" s="36"/>
      <c r="C248" s="257" t="s">
        <v>703</v>
      </c>
      <c r="D248" s="257" t="s">
        <v>479</v>
      </c>
      <c r="E248" s="258" t="s">
        <v>1511</v>
      </c>
      <c r="F248" s="259" t="s">
        <v>1512</v>
      </c>
      <c r="G248" s="260" t="s">
        <v>1426</v>
      </c>
      <c r="H248" s="261">
        <v>3</v>
      </c>
      <c r="I248" s="262"/>
      <c r="J248" s="263">
        <f>ROUND(I248*H248,2)</f>
        <v>0</v>
      </c>
      <c r="K248" s="264"/>
      <c r="L248" s="265"/>
      <c r="M248" s="266" t="s">
        <v>1</v>
      </c>
      <c r="N248" s="267" t="s">
        <v>38</v>
      </c>
      <c r="O248" s="72"/>
      <c r="P248" s="198">
        <f>O248*H248</f>
        <v>0</v>
      </c>
      <c r="Q248" s="198">
        <v>0</v>
      </c>
      <c r="R248" s="198">
        <f>Q248*H248</f>
        <v>0</v>
      </c>
      <c r="S248" s="198">
        <v>0</v>
      </c>
      <c r="T248" s="19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197</v>
      </c>
      <c r="AT248" s="200" t="s">
        <v>479</v>
      </c>
      <c r="AU248" s="200" t="s">
        <v>81</v>
      </c>
      <c r="AY248" s="18" t="s">
        <v>131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18" t="s">
        <v>81</v>
      </c>
      <c r="BK248" s="201">
        <f>ROUND(I248*H248,2)</f>
        <v>0</v>
      </c>
      <c r="BL248" s="18" t="s">
        <v>138</v>
      </c>
      <c r="BM248" s="200" t="s">
        <v>236</v>
      </c>
    </row>
    <row r="249" spans="1:65" s="2" customFormat="1" ht="11.25">
      <c r="A249" s="35"/>
      <c r="B249" s="36"/>
      <c r="C249" s="37"/>
      <c r="D249" s="202" t="s">
        <v>139</v>
      </c>
      <c r="E249" s="37"/>
      <c r="F249" s="203" t="s">
        <v>1512</v>
      </c>
      <c r="G249" s="37"/>
      <c r="H249" s="37"/>
      <c r="I249" s="204"/>
      <c r="J249" s="37"/>
      <c r="K249" s="37"/>
      <c r="L249" s="40"/>
      <c r="M249" s="205"/>
      <c r="N249" s="206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139</v>
      </c>
      <c r="AU249" s="18" t="s">
        <v>81</v>
      </c>
    </row>
    <row r="250" spans="1:65" s="2" customFormat="1" ht="29.25">
      <c r="A250" s="35"/>
      <c r="B250" s="36"/>
      <c r="C250" s="37"/>
      <c r="D250" s="202" t="s">
        <v>890</v>
      </c>
      <c r="E250" s="37"/>
      <c r="F250" s="268" t="s">
        <v>1427</v>
      </c>
      <c r="G250" s="37"/>
      <c r="H250" s="37"/>
      <c r="I250" s="204"/>
      <c r="J250" s="37"/>
      <c r="K250" s="37"/>
      <c r="L250" s="40"/>
      <c r="M250" s="205"/>
      <c r="N250" s="206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890</v>
      </c>
      <c r="AU250" s="18" t="s">
        <v>81</v>
      </c>
    </row>
    <row r="251" spans="1:65" s="2" customFormat="1" ht="16.5" customHeight="1">
      <c r="A251" s="35"/>
      <c r="B251" s="36"/>
      <c r="C251" s="257" t="s">
        <v>528</v>
      </c>
      <c r="D251" s="257" t="s">
        <v>479</v>
      </c>
      <c r="E251" s="258" t="s">
        <v>1499</v>
      </c>
      <c r="F251" s="259" t="s">
        <v>1500</v>
      </c>
      <c r="G251" s="260" t="s">
        <v>729</v>
      </c>
      <c r="H251" s="261">
        <v>3</v>
      </c>
      <c r="I251" s="262"/>
      <c r="J251" s="263">
        <f>ROUND(I251*H251,2)</f>
        <v>0</v>
      </c>
      <c r="K251" s="264"/>
      <c r="L251" s="265"/>
      <c r="M251" s="266" t="s">
        <v>1</v>
      </c>
      <c r="N251" s="267" t="s">
        <v>38</v>
      </c>
      <c r="O251" s="72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197</v>
      </c>
      <c r="AT251" s="200" t="s">
        <v>479</v>
      </c>
      <c r="AU251" s="200" t="s">
        <v>81</v>
      </c>
      <c r="AY251" s="18" t="s">
        <v>131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8" t="s">
        <v>81</v>
      </c>
      <c r="BK251" s="201">
        <f>ROUND(I251*H251,2)</f>
        <v>0</v>
      </c>
      <c r="BL251" s="18" t="s">
        <v>138</v>
      </c>
      <c r="BM251" s="200" t="s">
        <v>710</v>
      </c>
    </row>
    <row r="252" spans="1:65" s="2" customFormat="1" ht="11.25">
      <c r="A252" s="35"/>
      <c r="B252" s="36"/>
      <c r="C252" s="37"/>
      <c r="D252" s="202" t="s">
        <v>139</v>
      </c>
      <c r="E252" s="37"/>
      <c r="F252" s="203" t="s">
        <v>1500</v>
      </c>
      <c r="G252" s="37"/>
      <c r="H252" s="37"/>
      <c r="I252" s="204"/>
      <c r="J252" s="37"/>
      <c r="K252" s="37"/>
      <c r="L252" s="40"/>
      <c r="M252" s="205"/>
      <c r="N252" s="206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139</v>
      </c>
      <c r="AU252" s="18" t="s">
        <v>81</v>
      </c>
    </row>
    <row r="253" spans="1:65" s="2" customFormat="1" ht="16.5" customHeight="1">
      <c r="A253" s="35"/>
      <c r="B253" s="36"/>
      <c r="C253" s="257" t="s">
        <v>713</v>
      </c>
      <c r="D253" s="257" t="s">
        <v>479</v>
      </c>
      <c r="E253" s="258" t="s">
        <v>1501</v>
      </c>
      <c r="F253" s="259" t="s">
        <v>1502</v>
      </c>
      <c r="G253" s="260" t="s">
        <v>729</v>
      </c>
      <c r="H253" s="261">
        <v>6</v>
      </c>
      <c r="I253" s="262"/>
      <c r="J253" s="263">
        <f>ROUND(I253*H253,2)</f>
        <v>0</v>
      </c>
      <c r="K253" s="264"/>
      <c r="L253" s="265"/>
      <c r="M253" s="266" t="s">
        <v>1</v>
      </c>
      <c r="N253" s="267" t="s">
        <v>38</v>
      </c>
      <c r="O253" s="72"/>
      <c r="P253" s="198">
        <f>O253*H253</f>
        <v>0</v>
      </c>
      <c r="Q253" s="198">
        <v>0</v>
      </c>
      <c r="R253" s="198">
        <f>Q253*H253</f>
        <v>0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197</v>
      </c>
      <c r="AT253" s="200" t="s">
        <v>479</v>
      </c>
      <c r="AU253" s="200" t="s">
        <v>81</v>
      </c>
      <c r="AY253" s="18" t="s">
        <v>131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18" t="s">
        <v>81</v>
      </c>
      <c r="BK253" s="201">
        <f>ROUND(I253*H253,2)</f>
        <v>0</v>
      </c>
      <c r="BL253" s="18" t="s">
        <v>138</v>
      </c>
      <c r="BM253" s="200" t="s">
        <v>716</v>
      </c>
    </row>
    <row r="254" spans="1:65" s="2" customFormat="1" ht="11.25">
      <c r="A254" s="35"/>
      <c r="B254" s="36"/>
      <c r="C254" s="37"/>
      <c r="D254" s="202" t="s">
        <v>139</v>
      </c>
      <c r="E254" s="37"/>
      <c r="F254" s="203" t="s">
        <v>1502</v>
      </c>
      <c r="G254" s="37"/>
      <c r="H254" s="37"/>
      <c r="I254" s="204"/>
      <c r="J254" s="37"/>
      <c r="K254" s="37"/>
      <c r="L254" s="40"/>
      <c r="M254" s="205"/>
      <c r="N254" s="206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139</v>
      </c>
      <c r="AU254" s="18" t="s">
        <v>81</v>
      </c>
    </row>
    <row r="255" spans="1:65" s="2" customFormat="1" ht="16.5" customHeight="1">
      <c r="A255" s="35"/>
      <c r="B255" s="36"/>
      <c r="C255" s="188" t="s">
        <v>569</v>
      </c>
      <c r="D255" s="188" t="s">
        <v>134</v>
      </c>
      <c r="E255" s="189" t="s">
        <v>1513</v>
      </c>
      <c r="F255" s="190" t="s">
        <v>1514</v>
      </c>
      <c r="G255" s="191" t="s">
        <v>729</v>
      </c>
      <c r="H255" s="192">
        <v>2</v>
      </c>
      <c r="I255" s="193"/>
      <c r="J255" s="194">
        <f>ROUND(I255*H255,2)</f>
        <v>0</v>
      </c>
      <c r="K255" s="195"/>
      <c r="L255" s="40"/>
      <c r="M255" s="196" t="s">
        <v>1</v>
      </c>
      <c r="N255" s="197" t="s">
        <v>38</v>
      </c>
      <c r="O255" s="72"/>
      <c r="P255" s="198">
        <f>O255*H255</f>
        <v>0</v>
      </c>
      <c r="Q255" s="198">
        <v>0</v>
      </c>
      <c r="R255" s="198">
        <f>Q255*H255</f>
        <v>0</v>
      </c>
      <c r="S255" s="198">
        <v>0</v>
      </c>
      <c r="T255" s="19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138</v>
      </c>
      <c r="AT255" s="200" t="s">
        <v>134</v>
      </c>
      <c r="AU255" s="200" t="s">
        <v>81</v>
      </c>
      <c r="AY255" s="18" t="s">
        <v>131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8" t="s">
        <v>81</v>
      </c>
      <c r="BK255" s="201">
        <f>ROUND(I255*H255,2)</f>
        <v>0</v>
      </c>
      <c r="BL255" s="18" t="s">
        <v>138</v>
      </c>
      <c r="BM255" s="200" t="s">
        <v>730</v>
      </c>
    </row>
    <row r="256" spans="1:65" s="2" customFormat="1" ht="11.25">
      <c r="A256" s="35"/>
      <c r="B256" s="36"/>
      <c r="C256" s="37"/>
      <c r="D256" s="202" t="s">
        <v>139</v>
      </c>
      <c r="E256" s="37"/>
      <c r="F256" s="203" t="s">
        <v>1514</v>
      </c>
      <c r="G256" s="37"/>
      <c r="H256" s="37"/>
      <c r="I256" s="204"/>
      <c r="J256" s="37"/>
      <c r="K256" s="37"/>
      <c r="L256" s="40"/>
      <c r="M256" s="205"/>
      <c r="N256" s="206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139</v>
      </c>
      <c r="AU256" s="18" t="s">
        <v>81</v>
      </c>
    </row>
    <row r="257" spans="1:65" s="2" customFormat="1" ht="16.5" customHeight="1">
      <c r="A257" s="35"/>
      <c r="B257" s="36"/>
      <c r="C257" s="257" t="s">
        <v>731</v>
      </c>
      <c r="D257" s="257" t="s">
        <v>479</v>
      </c>
      <c r="E257" s="258" t="s">
        <v>1515</v>
      </c>
      <c r="F257" s="259" t="s">
        <v>1516</v>
      </c>
      <c r="G257" s="260" t="s">
        <v>729</v>
      </c>
      <c r="H257" s="261">
        <v>2</v>
      </c>
      <c r="I257" s="262"/>
      <c r="J257" s="263">
        <f>ROUND(I257*H257,2)</f>
        <v>0</v>
      </c>
      <c r="K257" s="264"/>
      <c r="L257" s="265"/>
      <c r="M257" s="266" t="s">
        <v>1</v>
      </c>
      <c r="N257" s="267" t="s">
        <v>38</v>
      </c>
      <c r="O257" s="72"/>
      <c r="P257" s="198">
        <f>O257*H257</f>
        <v>0</v>
      </c>
      <c r="Q257" s="198">
        <v>0</v>
      </c>
      <c r="R257" s="198">
        <f>Q257*H257</f>
        <v>0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197</v>
      </c>
      <c r="AT257" s="200" t="s">
        <v>479</v>
      </c>
      <c r="AU257" s="200" t="s">
        <v>81</v>
      </c>
      <c r="AY257" s="18" t="s">
        <v>131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8" t="s">
        <v>81</v>
      </c>
      <c r="BK257" s="201">
        <f>ROUND(I257*H257,2)</f>
        <v>0</v>
      </c>
      <c r="BL257" s="18" t="s">
        <v>138</v>
      </c>
      <c r="BM257" s="200" t="s">
        <v>734</v>
      </c>
    </row>
    <row r="258" spans="1:65" s="2" customFormat="1" ht="11.25">
      <c r="A258" s="35"/>
      <c r="B258" s="36"/>
      <c r="C258" s="37"/>
      <c r="D258" s="202" t="s">
        <v>139</v>
      </c>
      <c r="E258" s="37"/>
      <c r="F258" s="203" t="s">
        <v>1516</v>
      </c>
      <c r="G258" s="37"/>
      <c r="H258" s="37"/>
      <c r="I258" s="204"/>
      <c r="J258" s="37"/>
      <c r="K258" s="37"/>
      <c r="L258" s="40"/>
      <c r="M258" s="205"/>
      <c r="N258" s="206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139</v>
      </c>
      <c r="AU258" s="18" t="s">
        <v>81</v>
      </c>
    </row>
    <row r="259" spans="1:65" s="2" customFormat="1" ht="29.25">
      <c r="A259" s="35"/>
      <c r="B259" s="36"/>
      <c r="C259" s="37"/>
      <c r="D259" s="202" t="s">
        <v>890</v>
      </c>
      <c r="E259" s="37"/>
      <c r="F259" s="268" t="s">
        <v>1427</v>
      </c>
      <c r="G259" s="37"/>
      <c r="H259" s="37"/>
      <c r="I259" s="204"/>
      <c r="J259" s="37"/>
      <c r="K259" s="37"/>
      <c r="L259" s="40"/>
      <c r="M259" s="205"/>
      <c r="N259" s="206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890</v>
      </c>
      <c r="AU259" s="18" t="s">
        <v>81</v>
      </c>
    </row>
    <row r="260" spans="1:65" s="2" customFormat="1" ht="16.5" customHeight="1">
      <c r="A260" s="35"/>
      <c r="B260" s="36"/>
      <c r="C260" s="188" t="s">
        <v>576</v>
      </c>
      <c r="D260" s="188" t="s">
        <v>134</v>
      </c>
      <c r="E260" s="189" t="s">
        <v>1517</v>
      </c>
      <c r="F260" s="190" t="s">
        <v>1518</v>
      </c>
      <c r="G260" s="191" t="s">
        <v>729</v>
      </c>
      <c r="H260" s="192">
        <v>2</v>
      </c>
      <c r="I260" s="193"/>
      <c r="J260" s="194">
        <f>ROUND(I260*H260,2)</f>
        <v>0</v>
      </c>
      <c r="K260" s="195"/>
      <c r="L260" s="40"/>
      <c r="M260" s="196" t="s">
        <v>1</v>
      </c>
      <c r="N260" s="197" t="s">
        <v>38</v>
      </c>
      <c r="O260" s="72"/>
      <c r="P260" s="198">
        <f>O260*H260</f>
        <v>0</v>
      </c>
      <c r="Q260" s="198">
        <v>0</v>
      </c>
      <c r="R260" s="198">
        <f>Q260*H260</f>
        <v>0</v>
      </c>
      <c r="S260" s="198">
        <v>0</v>
      </c>
      <c r="T260" s="19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0" t="s">
        <v>138</v>
      </c>
      <c r="AT260" s="200" t="s">
        <v>134</v>
      </c>
      <c r="AU260" s="200" t="s">
        <v>81</v>
      </c>
      <c r="AY260" s="18" t="s">
        <v>131</v>
      </c>
      <c r="BE260" s="201">
        <f>IF(N260="základní",J260,0)</f>
        <v>0</v>
      </c>
      <c r="BF260" s="201">
        <f>IF(N260="snížená",J260,0)</f>
        <v>0</v>
      </c>
      <c r="BG260" s="201">
        <f>IF(N260="zákl. přenesená",J260,0)</f>
        <v>0</v>
      </c>
      <c r="BH260" s="201">
        <f>IF(N260="sníž. přenesená",J260,0)</f>
        <v>0</v>
      </c>
      <c r="BI260" s="201">
        <f>IF(N260="nulová",J260,0)</f>
        <v>0</v>
      </c>
      <c r="BJ260" s="18" t="s">
        <v>81</v>
      </c>
      <c r="BK260" s="201">
        <f>ROUND(I260*H260,2)</f>
        <v>0</v>
      </c>
      <c r="BL260" s="18" t="s">
        <v>138</v>
      </c>
      <c r="BM260" s="200" t="s">
        <v>737</v>
      </c>
    </row>
    <row r="261" spans="1:65" s="2" customFormat="1" ht="11.25">
      <c r="A261" s="35"/>
      <c r="B261" s="36"/>
      <c r="C261" s="37"/>
      <c r="D261" s="202" t="s">
        <v>139</v>
      </c>
      <c r="E261" s="37"/>
      <c r="F261" s="203" t="s">
        <v>1518</v>
      </c>
      <c r="G261" s="37"/>
      <c r="H261" s="37"/>
      <c r="I261" s="204"/>
      <c r="J261" s="37"/>
      <c r="K261" s="37"/>
      <c r="L261" s="40"/>
      <c r="M261" s="205"/>
      <c r="N261" s="206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139</v>
      </c>
      <c r="AU261" s="18" t="s">
        <v>81</v>
      </c>
    </row>
    <row r="262" spans="1:65" s="2" customFormat="1" ht="16.5" customHeight="1">
      <c r="A262" s="35"/>
      <c r="B262" s="36"/>
      <c r="C262" s="257" t="s">
        <v>738</v>
      </c>
      <c r="D262" s="257" t="s">
        <v>479</v>
      </c>
      <c r="E262" s="258" t="s">
        <v>1519</v>
      </c>
      <c r="F262" s="259" t="s">
        <v>1520</v>
      </c>
      <c r="G262" s="260" t="s">
        <v>1426</v>
      </c>
      <c r="H262" s="261">
        <v>2</v>
      </c>
      <c r="I262" s="262"/>
      <c r="J262" s="263">
        <f>ROUND(I262*H262,2)</f>
        <v>0</v>
      </c>
      <c r="K262" s="264"/>
      <c r="L262" s="265"/>
      <c r="M262" s="266" t="s">
        <v>1</v>
      </c>
      <c r="N262" s="267" t="s">
        <v>38</v>
      </c>
      <c r="O262" s="72"/>
      <c r="P262" s="198">
        <f>O262*H262</f>
        <v>0</v>
      </c>
      <c r="Q262" s="198">
        <v>0</v>
      </c>
      <c r="R262" s="198">
        <f>Q262*H262</f>
        <v>0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197</v>
      </c>
      <c r="AT262" s="200" t="s">
        <v>479</v>
      </c>
      <c r="AU262" s="200" t="s">
        <v>81</v>
      </c>
      <c r="AY262" s="18" t="s">
        <v>131</v>
      </c>
      <c r="BE262" s="201">
        <f>IF(N262="základní",J262,0)</f>
        <v>0</v>
      </c>
      <c r="BF262" s="201">
        <f>IF(N262="snížená",J262,0)</f>
        <v>0</v>
      </c>
      <c r="BG262" s="201">
        <f>IF(N262="zákl. přenesená",J262,0)</f>
        <v>0</v>
      </c>
      <c r="BH262" s="201">
        <f>IF(N262="sníž. přenesená",J262,0)</f>
        <v>0</v>
      </c>
      <c r="BI262" s="201">
        <f>IF(N262="nulová",J262,0)</f>
        <v>0</v>
      </c>
      <c r="BJ262" s="18" t="s">
        <v>81</v>
      </c>
      <c r="BK262" s="201">
        <f>ROUND(I262*H262,2)</f>
        <v>0</v>
      </c>
      <c r="BL262" s="18" t="s">
        <v>138</v>
      </c>
      <c r="BM262" s="200" t="s">
        <v>741</v>
      </c>
    </row>
    <row r="263" spans="1:65" s="2" customFormat="1" ht="11.25">
      <c r="A263" s="35"/>
      <c r="B263" s="36"/>
      <c r="C263" s="37"/>
      <c r="D263" s="202" t="s">
        <v>139</v>
      </c>
      <c r="E263" s="37"/>
      <c r="F263" s="203" t="s">
        <v>1520</v>
      </c>
      <c r="G263" s="37"/>
      <c r="H263" s="37"/>
      <c r="I263" s="204"/>
      <c r="J263" s="37"/>
      <c r="K263" s="37"/>
      <c r="L263" s="40"/>
      <c r="M263" s="205"/>
      <c r="N263" s="206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139</v>
      </c>
      <c r="AU263" s="18" t="s">
        <v>81</v>
      </c>
    </row>
    <row r="264" spans="1:65" s="2" customFormat="1" ht="29.25">
      <c r="A264" s="35"/>
      <c r="B264" s="36"/>
      <c r="C264" s="37"/>
      <c r="D264" s="202" t="s">
        <v>890</v>
      </c>
      <c r="E264" s="37"/>
      <c r="F264" s="268" t="s">
        <v>1427</v>
      </c>
      <c r="G264" s="37"/>
      <c r="H264" s="37"/>
      <c r="I264" s="204"/>
      <c r="J264" s="37"/>
      <c r="K264" s="37"/>
      <c r="L264" s="40"/>
      <c r="M264" s="205"/>
      <c r="N264" s="206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890</v>
      </c>
      <c r="AU264" s="18" t="s">
        <v>81</v>
      </c>
    </row>
    <row r="265" spans="1:65" s="2" customFormat="1" ht="16.5" customHeight="1">
      <c r="A265" s="35"/>
      <c r="B265" s="36"/>
      <c r="C265" s="257" t="s">
        <v>586</v>
      </c>
      <c r="D265" s="257" t="s">
        <v>479</v>
      </c>
      <c r="E265" s="258" t="s">
        <v>1521</v>
      </c>
      <c r="F265" s="259" t="s">
        <v>1522</v>
      </c>
      <c r="G265" s="260" t="s">
        <v>1426</v>
      </c>
      <c r="H265" s="261">
        <v>2</v>
      </c>
      <c r="I265" s="262"/>
      <c r="J265" s="263">
        <f>ROUND(I265*H265,2)</f>
        <v>0</v>
      </c>
      <c r="K265" s="264"/>
      <c r="L265" s="265"/>
      <c r="M265" s="266" t="s">
        <v>1</v>
      </c>
      <c r="N265" s="267" t="s">
        <v>38</v>
      </c>
      <c r="O265" s="72"/>
      <c r="P265" s="198">
        <f>O265*H265</f>
        <v>0</v>
      </c>
      <c r="Q265" s="198">
        <v>0</v>
      </c>
      <c r="R265" s="198">
        <f>Q265*H265</f>
        <v>0</v>
      </c>
      <c r="S265" s="198">
        <v>0</v>
      </c>
      <c r="T265" s="19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197</v>
      </c>
      <c r="AT265" s="200" t="s">
        <v>479</v>
      </c>
      <c r="AU265" s="200" t="s">
        <v>81</v>
      </c>
      <c r="AY265" s="18" t="s">
        <v>131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18" t="s">
        <v>81</v>
      </c>
      <c r="BK265" s="201">
        <f>ROUND(I265*H265,2)</f>
        <v>0</v>
      </c>
      <c r="BL265" s="18" t="s">
        <v>138</v>
      </c>
      <c r="BM265" s="200" t="s">
        <v>744</v>
      </c>
    </row>
    <row r="266" spans="1:65" s="2" customFormat="1" ht="11.25">
      <c r="A266" s="35"/>
      <c r="B266" s="36"/>
      <c r="C266" s="37"/>
      <c r="D266" s="202" t="s">
        <v>139</v>
      </c>
      <c r="E266" s="37"/>
      <c r="F266" s="203" t="s">
        <v>1522</v>
      </c>
      <c r="G266" s="37"/>
      <c r="H266" s="37"/>
      <c r="I266" s="204"/>
      <c r="J266" s="37"/>
      <c r="K266" s="37"/>
      <c r="L266" s="40"/>
      <c r="M266" s="205"/>
      <c r="N266" s="206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139</v>
      </c>
      <c r="AU266" s="18" t="s">
        <v>81</v>
      </c>
    </row>
    <row r="267" spans="1:65" s="2" customFormat="1" ht="29.25">
      <c r="A267" s="35"/>
      <c r="B267" s="36"/>
      <c r="C267" s="37"/>
      <c r="D267" s="202" t="s">
        <v>890</v>
      </c>
      <c r="E267" s="37"/>
      <c r="F267" s="268" t="s">
        <v>1427</v>
      </c>
      <c r="G267" s="37"/>
      <c r="H267" s="37"/>
      <c r="I267" s="204"/>
      <c r="J267" s="37"/>
      <c r="K267" s="37"/>
      <c r="L267" s="40"/>
      <c r="M267" s="205"/>
      <c r="N267" s="206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890</v>
      </c>
      <c r="AU267" s="18" t="s">
        <v>81</v>
      </c>
    </row>
    <row r="268" spans="1:65" s="2" customFormat="1" ht="16.5" customHeight="1">
      <c r="A268" s="35"/>
      <c r="B268" s="36"/>
      <c r="C268" s="257" t="s">
        <v>745</v>
      </c>
      <c r="D268" s="257" t="s">
        <v>479</v>
      </c>
      <c r="E268" s="258" t="s">
        <v>1499</v>
      </c>
      <c r="F268" s="259" t="s">
        <v>1500</v>
      </c>
      <c r="G268" s="260" t="s">
        <v>729</v>
      </c>
      <c r="H268" s="261">
        <v>2</v>
      </c>
      <c r="I268" s="262"/>
      <c r="J268" s="263">
        <f>ROUND(I268*H268,2)</f>
        <v>0</v>
      </c>
      <c r="K268" s="264"/>
      <c r="L268" s="265"/>
      <c r="M268" s="266" t="s">
        <v>1</v>
      </c>
      <c r="N268" s="267" t="s">
        <v>38</v>
      </c>
      <c r="O268" s="72"/>
      <c r="P268" s="198">
        <f>O268*H268</f>
        <v>0</v>
      </c>
      <c r="Q268" s="198">
        <v>0</v>
      </c>
      <c r="R268" s="198">
        <f>Q268*H268</f>
        <v>0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197</v>
      </c>
      <c r="AT268" s="200" t="s">
        <v>479</v>
      </c>
      <c r="AU268" s="200" t="s">
        <v>81</v>
      </c>
      <c r="AY268" s="18" t="s">
        <v>131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8" t="s">
        <v>81</v>
      </c>
      <c r="BK268" s="201">
        <f>ROUND(I268*H268,2)</f>
        <v>0</v>
      </c>
      <c r="BL268" s="18" t="s">
        <v>138</v>
      </c>
      <c r="BM268" s="200" t="s">
        <v>748</v>
      </c>
    </row>
    <row r="269" spans="1:65" s="2" customFormat="1" ht="11.25">
      <c r="A269" s="35"/>
      <c r="B269" s="36"/>
      <c r="C269" s="37"/>
      <c r="D269" s="202" t="s">
        <v>139</v>
      </c>
      <c r="E269" s="37"/>
      <c r="F269" s="203" t="s">
        <v>1500</v>
      </c>
      <c r="G269" s="37"/>
      <c r="H269" s="37"/>
      <c r="I269" s="204"/>
      <c r="J269" s="37"/>
      <c r="K269" s="37"/>
      <c r="L269" s="40"/>
      <c r="M269" s="205"/>
      <c r="N269" s="206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139</v>
      </c>
      <c r="AU269" s="18" t="s">
        <v>81</v>
      </c>
    </row>
    <row r="270" spans="1:65" s="2" customFormat="1" ht="16.5" customHeight="1">
      <c r="A270" s="35"/>
      <c r="B270" s="36"/>
      <c r="C270" s="257" t="s">
        <v>593</v>
      </c>
      <c r="D270" s="257" t="s">
        <v>479</v>
      </c>
      <c r="E270" s="258" t="s">
        <v>1501</v>
      </c>
      <c r="F270" s="259" t="s">
        <v>1502</v>
      </c>
      <c r="G270" s="260" t="s">
        <v>729</v>
      </c>
      <c r="H270" s="261">
        <v>2</v>
      </c>
      <c r="I270" s="262"/>
      <c r="J270" s="263">
        <f>ROUND(I270*H270,2)</f>
        <v>0</v>
      </c>
      <c r="K270" s="264"/>
      <c r="L270" s="265"/>
      <c r="M270" s="266" t="s">
        <v>1</v>
      </c>
      <c r="N270" s="267" t="s">
        <v>38</v>
      </c>
      <c r="O270" s="72"/>
      <c r="P270" s="198">
        <f>O270*H270</f>
        <v>0</v>
      </c>
      <c r="Q270" s="198">
        <v>0</v>
      </c>
      <c r="R270" s="198">
        <f>Q270*H270</f>
        <v>0</v>
      </c>
      <c r="S270" s="198">
        <v>0</v>
      </c>
      <c r="T270" s="19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0" t="s">
        <v>197</v>
      </c>
      <c r="AT270" s="200" t="s">
        <v>479</v>
      </c>
      <c r="AU270" s="200" t="s">
        <v>81</v>
      </c>
      <c r="AY270" s="18" t="s">
        <v>131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18" t="s">
        <v>81</v>
      </c>
      <c r="BK270" s="201">
        <f>ROUND(I270*H270,2)</f>
        <v>0</v>
      </c>
      <c r="BL270" s="18" t="s">
        <v>138</v>
      </c>
      <c r="BM270" s="200" t="s">
        <v>751</v>
      </c>
    </row>
    <row r="271" spans="1:65" s="2" customFormat="1" ht="11.25">
      <c r="A271" s="35"/>
      <c r="B271" s="36"/>
      <c r="C271" s="37"/>
      <c r="D271" s="202" t="s">
        <v>139</v>
      </c>
      <c r="E271" s="37"/>
      <c r="F271" s="203" t="s">
        <v>1502</v>
      </c>
      <c r="G271" s="37"/>
      <c r="H271" s="37"/>
      <c r="I271" s="204"/>
      <c r="J271" s="37"/>
      <c r="K271" s="37"/>
      <c r="L271" s="40"/>
      <c r="M271" s="205"/>
      <c r="N271" s="206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139</v>
      </c>
      <c r="AU271" s="18" t="s">
        <v>81</v>
      </c>
    </row>
    <row r="272" spans="1:65" s="2" customFormat="1" ht="16.5" customHeight="1">
      <c r="A272" s="35"/>
      <c r="B272" s="36"/>
      <c r="C272" s="188" t="s">
        <v>752</v>
      </c>
      <c r="D272" s="188" t="s">
        <v>134</v>
      </c>
      <c r="E272" s="189" t="s">
        <v>1523</v>
      </c>
      <c r="F272" s="190" t="s">
        <v>1524</v>
      </c>
      <c r="G272" s="191" t="s">
        <v>729</v>
      </c>
      <c r="H272" s="192">
        <v>4</v>
      </c>
      <c r="I272" s="193"/>
      <c r="J272" s="194">
        <f>ROUND(I272*H272,2)</f>
        <v>0</v>
      </c>
      <c r="K272" s="195"/>
      <c r="L272" s="40"/>
      <c r="M272" s="196" t="s">
        <v>1</v>
      </c>
      <c r="N272" s="197" t="s">
        <v>38</v>
      </c>
      <c r="O272" s="72"/>
      <c r="P272" s="198">
        <f>O272*H272</f>
        <v>0</v>
      </c>
      <c r="Q272" s="198">
        <v>0</v>
      </c>
      <c r="R272" s="198">
        <f>Q272*H272</f>
        <v>0</v>
      </c>
      <c r="S272" s="198">
        <v>0</v>
      </c>
      <c r="T272" s="19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138</v>
      </c>
      <c r="AT272" s="200" t="s">
        <v>134</v>
      </c>
      <c r="AU272" s="200" t="s">
        <v>81</v>
      </c>
      <c r="AY272" s="18" t="s">
        <v>131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18" t="s">
        <v>81</v>
      </c>
      <c r="BK272" s="201">
        <f>ROUND(I272*H272,2)</f>
        <v>0</v>
      </c>
      <c r="BL272" s="18" t="s">
        <v>138</v>
      </c>
      <c r="BM272" s="200" t="s">
        <v>755</v>
      </c>
    </row>
    <row r="273" spans="1:65" s="2" customFormat="1" ht="11.25">
      <c r="A273" s="35"/>
      <c r="B273" s="36"/>
      <c r="C273" s="37"/>
      <c r="D273" s="202" t="s">
        <v>139</v>
      </c>
      <c r="E273" s="37"/>
      <c r="F273" s="203" t="s">
        <v>1524</v>
      </c>
      <c r="G273" s="37"/>
      <c r="H273" s="37"/>
      <c r="I273" s="204"/>
      <c r="J273" s="37"/>
      <c r="K273" s="37"/>
      <c r="L273" s="40"/>
      <c r="M273" s="205"/>
      <c r="N273" s="206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139</v>
      </c>
      <c r="AU273" s="18" t="s">
        <v>81</v>
      </c>
    </row>
    <row r="274" spans="1:65" s="2" customFormat="1" ht="16.5" customHeight="1">
      <c r="A274" s="35"/>
      <c r="B274" s="36"/>
      <c r="C274" s="257" t="s">
        <v>598</v>
      </c>
      <c r="D274" s="257" t="s">
        <v>479</v>
      </c>
      <c r="E274" s="258" t="s">
        <v>1525</v>
      </c>
      <c r="F274" s="259" t="s">
        <v>1526</v>
      </c>
      <c r="G274" s="260" t="s">
        <v>1426</v>
      </c>
      <c r="H274" s="261">
        <v>4</v>
      </c>
      <c r="I274" s="262"/>
      <c r="J274" s="263">
        <f>ROUND(I274*H274,2)</f>
        <v>0</v>
      </c>
      <c r="K274" s="264"/>
      <c r="L274" s="265"/>
      <c r="M274" s="266" t="s">
        <v>1</v>
      </c>
      <c r="N274" s="267" t="s">
        <v>38</v>
      </c>
      <c r="O274" s="72"/>
      <c r="P274" s="198">
        <f>O274*H274</f>
        <v>0</v>
      </c>
      <c r="Q274" s="198">
        <v>0</v>
      </c>
      <c r="R274" s="198">
        <f>Q274*H274</f>
        <v>0</v>
      </c>
      <c r="S274" s="198">
        <v>0</v>
      </c>
      <c r="T274" s="19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0" t="s">
        <v>197</v>
      </c>
      <c r="AT274" s="200" t="s">
        <v>479</v>
      </c>
      <c r="AU274" s="200" t="s">
        <v>81</v>
      </c>
      <c r="AY274" s="18" t="s">
        <v>131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18" t="s">
        <v>81</v>
      </c>
      <c r="BK274" s="201">
        <f>ROUND(I274*H274,2)</f>
        <v>0</v>
      </c>
      <c r="BL274" s="18" t="s">
        <v>138</v>
      </c>
      <c r="BM274" s="200" t="s">
        <v>758</v>
      </c>
    </row>
    <row r="275" spans="1:65" s="2" customFormat="1" ht="11.25">
      <c r="A275" s="35"/>
      <c r="B275" s="36"/>
      <c r="C275" s="37"/>
      <c r="D275" s="202" t="s">
        <v>139</v>
      </c>
      <c r="E275" s="37"/>
      <c r="F275" s="203" t="s">
        <v>1526</v>
      </c>
      <c r="G275" s="37"/>
      <c r="H275" s="37"/>
      <c r="I275" s="204"/>
      <c r="J275" s="37"/>
      <c r="K275" s="37"/>
      <c r="L275" s="40"/>
      <c r="M275" s="205"/>
      <c r="N275" s="206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139</v>
      </c>
      <c r="AU275" s="18" t="s">
        <v>81</v>
      </c>
    </row>
    <row r="276" spans="1:65" s="2" customFormat="1" ht="21.75" customHeight="1">
      <c r="A276" s="35"/>
      <c r="B276" s="36"/>
      <c r="C276" s="188" t="s">
        <v>421</v>
      </c>
      <c r="D276" s="188" t="s">
        <v>134</v>
      </c>
      <c r="E276" s="189" t="s">
        <v>1527</v>
      </c>
      <c r="F276" s="190" t="s">
        <v>1528</v>
      </c>
      <c r="G276" s="191" t="s">
        <v>729</v>
      </c>
      <c r="H276" s="192">
        <v>6</v>
      </c>
      <c r="I276" s="193"/>
      <c r="J276" s="194">
        <f>ROUND(I276*H276,2)</f>
        <v>0</v>
      </c>
      <c r="K276" s="195"/>
      <c r="L276" s="40"/>
      <c r="M276" s="196" t="s">
        <v>1</v>
      </c>
      <c r="N276" s="197" t="s">
        <v>38</v>
      </c>
      <c r="O276" s="72"/>
      <c r="P276" s="198">
        <f>O276*H276</f>
        <v>0</v>
      </c>
      <c r="Q276" s="198">
        <v>0</v>
      </c>
      <c r="R276" s="198">
        <f>Q276*H276</f>
        <v>0</v>
      </c>
      <c r="S276" s="198">
        <v>0</v>
      </c>
      <c r="T276" s="19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138</v>
      </c>
      <c r="AT276" s="200" t="s">
        <v>134</v>
      </c>
      <c r="AU276" s="200" t="s">
        <v>81</v>
      </c>
      <c r="AY276" s="18" t="s">
        <v>131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18" t="s">
        <v>81</v>
      </c>
      <c r="BK276" s="201">
        <f>ROUND(I276*H276,2)</f>
        <v>0</v>
      </c>
      <c r="BL276" s="18" t="s">
        <v>138</v>
      </c>
      <c r="BM276" s="200" t="s">
        <v>764</v>
      </c>
    </row>
    <row r="277" spans="1:65" s="2" customFormat="1" ht="11.25">
      <c r="A277" s="35"/>
      <c r="B277" s="36"/>
      <c r="C277" s="37"/>
      <c r="D277" s="202" t="s">
        <v>139</v>
      </c>
      <c r="E277" s="37"/>
      <c r="F277" s="203" t="s">
        <v>1528</v>
      </c>
      <c r="G277" s="37"/>
      <c r="H277" s="37"/>
      <c r="I277" s="204"/>
      <c r="J277" s="37"/>
      <c r="K277" s="37"/>
      <c r="L277" s="40"/>
      <c r="M277" s="205"/>
      <c r="N277" s="206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139</v>
      </c>
      <c r="AU277" s="18" t="s">
        <v>81</v>
      </c>
    </row>
    <row r="278" spans="1:65" s="2" customFormat="1" ht="16.5" customHeight="1">
      <c r="A278" s="35"/>
      <c r="B278" s="36"/>
      <c r="C278" s="257" t="s">
        <v>467</v>
      </c>
      <c r="D278" s="257" t="s">
        <v>479</v>
      </c>
      <c r="E278" s="258" t="s">
        <v>1529</v>
      </c>
      <c r="F278" s="259" t="s">
        <v>1530</v>
      </c>
      <c r="G278" s="260" t="s">
        <v>1426</v>
      </c>
      <c r="H278" s="261">
        <v>6</v>
      </c>
      <c r="I278" s="262"/>
      <c r="J278" s="263">
        <f>ROUND(I278*H278,2)</f>
        <v>0</v>
      </c>
      <c r="K278" s="264"/>
      <c r="L278" s="265"/>
      <c r="M278" s="266" t="s">
        <v>1</v>
      </c>
      <c r="N278" s="267" t="s">
        <v>38</v>
      </c>
      <c r="O278" s="72"/>
      <c r="P278" s="198">
        <f>O278*H278</f>
        <v>0</v>
      </c>
      <c r="Q278" s="198">
        <v>0</v>
      </c>
      <c r="R278" s="198">
        <f>Q278*H278</f>
        <v>0</v>
      </c>
      <c r="S278" s="198">
        <v>0</v>
      </c>
      <c r="T278" s="19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197</v>
      </c>
      <c r="AT278" s="200" t="s">
        <v>479</v>
      </c>
      <c r="AU278" s="200" t="s">
        <v>81</v>
      </c>
      <c r="AY278" s="18" t="s">
        <v>131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18" t="s">
        <v>81</v>
      </c>
      <c r="BK278" s="201">
        <f>ROUND(I278*H278,2)</f>
        <v>0</v>
      </c>
      <c r="BL278" s="18" t="s">
        <v>138</v>
      </c>
      <c r="BM278" s="200" t="s">
        <v>768</v>
      </c>
    </row>
    <row r="279" spans="1:65" s="2" customFormat="1" ht="11.25">
      <c r="A279" s="35"/>
      <c r="B279" s="36"/>
      <c r="C279" s="37"/>
      <c r="D279" s="202" t="s">
        <v>139</v>
      </c>
      <c r="E279" s="37"/>
      <c r="F279" s="203" t="s">
        <v>1530</v>
      </c>
      <c r="G279" s="37"/>
      <c r="H279" s="37"/>
      <c r="I279" s="204"/>
      <c r="J279" s="37"/>
      <c r="K279" s="37"/>
      <c r="L279" s="40"/>
      <c r="M279" s="205"/>
      <c r="N279" s="206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139</v>
      </c>
      <c r="AU279" s="18" t="s">
        <v>81</v>
      </c>
    </row>
    <row r="280" spans="1:65" s="2" customFormat="1" ht="16.5" customHeight="1">
      <c r="A280" s="35"/>
      <c r="B280" s="36"/>
      <c r="C280" s="257" t="s">
        <v>484</v>
      </c>
      <c r="D280" s="257" t="s">
        <v>479</v>
      </c>
      <c r="E280" s="258" t="s">
        <v>1531</v>
      </c>
      <c r="F280" s="259" t="s">
        <v>1532</v>
      </c>
      <c r="G280" s="260" t="s">
        <v>1426</v>
      </c>
      <c r="H280" s="261">
        <v>6</v>
      </c>
      <c r="I280" s="262"/>
      <c r="J280" s="263">
        <f>ROUND(I280*H280,2)</f>
        <v>0</v>
      </c>
      <c r="K280" s="264"/>
      <c r="L280" s="265"/>
      <c r="M280" s="266" t="s">
        <v>1</v>
      </c>
      <c r="N280" s="267" t="s">
        <v>38</v>
      </c>
      <c r="O280" s="72"/>
      <c r="P280" s="198">
        <f>O280*H280</f>
        <v>0</v>
      </c>
      <c r="Q280" s="198">
        <v>0</v>
      </c>
      <c r="R280" s="198">
        <f>Q280*H280</f>
        <v>0</v>
      </c>
      <c r="S280" s="198">
        <v>0</v>
      </c>
      <c r="T280" s="19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0" t="s">
        <v>197</v>
      </c>
      <c r="AT280" s="200" t="s">
        <v>479</v>
      </c>
      <c r="AU280" s="200" t="s">
        <v>81</v>
      </c>
      <c r="AY280" s="18" t="s">
        <v>131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18" t="s">
        <v>81</v>
      </c>
      <c r="BK280" s="201">
        <f>ROUND(I280*H280,2)</f>
        <v>0</v>
      </c>
      <c r="BL280" s="18" t="s">
        <v>138</v>
      </c>
      <c r="BM280" s="200" t="s">
        <v>774</v>
      </c>
    </row>
    <row r="281" spans="1:65" s="2" customFormat="1" ht="11.25">
      <c r="A281" s="35"/>
      <c r="B281" s="36"/>
      <c r="C281" s="37"/>
      <c r="D281" s="202" t="s">
        <v>139</v>
      </c>
      <c r="E281" s="37"/>
      <c r="F281" s="203" t="s">
        <v>1532</v>
      </c>
      <c r="G281" s="37"/>
      <c r="H281" s="37"/>
      <c r="I281" s="204"/>
      <c r="J281" s="37"/>
      <c r="K281" s="37"/>
      <c r="L281" s="40"/>
      <c r="M281" s="205"/>
      <c r="N281" s="206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139</v>
      </c>
      <c r="AU281" s="18" t="s">
        <v>81</v>
      </c>
    </row>
    <row r="282" spans="1:65" s="2" customFormat="1" ht="21.75" customHeight="1">
      <c r="A282" s="35"/>
      <c r="B282" s="36"/>
      <c r="C282" s="188" t="s">
        <v>497</v>
      </c>
      <c r="D282" s="188" t="s">
        <v>134</v>
      </c>
      <c r="E282" s="189" t="s">
        <v>1533</v>
      </c>
      <c r="F282" s="190" t="s">
        <v>1534</v>
      </c>
      <c r="G282" s="191" t="s">
        <v>228</v>
      </c>
      <c r="H282" s="192">
        <v>20</v>
      </c>
      <c r="I282" s="193"/>
      <c r="J282" s="194">
        <f>ROUND(I282*H282,2)</f>
        <v>0</v>
      </c>
      <c r="K282" s="195"/>
      <c r="L282" s="40"/>
      <c r="M282" s="196" t="s">
        <v>1</v>
      </c>
      <c r="N282" s="197" t="s">
        <v>38</v>
      </c>
      <c r="O282" s="72"/>
      <c r="P282" s="198">
        <f>O282*H282</f>
        <v>0</v>
      </c>
      <c r="Q282" s="198">
        <v>0</v>
      </c>
      <c r="R282" s="198">
        <f>Q282*H282</f>
        <v>0</v>
      </c>
      <c r="S282" s="198">
        <v>0</v>
      </c>
      <c r="T282" s="19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0" t="s">
        <v>138</v>
      </c>
      <c r="AT282" s="200" t="s">
        <v>134</v>
      </c>
      <c r="AU282" s="200" t="s">
        <v>81</v>
      </c>
      <c r="AY282" s="18" t="s">
        <v>131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18" t="s">
        <v>81</v>
      </c>
      <c r="BK282" s="201">
        <f>ROUND(I282*H282,2)</f>
        <v>0</v>
      </c>
      <c r="BL282" s="18" t="s">
        <v>138</v>
      </c>
      <c r="BM282" s="200" t="s">
        <v>778</v>
      </c>
    </row>
    <row r="283" spans="1:65" s="2" customFormat="1" ht="11.25">
      <c r="A283" s="35"/>
      <c r="B283" s="36"/>
      <c r="C283" s="37"/>
      <c r="D283" s="202" t="s">
        <v>139</v>
      </c>
      <c r="E283" s="37"/>
      <c r="F283" s="203" t="s">
        <v>1534</v>
      </c>
      <c r="G283" s="37"/>
      <c r="H283" s="37"/>
      <c r="I283" s="204"/>
      <c r="J283" s="37"/>
      <c r="K283" s="37"/>
      <c r="L283" s="40"/>
      <c r="M283" s="205"/>
      <c r="N283" s="206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139</v>
      </c>
      <c r="AU283" s="18" t="s">
        <v>81</v>
      </c>
    </row>
    <row r="284" spans="1:65" s="2" customFormat="1" ht="16.5" customHeight="1">
      <c r="A284" s="35"/>
      <c r="B284" s="36"/>
      <c r="C284" s="257" t="s">
        <v>780</v>
      </c>
      <c r="D284" s="257" t="s">
        <v>479</v>
      </c>
      <c r="E284" s="258" t="s">
        <v>1535</v>
      </c>
      <c r="F284" s="259" t="s">
        <v>1536</v>
      </c>
      <c r="G284" s="260" t="s">
        <v>479</v>
      </c>
      <c r="H284" s="261">
        <v>20</v>
      </c>
      <c r="I284" s="262"/>
      <c r="J284" s="263">
        <f>ROUND(I284*H284,2)</f>
        <v>0</v>
      </c>
      <c r="K284" s="264"/>
      <c r="L284" s="265"/>
      <c r="M284" s="266" t="s">
        <v>1</v>
      </c>
      <c r="N284" s="267" t="s">
        <v>38</v>
      </c>
      <c r="O284" s="72"/>
      <c r="P284" s="198">
        <f>O284*H284</f>
        <v>0</v>
      </c>
      <c r="Q284" s="198">
        <v>0</v>
      </c>
      <c r="R284" s="198">
        <f>Q284*H284</f>
        <v>0</v>
      </c>
      <c r="S284" s="198">
        <v>0</v>
      </c>
      <c r="T284" s="199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0" t="s">
        <v>197</v>
      </c>
      <c r="AT284" s="200" t="s">
        <v>479</v>
      </c>
      <c r="AU284" s="200" t="s">
        <v>81</v>
      </c>
      <c r="AY284" s="18" t="s">
        <v>131</v>
      </c>
      <c r="BE284" s="201">
        <f>IF(N284="základní",J284,0)</f>
        <v>0</v>
      </c>
      <c r="BF284" s="201">
        <f>IF(N284="snížená",J284,0)</f>
        <v>0</v>
      </c>
      <c r="BG284" s="201">
        <f>IF(N284="zákl. přenesená",J284,0)</f>
        <v>0</v>
      </c>
      <c r="BH284" s="201">
        <f>IF(N284="sníž. přenesená",J284,0)</f>
        <v>0</v>
      </c>
      <c r="BI284" s="201">
        <f>IF(N284="nulová",J284,0)</f>
        <v>0</v>
      </c>
      <c r="BJ284" s="18" t="s">
        <v>81</v>
      </c>
      <c r="BK284" s="201">
        <f>ROUND(I284*H284,2)</f>
        <v>0</v>
      </c>
      <c r="BL284" s="18" t="s">
        <v>138</v>
      </c>
      <c r="BM284" s="200" t="s">
        <v>783</v>
      </c>
    </row>
    <row r="285" spans="1:65" s="2" customFormat="1" ht="11.25">
      <c r="A285" s="35"/>
      <c r="B285" s="36"/>
      <c r="C285" s="37"/>
      <c r="D285" s="202" t="s">
        <v>139</v>
      </c>
      <c r="E285" s="37"/>
      <c r="F285" s="203" t="s">
        <v>1536</v>
      </c>
      <c r="G285" s="37"/>
      <c r="H285" s="37"/>
      <c r="I285" s="204"/>
      <c r="J285" s="37"/>
      <c r="K285" s="37"/>
      <c r="L285" s="40"/>
      <c r="M285" s="205"/>
      <c r="N285" s="206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139</v>
      </c>
      <c r="AU285" s="18" t="s">
        <v>81</v>
      </c>
    </row>
    <row r="286" spans="1:65" s="2" customFormat="1" ht="16.5" customHeight="1">
      <c r="A286" s="35"/>
      <c r="B286" s="36"/>
      <c r="C286" s="188" t="s">
        <v>606</v>
      </c>
      <c r="D286" s="188" t="s">
        <v>134</v>
      </c>
      <c r="E286" s="189" t="s">
        <v>1537</v>
      </c>
      <c r="F286" s="190" t="s">
        <v>1538</v>
      </c>
      <c r="G286" s="191" t="s">
        <v>228</v>
      </c>
      <c r="H286" s="192">
        <v>36</v>
      </c>
      <c r="I286" s="193"/>
      <c r="J286" s="194">
        <f>ROUND(I286*H286,2)</f>
        <v>0</v>
      </c>
      <c r="K286" s="195"/>
      <c r="L286" s="40"/>
      <c r="M286" s="196" t="s">
        <v>1</v>
      </c>
      <c r="N286" s="197" t="s">
        <v>38</v>
      </c>
      <c r="O286" s="72"/>
      <c r="P286" s="198">
        <f>O286*H286</f>
        <v>0</v>
      </c>
      <c r="Q286" s="198">
        <v>0</v>
      </c>
      <c r="R286" s="198">
        <f>Q286*H286</f>
        <v>0</v>
      </c>
      <c r="S286" s="198">
        <v>0</v>
      </c>
      <c r="T286" s="19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0" t="s">
        <v>138</v>
      </c>
      <c r="AT286" s="200" t="s">
        <v>134</v>
      </c>
      <c r="AU286" s="200" t="s">
        <v>81</v>
      </c>
      <c r="AY286" s="18" t="s">
        <v>131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18" t="s">
        <v>81</v>
      </c>
      <c r="BK286" s="201">
        <f>ROUND(I286*H286,2)</f>
        <v>0</v>
      </c>
      <c r="BL286" s="18" t="s">
        <v>138</v>
      </c>
      <c r="BM286" s="200" t="s">
        <v>789</v>
      </c>
    </row>
    <row r="287" spans="1:65" s="2" customFormat="1" ht="11.25">
      <c r="A287" s="35"/>
      <c r="B287" s="36"/>
      <c r="C287" s="37"/>
      <c r="D287" s="202" t="s">
        <v>139</v>
      </c>
      <c r="E287" s="37"/>
      <c r="F287" s="203" t="s">
        <v>1538</v>
      </c>
      <c r="G287" s="37"/>
      <c r="H287" s="37"/>
      <c r="I287" s="204"/>
      <c r="J287" s="37"/>
      <c r="K287" s="37"/>
      <c r="L287" s="40"/>
      <c r="M287" s="205"/>
      <c r="N287" s="206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139</v>
      </c>
      <c r="AU287" s="18" t="s">
        <v>81</v>
      </c>
    </row>
    <row r="288" spans="1:65" s="2" customFormat="1" ht="16.5" customHeight="1">
      <c r="A288" s="35"/>
      <c r="B288" s="36"/>
      <c r="C288" s="257" t="s">
        <v>792</v>
      </c>
      <c r="D288" s="257" t="s">
        <v>479</v>
      </c>
      <c r="E288" s="258" t="s">
        <v>1539</v>
      </c>
      <c r="F288" s="259" t="s">
        <v>1540</v>
      </c>
      <c r="G288" s="260" t="s">
        <v>479</v>
      </c>
      <c r="H288" s="261">
        <v>36</v>
      </c>
      <c r="I288" s="262"/>
      <c r="J288" s="263">
        <f>ROUND(I288*H288,2)</f>
        <v>0</v>
      </c>
      <c r="K288" s="264"/>
      <c r="L288" s="265"/>
      <c r="M288" s="266" t="s">
        <v>1</v>
      </c>
      <c r="N288" s="267" t="s">
        <v>38</v>
      </c>
      <c r="O288" s="72"/>
      <c r="P288" s="198">
        <f>O288*H288</f>
        <v>0</v>
      </c>
      <c r="Q288" s="198">
        <v>0</v>
      </c>
      <c r="R288" s="198">
        <f>Q288*H288</f>
        <v>0</v>
      </c>
      <c r="S288" s="198">
        <v>0</v>
      </c>
      <c r="T288" s="19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0" t="s">
        <v>197</v>
      </c>
      <c r="AT288" s="200" t="s">
        <v>479</v>
      </c>
      <c r="AU288" s="200" t="s">
        <v>81</v>
      </c>
      <c r="AY288" s="18" t="s">
        <v>131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18" t="s">
        <v>81</v>
      </c>
      <c r="BK288" s="201">
        <f>ROUND(I288*H288,2)</f>
        <v>0</v>
      </c>
      <c r="BL288" s="18" t="s">
        <v>138</v>
      </c>
      <c r="BM288" s="200" t="s">
        <v>795</v>
      </c>
    </row>
    <row r="289" spans="1:65" s="2" customFormat="1" ht="11.25">
      <c r="A289" s="35"/>
      <c r="B289" s="36"/>
      <c r="C289" s="37"/>
      <c r="D289" s="202" t="s">
        <v>139</v>
      </c>
      <c r="E289" s="37"/>
      <c r="F289" s="203" t="s">
        <v>1540</v>
      </c>
      <c r="G289" s="37"/>
      <c r="H289" s="37"/>
      <c r="I289" s="204"/>
      <c r="J289" s="37"/>
      <c r="K289" s="37"/>
      <c r="L289" s="40"/>
      <c r="M289" s="205"/>
      <c r="N289" s="206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139</v>
      </c>
      <c r="AU289" s="18" t="s">
        <v>81</v>
      </c>
    </row>
    <row r="290" spans="1:65" s="2" customFormat="1" ht="16.5" customHeight="1">
      <c r="A290" s="35"/>
      <c r="B290" s="36"/>
      <c r="C290" s="188" t="s">
        <v>610</v>
      </c>
      <c r="D290" s="188" t="s">
        <v>134</v>
      </c>
      <c r="E290" s="189" t="s">
        <v>1541</v>
      </c>
      <c r="F290" s="190" t="s">
        <v>1542</v>
      </c>
      <c r="G290" s="191" t="s">
        <v>228</v>
      </c>
      <c r="H290" s="192">
        <v>95</v>
      </c>
      <c r="I290" s="193"/>
      <c r="J290" s="194">
        <f>ROUND(I290*H290,2)</f>
        <v>0</v>
      </c>
      <c r="K290" s="195"/>
      <c r="L290" s="40"/>
      <c r="M290" s="196" t="s">
        <v>1</v>
      </c>
      <c r="N290" s="197" t="s">
        <v>38</v>
      </c>
      <c r="O290" s="72"/>
      <c r="P290" s="198">
        <f>O290*H290</f>
        <v>0</v>
      </c>
      <c r="Q290" s="198">
        <v>0</v>
      </c>
      <c r="R290" s="198">
        <f>Q290*H290</f>
        <v>0</v>
      </c>
      <c r="S290" s="198">
        <v>0</v>
      </c>
      <c r="T290" s="19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0" t="s">
        <v>138</v>
      </c>
      <c r="AT290" s="200" t="s">
        <v>134</v>
      </c>
      <c r="AU290" s="200" t="s">
        <v>81</v>
      </c>
      <c r="AY290" s="18" t="s">
        <v>131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18" t="s">
        <v>81</v>
      </c>
      <c r="BK290" s="201">
        <f>ROUND(I290*H290,2)</f>
        <v>0</v>
      </c>
      <c r="BL290" s="18" t="s">
        <v>138</v>
      </c>
      <c r="BM290" s="200" t="s">
        <v>799</v>
      </c>
    </row>
    <row r="291" spans="1:65" s="2" customFormat="1" ht="11.25">
      <c r="A291" s="35"/>
      <c r="B291" s="36"/>
      <c r="C291" s="37"/>
      <c r="D291" s="202" t="s">
        <v>139</v>
      </c>
      <c r="E291" s="37"/>
      <c r="F291" s="203" t="s">
        <v>1542</v>
      </c>
      <c r="G291" s="37"/>
      <c r="H291" s="37"/>
      <c r="I291" s="204"/>
      <c r="J291" s="37"/>
      <c r="K291" s="37"/>
      <c r="L291" s="40"/>
      <c r="M291" s="205"/>
      <c r="N291" s="206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139</v>
      </c>
      <c r="AU291" s="18" t="s">
        <v>81</v>
      </c>
    </row>
    <row r="292" spans="1:65" s="2" customFormat="1" ht="16.5" customHeight="1">
      <c r="A292" s="35"/>
      <c r="B292" s="36"/>
      <c r="C292" s="257" t="s">
        <v>801</v>
      </c>
      <c r="D292" s="257" t="s">
        <v>479</v>
      </c>
      <c r="E292" s="258" t="s">
        <v>1543</v>
      </c>
      <c r="F292" s="259" t="s">
        <v>1544</v>
      </c>
      <c r="G292" s="260" t="s">
        <v>479</v>
      </c>
      <c r="H292" s="261">
        <v>95</v>
      </c>
      <c r="I292" s="262"/>
      <c r="J292" s="263">
        <f>ROUND(I292*H292,2)</f>
        <v>0</v>
      </c>
      <c r="K292" s="264"/>
      <c r="L292" s="265"/>
      <c r="M292" s="266" t="s">
        <v>1</v>
      </c>
      <c r="N292" s="267" t="s">
        <v>38</v>
      </c>
      <c r="O292" s="72"/>
      <c r="P292" s="198">
        <f>O292*H292</f>
        <v>0</v>
      </c>
      <c r="Q292" s="198">
        <v>0</v>
      </c>
      <c r="R292" s="198">
        <f>Q292*H292</f>
        <v>0</v>
      </c>
      <c r="S292" s="198">
        <v>0</v>
      </c>
      <c r="T292" s="19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0" t="s">
        <v>197</v>
      </c>
      <c r="AT292" s="200" t="s">
        <v>479</v>
      </c>
      <c r="AU292" s="200" t="s">
        <v>81</v>
      </c>
      <c r="AY292" s="18" t="s">
        <v>131</v>
      </c>
      <c r="BE292" s="201">
        <f>IF(N292="základní",J292,0)</f>
        <v>0</v>
      </c>
      <c r="BF292" s="201">
        <f>IF(N292="snížená",J292,0)</f>
        <v>0</v>
      </c>
      <c r="BG292" s="201">
        <f>IF(N292="zákl. přenesená",J292,0)</f>
        <v>0</v>
      </c>
      <c r="BH292" s="201">
        <f>IF(N292="sníž. přenesená",J292,0)</f>
        <v>0</v>
      </c>
      <c r="BI292" s="201">
        <f>IF(N292="nulová",J292,0)</f>
        <v>0</v>
      </c>
      <c r="BJ292" s="18" t="s">
        <v>81</v>
      </c>
      <c r="BK292" s="201">
        <f>ROUND(I292*H292,2)</f>
        <v>0</v>
      </c>
      <c r="BL292" s="18" t="s">
        <v>138</v>
      </c>
      <c r="BM292" s="200" t="s">
        <v>804</v>
      </c>
    </row>
    <row r="293" spans="1:65" s="2" customFormat="1" ht="11.25">
      <c r="A293" s="35"/>
      <c r="B293" s="36"/>
      <c r="C293" s="37"/>
      <c r="D293" s="202" t="s">
        <v>139</v>
      </c>
      <c r="E293" s="37"/>
      <c r="F293" s="203" t="s">
        <v>1544</v>
      </c>
      <c r="G293" s="37"/>
      <c r="H293" s="37"/>
      <c r="I293" s="204"/>
      <c r="J293" s="37"/>
      <c r="K293" s="37"/>
      <c r="L293" s="40"/>
      <c r="M293" s="205"/>
      <c r="N293" s="206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139</v>
      </c>
      <c r="AU293" s="18" t="s">
        <v>81</v>
      </c>
    </row>
    <row r="294" spans="1:65" s="2" customFormat="1" ht="16.5" customHeight="1">
      <c r="A294" s="35"/>
      <c r="B294" s="36"/>
      <c r="C294" s="188" t="s">
        <v>615</v>
      </c>
      <c r="D294" s="188" t="s">
        <v>134</v>
      </c>
      <c r="E294" s="189" t="s">
        <v>1545</v>
      </c>
      <c r="F294" s="190" t="s">
        <v>1546</v>
      </c>
      <c r="G294" s="191" t="s">
        <v>228</v>
      </c>
      <c r="H294" s="192">
        <v>80</v>
      </c>
      <c r="I294" s="193"/>
      <c r="J294" s="194">
        <f>ROUND(I294*H294,2)</f>
        <v>0</v>
      </c>
      <c r="K294" s="195"/>
      <c r="L294" s="40"/>
      <c r="M294" s="196" t="s">
        <v>1</v>
      </c>
      <c r="N294" s="197" t="s">
        <v>38</v>
      </c>
      <c r="O294" s="72"/>
      <c r="P294" s="198">
        <f>O294*H294</f>
        <v>0</v>
      </c>
      <c r="Q294" s="198">
        <v>0</v>
      </c>
      <c r="R294" s="198">
        <f>Q294*H294</f>
        <v>0</v>
      </c>
      <c r="S294" s="198">
        <v>0</v>
      </c>
      <c r="T294" s="19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0" t="s">
        <v>138</v>
      </c>
      <c r="AT294" s="200" t="s">
        <v>134</v>
      </c>
      <c r="AU294" s="200" t="s">
        <v>81</v>
      </c>
      <c r="AY294" s="18" t="s">
        <v>131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18" t="s">
        <v>81</v>
      </c>
      <c r="BK294" s="201">
        <f>ROUND(I294*H294,2)</f>
        <v>0</v>
      </c>
      <c r="BL294" s="18" t="s">
        <v>138</v>
      </c>
      <c r="BM294" s="200" t="s">
        <v>808</v>
      </c>
    </row>
    <row r="295" spans="1:65" s="2" customFormat="1" ht="11.25">
      <c r="A295" s="35"/>
      <c r="B295" s="36"/>
      <c r="C295" s="37"/>
      <c r="D295" s="202" t="s">
        <v>139</v>
      </c>
      <c r="E295" s="37"/>
      <c r="F295" s="203" t="s">
        <v>1546</v>
      </c>
      <c r="G295" s="37"/>
      <c r="H295" s="37"/>
      <c r="I295" s="204"/>
      <c r="J295" s="37"/>
      <c r="K295" s="37"/>
      <c r="L295" s="40"/>
      <c r="M295" s="205"/>
      <c r="N295" s="206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139</v>
      </c>
      <c r="AU295" s="18" t="s">
        <v>81</v>
      </c>
    </row>
    <row r="296" spans="1:65" s="2" customFormat="1" ht="16.5" customHeight="1">
      <c r="A296" s="35"/>
      <c r="B296" s="36"/>
      <c r="C296" s="257" t="s">
        <v>810</v>
      </c>
      <c r="D296" s="257" t="s">
        <v>479</v>
      </c>
      <c r="E296" s="258" t="s">
        <v>1547</v>
      </c>
      <c r="F296" s="259" t="s">
        <v>1548</v>
      </c>
      <c r="G296" s="260" t="s">
        <v>479</v>
      </c>
      <c r="H296" s="261">
        <v>80</v>
      </c>
      <c r="I296" s="262"/>
      <c r="J296" s="263">
        <f>ROUND(I296*H296,2)</f>
        <v>0</v>
      </c>
      <c r="K296" s="264"/>
      <c r="L296" s="265"/>
      <c r="M296" s="266" t="s">
        <v>1</v>
      </c>
      <c r="N296" s="267" t="s">
        <v>38</v>
      </c>
      <c r="O296" s="72"/>
      <c r="P296" s="198">
        <f>O296*H296</f>
        <v>0</v>
      </c>
      <c r="Q296" s="198">
        <v>0</v>
      </c>
      <c r="R296" s="198">
        <f>Q296*H296</f>
        <v>0</v>
      </c>
      <c r="S296" s="198">
        <v>0</v>
      </c>
      <c r="T296" s="19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0" t="s">
        <v>197</v>
      </c>
      <c r="AT296" s="200" t="s">
        <v>479</v>
      </c>
      <c r="AU296" s="200" t="s">
        <v>81</v>
      </c>
      <c r="AY296" s="18" t="s">
        <v>131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18" t="s">
        <v>81</v>
      </c>
      <c r="BK296" s="201">
        <f>ROUND(I296*H296,2)</f>
        <v>0</v>
      </c>
      <c r="BL296" s="18" t="s">
        <v>138</v>
      </c>
      <c r="BM296" s="200" t="s">
        <v>813</v>
      </c>
    </row>
    <row r="297" spans="1:65" s="2" customFormat="1" ht="11.25">
      <c r="A297" s="35"/>
      <c r="B297" s="36"/>
      <c r="C297" s="37"/>
      <c r="D297" s="202" t="s">
        <v>139</v>
      </c>
      <c r="E297" s="37"/>
      <c r="F297" s="203" t="s">
        <v>1548</v>
      </c>
      <c r="G297" s="37"/>
      <c r="H297" s="37"/>
      <c r="I297" s="204"/>
      <c r="J297" s="37"/>
      <c r="K297" s="37"/>
      <c r="L297" s="40"/>
      <c r="M297" s="205"/>
      <c r="N297" s="206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139</v>
      </c>
      <c r="AU297" s="18" t="s">
        <v>81</v>
      </c>
    </row>
    <row r="298" spans="1:65" s="2" customFormat="1" ht="16.5" customHeight="1">
      <c r="A298" s="35"/>
      <c r="B298" s="36"/>
      <c r="C298" s="188" t="s">
        <v>619</v>
      </c>
      <c r="D298" s="188" t="s">
        <v>134</v>
      </c>
      <c r="E298" s="189" t="s">
        <v>1549</v>
      </c>
      <c r="F298" s="190" t="s">
        <v>1550</v>
      </c>
      <c r="G298" s="191" t="s">
        <v>228</v>
      </c>
      <c r="H298" s="192">
        <v>15</v>
      </c>
      <c r="I298" s="193"/>
      <c r="J298" s="194">
        <f>ROUND(I298*H298,2)</f>
        <v>0</v>
      </c>
      <c r="K298" s="195"/>
      <c r="L298" s="40"/>
      <c r="M298" s="196" t="s">
        <v>1</v>
      </c>
      <c r="N298" s="197" t="s">
        <v>38</v>
      </c>
      <c r="O298" s="72"/>
      <c r="P298" s="198">
        <f>O298*H298</f>
        <v>0</v>
      </c>
      <c r="Q298" s="198">
        <v>0</v>
      </c>
      <c r="R298" s="198">
        <f>Q298*H298</f>
        <v>0</v>
      </c>
      <c r="S298" s="198">
        <v>0</v>
      </c>
      <c r="T298" s="19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0" t="s">
        <v>138</v>
      </c>
      <c r="AT298" s="200" t="s">
        <v>134</v>
      </c>
      <c r="AU298" s="200" t="s">
        <v>81</v>
      </c>
      <c r="AY298" s="18" t="s">
        <v>131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18" t="s">
        <v>81</v>
      </c>
      <c r="BK298" s="201">
        <f>ROUND(I298*H298,2)</f>
        <v>0</v>
      </c>
      <c r="BL298" s="18" t="s">
        <v>138</v>
      </c>
      <c r="BM298" s="200" t="s">
        <v>829</v>
      </c>
    </row>
    <row r="299" spans="1:65" s="2" customFormat="1" ht="11.25">
      <c r="A299" s="35"/>
      <c r="B299" s="36"/>
      <c r="C299" s="37"/>
      <c r="D299" s="202" t="s">
        <v>139</v>
      </c>
      <c r="E299" s="37"/>
      <c r="F299" s="203" t="s">
        <v>1550</v>
      </c>
      <c r="G299" s="37"/>
      <c r="H299" s="37"/>
      <c r="I299" s="204"/>
      <c r="J299" s="37"/>
      <c r="K299" s="37"/>
      <c r="L299" s="40"/>
      <c r="M299" s="205"/>
      <c r="N299" s="206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139</v>
      </c>
      <c r="AU299" s="18" t="s">
        <v>81</v>
      </c>
    </row>
    <row r="300" spans="1:65" s="2" customFormat="1" ht="16.5" customHeight="1">
      <c r="A300" s="35"/>
      <c r="B300" s="36"/>
      <c r="C300" s="257" t="s">
        <v>843</v>
      </c>
      <c r="D300" s="257" t="s">
        <v>479</v>
      </c>
      <c r="E300" s="258" t="s">
        <v>1551</v>
      </c>
      <c r="F300" s="259" t="s">
        <v>1552</v>
      </c>
      <c r="G300" s="260" t="s">
        <v>479</v>
      </c>
      <c r="H300" s="261">
        <v>15</v>
      </c>
      <c r="I300" s="262"/>
      <c r="J300" s="263">
        <f>ROUND(I300*H300,2)</f>
        <v>0</v>
      </c>
      <c r="K300" s="264"/>
      <c r="L300" s="265"/>
      <c r="M300" s="266" t="s">
        <v>1</v>
      </c>
      <c r="N300" s="267" t="s">
        <v>38</v>
      </c>
      <c r="O300" s="72"/>
      <c r="P300" s="198">
        <f>O300*H300</f>
        <v>0</v>
      </c>
      <c r="Q300" s="198">
        <v>0</v>
      </c>
      <c r="R300" s="198">
        <f>Q300*H300</f>
        <v>0</v>
      </c>
      <c r="S300" s="198">
        <v>0</v>
      </c>
      <c r="T300" s="19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0" t="s">
        <v>197</v>
      </c>
      <c r="AT300" s="200" t="s">
        <v>479</v>
      </c>
      <c r="AU300" s="200" t="s">
        <v>81</v>
      </c>
      <c r="AY300" s="18" t="s">
        <v>131</v>
      </c>
      <c r="BE300" s="201">
        <f>IF(N300="základní",J300,0)</f>
        <v>0</v>
      </c>
      <c r="BF300" s="201">
        <f>IF(N300="snížená",J300,0)</f>
        <v>0</v>
      </c>
      <c r="BG300" s="201">
        <f>IF(N300="zákl. přenesená",J300,0)</f>
        <v>0</v>
      </c>
      <c r="BH300" s="201">
        <f>IF(N300="sníž. přenesená",J300,0)</f>
        <v>0</v>
      </c>
      <c r="BI300" s="201">
        <f>IF(N300="nulová",J300,0)</f>
        <v>0</v>
      </c>
      <c r="BJ300" s="18" t="s">
        <v>81</v>
      </c>
      <c r="BK300" s="201">
        <f>ROUND(I300*H300,2)</f>
        <v>0</v>
      </c>
      <c r="BL300" s="18" t="s">
        <v>138</v>
      </c>
      <c r="BM300" s="200" t="s">
        <v>846</v>
      </c>
    </row>
    <row r="301" spans="1:65" s="2" customFormat="1" ht="11.25">
      <c r="A301" s="35"/>
      <c r="B301" s="36"/>
      <c r="C301" s="37"/>
      <c r="D301" s="202" t="s">
        <v>139</v>
      </c>
      <c r="E301" s="37"/>
      <c r="F301" s="203" t="s">
        <v>1552</v>
      </c>
      <c r="G301" s="37"/>
      <c r="H301" s="37"/>
      <c r="I301" s="204"/>
      <c r="J301" s="37"/>
      <c r="K301" s="37"/>
      <c r="L301" s="40"/>
      <c r="M301" s="205"/>
      <c r="N301" s="206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139</v>
      </c>
      <c r="AU301" s="18" t="s">
        <v>81</v>
      </c>
    </row>
    <row r="302" spans="1:65" s="2" customFormat="1" ht="16.5" customHeight="1">
      <c r="A302" s="35"/>
      <c r="B302" s="36"/>
      <c r="C302" s="188" t="s">
        <v>626</v>
      </c>
      <c r="D302" s="188" t="s">
        <v>134</v>
      </c>
      <c r="E302" s="189" t="s">
        <v>1553</v>
      </c>
      <c r="F302" s="190" t="s">
        <v>1554</v>
      </c>
      <c r="G302" s="191" t="s">
        <v>228</v>
      </c>
      <c r="H302" s="192">
        <v>8</v>
      </c>
      <c r="I302" s="193"/>
      <c r="J302" s="194">
        <f>ROUND(I302*H302,2)</f>
        <v>0</v>
      </c>
      <c r="K302" s="195"/>
      <c r="L302" s="40"/>
      <c r="M302" s="196" t="s">
        <v>1</v>
      </c>
      <c r="N302" s="197" t="s">
        <v>38</v>
      </c>
      <c r="O302" s="72"/>
      <c r="P302" s="198">
        <f>O302*H302</f>
        <v>0</v>
      </c>
      <c r="Q302" s="198">
        <v>0</v>
      </c>
      <c r="R302" s="198">
        <f>Q302*H302</f>
        <v>0</v>
      </c>
      <c r="S302" s="198">
        <v>0</v>
      </c>
      <c r="T302" s="19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0" t="s">
        <v>138</v>
      </c>
      <c r="AT302" s="200" t="s">
        <v>134</v>
      </c>
      <c r="AU302" s="200" t="s">
        <v>81</v>
      </c>
      <c r="AY302" s="18" t="s">
        <v>131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18" t="s">
        <v>81</v>
      </c>
      <c r="BK302" s="201">
        <f>ROUND(I302*H302,2)</f>
        <v>0</v>
      </c>
      <c r="BL302" s="18" t="s">
        <v>138</v>
      </c>
      <c r="BM302" s="200" t="s">
        <v>862</v>
      </c>
    </row>
    <row r="303" spans="1:65" s="2" customFormat="1" ht="11.25">
      <c r="A303" s="35"/>
      <c r="B303" s="36"/>
      <c r="C303" s="37"/>
      <c r="D303" s="202" t="s">
        <v>139</v>
      </c>
      <c r="E303" s="37"/>
      <c r="F303" s="203" t="s">
        <v>1554</v>
      </c>
      <c r="G303" s="37"/>
      <c r="H303" s="37"/>
      <c r="I303" s="204"/>
      <c r="J303" s="37"/>
      <c r="K303" s="37"/>
      <c r="L303" s="40"/>
      <c r="M303" s="205"/>
      <c r="N303" s="206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139</v>
      </c>
      <c r="AU303" s="18" t="s">
        <v>81</v>
      </c>
    </row>
    <row r="304" spans="1:65" s="2" customFormat="1" ht="16.5" customHeight="1">
      <c r="A304" s="35"/>
      <c r="B304" s="36"/>
      <c r="C304" s="257" t="s">
        <v>864</v>
      </c>
      <c r="D304" s="257" t="s">
        <v>479</v>
      </c>
      <c r="E304" s="258" t="s">
        <v>1555</v>
      </c>
      <c r="F304" s="259" t="s">
        <v>1556</v>
      </c>
      <c r="G304" s="260" t="s">
        <v>479</v>
      </c>
      <c r="H304" s="261">
        <v>8</v>
      </c>
      <c r="I304" s="262"/>
      <c r="J304" s="263">
        <f>ROUND(I304*H304,2)</f>
        <v>0</v>
      </c>
      <c r="K304" s="264"/>
      <c r="L304" s="265"/>
      <c r="M304" s="266" t="s">
        <v>1</v>
      </c>
      <c r="N304" s="267" t="s">
        <v>38</v>
      </c>
      <c r="O304" s="72"/>
      <c r="P304" s="198">
        <f>O304*H304</f>
        <v>0</v>
      </c>
      <c r="Q304" s="198">
        <v>0</v>
      </c>
      <c r="R304" s="198">
        <f>Q304*H304</f>
        <v>0</v>
      </c>
      <c r="S304" s="198">
        <v>0</v>
      </c>
      <c r="T304" s="19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0" t="s">
        <v>197</v>
      </c>
      <c r="AT304" s="200" t="s">
        <v>479</v>
      </c>
      <c r="AU304" s="200" t="s">
        <v>81</v>
      </c>
      <c r="AY304" s="18" t="s">
        <v>131</v>
      </c>
      <c r="BE304" s="201">
        <f>IF(N304="základní",J304,0)</f>
        <v>0</v>
      </c>
      <c r="BF304" s="201">
        <f>IF(N304="snížená",J304,0)</f>
        <v>0</v>
      </c>
      <c r="BG304" s="201">
        <f>IF(N304="zákl. přenesená",J304,0)</f>
        <v>0</v>
      </c>
      <c r="BH304" s="201">
        <f>IF(N304="sníž. přenesená",J304,0)</f>
        <v>0</v>
      </c>
      <c r="BI304" s="201">
        <f>IF(N304="nulová",J304,0)</f>
        <v>0</v>
      </c>
      <c r="BJ304" s="18" t="s">
        <v>81</v>
      </c>
      <c r="BK304" s="201">
        <f>ROUND(I304*H304,2)</f>
        <v>0</v>
      </c>
      <c r="BL304" s="18" t="s">
        <v>138</v>
      </c>
      <c r="BM304" s="200" t="s">
        <v>867</v>
      </c>
    </row>
    <row r="305" spans="1:65" s="2" customFormat="1" ht="11.25">
      <c r="A305" s="35"/>
      <c r="B305" s="36"/>
      <c r="C305" s="37"/>
      <c r="D305" s="202" t="s">
        <v>139</v>
      </c>
      <c r="E305" s="37"/>
      <c r="F305" s="203" t="s">
        <v>1556</v>
      </c>
      <c r="G305" s="37"/>
      <c r="H305" s="37"/>
      <c r="I305" s="204"/>
      <c r="J305" s="37"/>
      <c r="K305" s="37"/>
      <c r="L305" s="40"/>
      <c r="M305" s="205"/>
      <c r="N305" s="206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139</v>
      </c>
      <c r="AU305" s="18" t="s">
        <v>81</v>
      </c>
    </row>
    <row r="306" spans="1:65" s="2" customFormat="1" ht="16.5" customHeight="1">
      <c r="A306" s="35"/>
      <c r="B306" s="36"/>
      <c r="C306" s="188" t="s">
        <v>633</v>
      </c>
      <c r="D306" s="188" t="s">
        <v>134</v>
      </c>
      <c r="E306" s="189" t="s">
        <v>1557</v>
      </c>
      <c r="F306" s="190" t="s">
        <v>1558</v>
      </c>
      <c r="G306" s="191" t="s">
        <v>228</v>
      </c>
      <c r="H306" s="192">
        <v>78</v>
      </c>
      <c r="I306" s="193"/>
      <c r="J306" s="194">
        <f>ROUND(I306*H306,2)</f>
        <v>0</v>
      </c>
      <c r="K306" s="195"/>
      <c r="L306" s="40"/>
      <c r="M306" s="196" t="s">
        <v>1</v>
      </c>
      <c r="N306" s="197" t="s">
        <v>38</v>
      </c>
      <c r="O306" s="72"/>
      <c r="P306" s="198">
        <f>O306*H306</f>
        <v>0</v>
      </c>
      <c r="Q306" s="198">
        <v>0</v>
      </c>
      <c r="R306" s="198">
        <f>Q306*H306</f>
        <v>0</v>
      </c>
      <c r="S306" s="198">
        <v>0</v>
      </c>
      <c r="T306" s="19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0" t="s">
        <v>138</v>
      </c>
      <c r="AT306" s="200" t="s">
        <v>134</v>
      </c>
      <c r="AU306" s="200" t="s">
        <v>81</v>
      </c>
      <c r="AY306" s="18" t="s">
        <v>131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18" t="s">
        <v>81</v>
      </c>
      <c r="BK306" s="201">
        <f>ROUND(I306*H306,2)</f>
        <v>0</v>
      </c>
      <c r="BL306" s="18" t="s">
        <v>138</v>
      </c>
      <c r="BM306" s="200" t="s">
        <v>871</v>
      </c>
    </row>
    <row r="307" spans="1:65" s="2" customFormat="1" ht="11.25">
      <c r="A307" s="35"/>
      <c r="B307" s="36"/>
      <c r="C307" s="37"/>
      <c r="D307" s="202" t="s">
        <v>139</v>
      </c>
      <c r="E307" s="37"/>
      <c r="F307" s="203" t="s">
        <v>1559</v>
      </c>
      <c r="G307" s="37"/>
      <c r="H307" s="37"/>
      <c r="I307" s="204"/>
      <c r="J307" s="37"/>
      <c r="K307" s="37"/>
      <c r="L307" s="40"/>
      <c r="M307" s="205"/>
      <c r="N307" s="206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139</v>
      </c>
      <c r="AU307" s="18" t="s">
        <v>81</v>
      </c>
    </row>
    <row r="308" spans="1:65" s="2" customFormat="1" ht="16.5" customHeight="1">
      <c r="A308" s="35"/>
      <c r="B308" s="36"/>
      <c r="C308" s="257" t="s">
        <v>873</v>
      </c>
      <c r="D308" s="257" t="s">
        <v>479</v>
      </c>
      <c r="E308" s="258" t="s">
        <v>1560</v>
      </c>
      <c r="F308" s="259" t="s">
        <v>1561</v>
      </c>
      <c r="G308" s="260" t="s">
        <v>479</v>
      </c>
      <c r="H308" s="261">
        <v>78</v>
      </c>
      <c r="I308" s="262"/>
      <c r="J308" s="263">
        <f>ROUND(I308*H308,2)</f>
        <v>0</v>
      </c>
      <c r="K308" s="264"/>
      <c r="L308" s="265"/>
      <c r="M308" s="266" t="s">
        <v>1</v>
      </c>
      <c r="N308" s="267" t="s">
        <v>38</v>
      </c>
      <c r="O308" s="72"/>
      <c r="P308" s="198">
        <f>O308*H308</f>
        <v>0</v>
      </c>
      <c r="Q308" s="198">
        <v>0</v>
      </c>
      <c r="R308" s="198">
        <f>Q308*H308</f>
        <v>0</v>
      </c>
      <c r="S308" s="198">
        <v>0</v>
      </c>
      <c r="T308" s="19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0" t="s">
        <v>197</v>
      </c>
      <c r="AT308" s="200" t="s">
        <v>479</v>
      </c>
      <c r="AU308" s="200" t="s">
        <v>81</v>
      </c>
      <c r="AY308" s="18" t="s">
        <v>131</v>
      </c>
      <c r="BE308" s="201">
        <f>IF(N308="základní",J308,0)</f>
        <v>0</v>
      </c>
      <c r="BF308" s="201">
        <f>IF(N308="snížená",J308,0)</f>
        <v>0</v>
      </c>
      <c r="BG308" s="201">
        <f>IF(N308="zákl. přenesená",J308,0)</f>
        <v>0</v>
      </c>
      <c r="BH308" s="201">
        <f>IF(N308="sníž. přenesená",J308,0)</f>
        <v>0</v>
      </c>
      <c r="BI308" s="201">
        <f>IF(N308="nulová",J308,0)</f>
        <v>0</v>
      </c>
      <c r="BJ308" s="18" t="s">
        <v>81</v>
      </c>
      <c r="BK308" s="201">
        <f>ROUND(I308*H308,2)</f>
        <v>0</v>
      </c>
      <c r="BL308" s="18" t="s">
        <v>138</v>
      </c>
      <c r="BM308" s="200" t="s">
        <v>876</v>
      </c>
    </row>
    <row r="309" spans="1:65" s="2" customFormat="1" ht="11.25">
      <c r="A309" s="35"/>
      <c r="B309" s="36"/>
      <c r="C309" s="37"/>
      <c r="D309" s="202" t="s">
        <v>139</v>
      </c>
      <c r="E309" s="37"/>
      <c r="F309" s="203" t="s">
        <v>1561</v>
      </c>
      <c r="G309" s="37"/>
      <c r="H309" s="37"/>
      <c r="I309" s="204"/>
      <c r="J309" s="37"/>
      <c r="K309" s="37"/>
      <c r="L309" s="40"/>
      <c r="M309" s="205"/>
      <c r="N309" s="206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139</v>
      </c>
      <c r="AU309" s="18" t="s">
        <v>81</v>
      </c>
    </row>
    <row r="310" spans="1:65" s="2" customFormat="1" ht="29.25">
      <c r="A310" s="35"/>
      <c r="B310" s="36"/>
      <c r="C310" s="37"/>
      <c r="D310" s="202" t="s">
        <v>890</v>
      </c>
      <c r="E310" s="37"/>
      <c r="F310" s="268" t="s">
        <v>1427</v>
      </c>
      <c r="G310" s="37"/>
      <c r="H310" s="37"/>
      <c r="I310" s="204"/>
      <c r="J310" s="37"/>
      <c r="K310" s="37"/>
      <c r="L310" s="40"/>
      <c r="M310" s="205"/>
      <c r="N310" s="206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890</v>
      </c>
      <c r="AU310" s="18" t="s">
        <v>81</v>
      </c>
    </row>
    <row r="311" spans="1:65" s="2" customFormat="1" ht="16.5" customHeight="1">
      <c r="A311" s="35"/>
      <c r="B311" s="36"/>
      <c r="C311" s="188" t="s">
        <v>646</v>
      </c>
      <c r="D311" s="188" t="s">
        <v>134</v>
      </c>
      <c r="E311" s="189" t="s">
        <v>1562</v>
      </c>
      <c r="F311" s="190" t="s">
        <v>1563</v>
      </c>
      <c r="G311" s="191" t="s">
        <v>729</v>
      </c>
      <c r="H311" s="192">
        <v>110</v>
      </c>
      <c r="I311" s="193"/>
      <c r="J311" s="194">
        <f>ROUND(I311*H311,2)</f>
        <v>0</v>
      </c>
      <c r="K311" s="195"/>
      <c r="L311" s="40"/>
      <c r="M311" s="196" t="s">
        <v>1</v>
      </c>
      <c r="N311" s="197" t="s">
        <v>38</v>
      </c>
      <c r="O311" s="72"/>
      <c r="P311" s="198">
        <f>O311*H311</f>
        <v>0</v>
      </c>
      <c r="Q311" s="198">
        <v>0</v>
      </c>
      <c r="R311" s="198">
        <f>Q311*H311</f>
        <v>0</v>
      </c>
      <c r="S311" s="198">
        <v>0</v>
      </c>
      <c r="T311" s="19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0" t="s">
        <v>138</v>
      </c>
      <c r="AT311" s="200" t="s">
        <v>134</v>
      </c>
      <c r="AU311" s="200" t="s">
        <v>81</v>
      </c>
      <c r="AY311" s="18" t="s">
        <v>131</v>
      </c>
      <c r="BE311" s="201">
        <f>IF(N311="základní",J311,0)</f>
        <v>0</v>
      </c>
      <c r="BF311" s="201">
        <f>IF(N311="snížená",J311,0)</f>
        <v>0</v>
      </c>
      <c r="BG311" s="201">
        <f>IF(N311="zákl. přenesená",J311,0)</f>
        <v>0</v>
      </c>
      <c r="BH311" s="201">
        <f>IF(N311="sníž. přenesená",J311,0)</f>
        <v>0</v>
      </c>
      <c r="BI311" s="201">
        <f>IF(N311="nulová",J311,0)</f>
        <v>0</v>
      </c>
      <c r="BJ311" s="18" t="s">
        <v>81</v>
      </c>
      <c r="BK311" s="201">
        <f>ROUND(I311*H311,2)</f>
        <v>0</v>
      </c>
      <c r="BL311" s="18" t="s">
        <v>138</v>
      </c>
      <c r="BM311" s="200" t="s">
        <v>880</v>
      </c>
    </row>
    <row r="312" spans="1:65" s="2" customFormat="1" ht="11.25">
      <c r="A312" s="35"/>
      <c r="B312" s="36"/>
      <c r="C312" s="37"/>
      <c r="D312" s="202" t="s">
        <v>139</v>
      </c>
      <c r="E312" s="37"/>
      <c r="F312" s="203" t="s">
        <v>1563</v>
      </c>
      <c r="G312" s="37"/>
      <c r="H312" s="37"/>
      <c r="I312" s="204"/>
      <c r="J312" s="37"/>
      <c r="K312" s="37"/>
      <c r="L312" s="40"/>
      <c r="M312" s="205"/>
      <c r="N312" s="206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139</v>
      </c>
      <c r="AU312" s="18" t="s">
        <v>81</v>
      </c>
    </row>
    <row r="313" spans="1:65" s="2" customFormat="1" ht="16.5" customHeight="1">
      <c r="A313" s="35"/>
      <c r="B313" s="36"/>
      <c r="C313" s="257" t="s">
        <v>882</v>
      </c>
      <c r="D313" s="257" t="s">
        <v>479</v>
      </c>
      <c r="E313" s="258" t="s">
        <v>1564</v>
      </c>
      <c r="F313" s="259" t="s">
        <v>1565</v>
      </c>
      <c r="G313" s="260" t="s">
        <v>1426</v>
      </c>
      <c r="H313" s="261">
        <v>110</v>
      </c>
      <c r="I313" s="262"/>
      <c r="J313" s="263">
        <f>ROUND(I313*H313,2)</f>
        <v>0</v>
      </c>
      <c r="K313" s="264"/>
      <c r="L313" s="265"/>
      <c r="M313" s="266" t="s">
        <v>1</v>
      </c>
      <c r="N313" s="267" t="s">
        <v>38</v>
      </c>
      <c r="O313" s="72"/>
      <c r="P313" s="198">
        <f>O313*H313</f>
        <v>0</v>
      </c>
      <c r="Q313" s="198">
        <v>0</v>
      </c>
      <c r="R313" s="198">
        <f>Q313*H313</f>
        <v>0</v>
      </c>
      <c r="S313" s="198">
        <v>0</v>
      </c>
      <c r="T313" s="199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0" t="s">
        <v>197</v>
      </c>
      <c r="AT313" s="200" t="s">
        <v>479</v>
      </c>
      <c r="AU313" s="200" t="s">
        <v>81</v>
      </c>
      <c r="AY313" s="18" t="s">
        <v>131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18" t="s">
        <v>81</v>
      </c>
      <c r="BK313" s="201">
        <f>ROUND(I313*H313,2)</f>
        <v>0</v>
      </c>
      <c r="BL313" s="18" t="s">
        <v>138</v>
      </c>
      <c r="BM313" s="200" t="s">
        <v>885</v>
      </c>
    </row>
    <row r="314" spans="1:65" s="2" customFormat="1" ht="11.25">
      <c r="A314" s="35"/>
      <c r="B314" s="36"/>
      <c r="C314" s="37"/>
      <c r="D314" s="202" t="s">
        <v>139</v>
      </c>
      <c r="E314" s="37"/>
      <c r="F314" s="203" t="s">
        <v>1565</v>
      </c>
      <c r="G314" s="37"/>
      <c r="H314" s="37"/>
      <c r="I314" s="204"/>
      <c r="J314" s="37"/>
      <c r="K314" s="37"/>
      <c r="L314" s="40"/>
      <c r="M314" s="205"/>
      <c r="N314" s="206"/>
      <c r="O314" s="72"/>
      <c r="P314" s="72"/>
      <c r="Q314" s="72"/>
      <c r="R314" s="72"/>
      <c r="S314" s="72"/>
      <c r="T314" s="73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139</v>
      </c>
      <c r="AU314" s="18" t="s">
        <v>81</v>
      </c>
    </row>
    <row r="315" spans="1:65" s="2" customFormat="1" ht="16.5" customHeight="1">
      <c r="A315" s="35"/>
      <c r="B315" s="36"/>
      <c r="C315" s="188" t="s">
        <v>650</v>
      </c>
      <c r="D315" s="188" t="s">
        <v>134</v>
      </c>
      <c r="E315" s="189" t="s">
        <v>1566</v>
      </c>
      <c r="F315" s="190" t="s">
        <v>1567</v>
      </c>
      <c r="G315" s="191" t="s">
        <v>729</v>
      </c>
      <c r="H315" s="192">
        <v>7</v>
      </c>
      <c r="I315" s="193"/>
      <c r="J315" s="194">
        <f>ROUND(I315*H315,2)</f>
        <v>0</v>
      </c>
      <c r="K315" s="195"/>
      <c r="L315" s="40"/>
      <c r="M315" s="196" t="s">
        <v>1</v>
      </c>
      <c r="N315" s="197" t="s">
        <v>38</v>
      </c>
      <c r="O315" s="72"/>
      <c r="P315" s="198">
        <f>O315*H315</f>
        <v>0</v>
      </c>
      <c r="Q315" s="198">
        <v>0</v>
      </c>
      <c r="R315" s="198">
        <f>Q315*H315</f>
        <v>0</v>
      </c>
      <c r="S315" s="198">
        <v>0</v>
      </c>
      <c r="T315" s="19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0" t="s">
        <v>138</v>
      </c>
      <c r="AT315" s="200" t="s">
        <v>134</v>
      </c>
      <c r="AU315" s="200" t="s">
        <v>81</v>
      </c>
      <c r="AY315" s="18" t="s">
        <v>131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18" t="s">
        <v>81</v>
      </c>
      <c r="BK315" s="201">
        <f>ROUND(I315*H315,2)</f>
        <v>0</v>
      </c>
      <c r="BL315" s="18" t="s">
        <v>138</v>
      </c>
      <c r="BM315" s="200" t="s">
        <v>889</v>
      </c>
    </row>
    <row r="316" spans="1:65" s="2" customFormat="1" ht="11.25">
      <c r="A316" s="35"/>
      <c r="B316" s="36"/>
      <c r="C316" s="37"/>
      <c r="D316" s="202" t="s">
        <v>139</v>
      </c>
      <c r="E316" s="37"/>
      <c r="F316" s="203" t="s">
        <v>1567</v>
      </c>
      <c r="G316" s="37"/>
      <c r="H316" s="37"/>
      <c r="I316" s="204"/>
      <c r="J316" s="37"/>
      <c r="K316" s="37"/>
      <c r="L316" s="40"/>
      <c r="M316" s="205"/>
      <c r="N316" s="206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139</v>
      </c>
      <c r="AU316" s="18" t="s">
        <v>81</v>
      </c>
    </row>
    <row r="317" spans="1:65" s="2" customFormat="1" ht="16.5" customHeight="1">
      <c r="A317" s="35"/>
      <c r="B317" s="36"/>
      <c r="C317" s="257" t="s">
        <v>893</v>
      </c>
      <c r="D317" s="257" t="s">
        <v>479</v>
      </c>
      <c r="E317" s="258" t="s">
        <v>1568</v>
      </c>
      <c r="F317" s="259" t="s">
        <v>1569</v>
      </c>
      <c r="G317" s="260" t="s">
        <v>1426</v>
      </c>
      <c r="H317" s="261">
        <v>7</v>
      </c>
      <c r="I317" s="262"/>
      <c r="J317" s="263">
        <f>ROUND(I317*H317,2)</f>
        <v>0</v>
      </c>
      <c r="K317" s="264"/>
      <c r="L317" s="265"/>
      <c r="M317" s="266" t="s">
        <v>1</v>
      </c>
      <c r="N317" s="267" t="s">
        <v>38</v>
      </c>
      <c r="O317" s="72"/>
      <c r="P317" s="198">
        <f>O317*H317</f>
        <v>0</v>
      </c>
      <c r="Q317" s="198">
        <v>0</v>
      </c>
      <c r="R317" s="198">
        <f>Q317*H317</f>
        <v>0</v>
      </c>
      <c r="S317" s="198">
        <v>0</v>
      </c>
      <c r="T317" s="19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0" t="s">
        <v>197</v>
      </c>
      <c r="AT317" s="200" t="s">
        <v>479</v>
      </c>
      <c r="AU317" s="200" t="s">
        <v>81</v>
      </c>
      <c r="AY317" s="18" t="s">
        <v>131</v>
      </c>
      <c r="BE317" s="201">
        <f>IF(N317="základní",J317,0)</f>
        <v>0</v>
      </c>
      <c r="BF317" s="201">
        <f>IF(N317="snížená",J317,0)</f>
        <v>0</v>
      </c>
      <c r="BG317" s="201">
        <f>IF(N317="zákl. přenesená",J317,0)</f>
        <v>0</v>
      </c>
      <c r="BH317" s="201">
        <f>IF(N317="sníž. přenesená",J317,0)</f>
        <v>0</v>
      </c>
      <c r="BI317" s="201">
        <f>IF(N317="nulová",J317,0)</f>
        <v>0</v>
      </c>
      <c r="BJ317" s="18" t="s">
        <v>81</v>
      </c>
      <c r="BK317" s="201">
        <f>ROUND(I317*H317,2)</f>
        <v>0</v>
      </c>
      <c r="BL317" s="18" t="s">
        <v>138</v>
      </c>
      <c r="BM317" s="200" t="s">
        <v>896</v>
      </c>
    </row>
    <row r="318" spans="1:65" s="2" customFormat="1" ht="11.25">
      <c r="A318" s="35"/>
      <c r="B318" s="36"/>
      <c r="C318" s="37"/>
      <c r="D318" s="202" t="s">
        <v>139</v>
      </c>
      <c r="E318" s="37"/>
      <c r="F318" s="203" t="s">
        <v>1569</v>
      </c>
      <c r="G318" s="37"/>
      <c r="H318" s="37"/>
      <c r="I318" s="204"/>
      <c r="J318" s="37"/>
      <c r="K318" s="37"/>
      <c r="L318" s="40"/>
      <c r="M318" s="205"/>
      <c r="N318" s="206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139</v>
      </c>
      <c r="AU318" s="18" t="s">
        <v>81</v>
      </c>
    </row>
    <row r="319" spans="1:65" s="2" customFormat="1" ht="29.25">
      <c r="A319" s="35"/>
      <c r="B319" s="36"/>
      <c r="C319" s="37"/>
      <c r="D319" s="202" t="s">
        <v>890</v>
      </c>
      <c r="E319" s="37"/>
      <c r="F319" s="268" t="s">
        <v>1427</v>
      </c>
      <c r="G319" s="37"/>
      <c r="H319" s="37"/>
      <c r="I319" s="204"/>
      <c r="J319" s="37"/>
      <c r="K319" s="37"/>
      <c r="L319" s="40"/>
      <c r="M319" s="205"/>
      <c r="N319" s="206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890</v>
      </c>
      <c r="AU319" s="18" t="s">
        <v>81</v>
      </c>
    </row>
    <row r="320" spans="1:65" s="2" customFormat="1" ht="16.5" customHeight="1">
      <c r="A320" s="35"/>
      <c r="B320" s="36"/>
      <c r="C320" s="257" t="s">
        <v>655</v>
      </c>
      <c r="D320" s="257" t="s">
        <v>479</v>
      </c>
      <c r="E320" s="258" t="s">
        <v>1570</v>
      </c>
      <c r="F320" s="259" t="s">
        <v>1571</v>
      </c>
      <c r="G320" s="260" t="s">
        <v>1426</v>
      </c>
      <c r="H320" s="261">
        <v>7</v>
      </c>
      <c r="I320" s="262"/>
      <c r="J320" s="263">
        <f>ROUND(I320*H320,2)</f>
        <v>0</v>
      </c>
      <c r="K320" s="264"/>
      <c r="L320" s="265"/>
      <c r="M320" s="266" t="s">
        <v>1</v>
      </c>
      <c r="N320" s="267" t="s">
        <v>38</v>
      </c>
      <c r="O320" s="72"/>
      <c r="P320" s="198">
        <f>O320*H320</f>
        <v>0</v>
      </c>
      <c r="Q320" s="198">
        <v>0</v>
      </c>
      <c r="R320" s="198">
        <f>Q320*H320</f>
        <v>0</v>
      </c>
      <c r="S320" s="198">
        <v>0</v>
      </c>
      <c r="T320" s="19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0" t="s">
        <v>197</v>
      </c>
      <c r="AT320" s="200" t="s">
        <v>479</v>
      </c>
      <c r="AU320" s="200" t="s">
        <v>81</v>
      </c>
      <c r="AY320" s="18" t="s">
        <v>131</v>
      </c>
      <c r="BE320" s="201">
        <f>IF(N320="základní",J320,0)</f>
        <v>0</v>
      </c>
      <c r="BF320" s="201">
        <f>IF(N320="snížená",J320,0)</f>
        <v>0</v>
      </c>
      <c r="BG320" s="201">
        <f>IF(N320="zákl. přenesená",J320,0)</f>
        <v>0</v>
      </c>
      <c r="BH320" s="201">
        <f>IF(N320="sníž. přenesená",J320,0)</f>
        <v>0</v>
      </c>
      <c r="BI320" s="201">
        <f>IF(N320="nulová",J320,0)</f>
        <v>0</v>
      </c>
      <c r="BJ320" s="18" t="s">
        <v>81</v>
      </c>
      <c r="BK320" s="201">
        <f>ROUND(I320*H320,2)</f>
        <v>0</v>
      </c>
      <c r="BL320" s="18" t="s">
        <v>138</v>
      </c>
      <c r="BM320" s="200" t="s">
        <v>900</v>
      </c>
    </row>
    <row r="321" spans="1:65" s="2" customFormat="1" ht="11.25">
      <c r="A321" s="35"/>
      <c r="B321" s="36"/>
      <c r="C321" s="37"/>
      <c r="D321" s="202" t="s">
        <v>139</v>
      </c>
      <c r="E321" s="37"/>
      <c r="F321" s="203" t="s">
        <v>1571</v>
      </c>
      <c r="G321" s="37"/>
      <c r="H321" s="37"/>
      <c r="I321" s="204"/>
      <c r="J321" s="37"/>
      <c r="K321" s="37"/>
      <c r="L321" s="40"/>
      <c r="M321" s="205"/>
      <c r="N321" s="206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139</v>
      </c>
      <c r="AU321" s="18" t="s">
        <v>81</v>
      </c>
    </row>
    <row r="322" spans="1:65" s="2" customFormat="1" ht="29.25">
      <c r="A322" s="35"/>
      <c r="B322" s="36"/>
      <c r="C322" s="37"/>
      <c r="D322" s="202" t="s">
        <v>890</v>
      </c>
      <c r="E322" s="37"/>
      <c r="F322" s="268" t="s">
        <v>1427</v>
      </c>
      <c r="G322" s="37"/>
      <c r="H322" s="37"/>
      <c r="I322" s="204"/>
      <c r="J322" s="37"/>
      <c r="K322" s="37"/>
      <c r="L322" s="40"/>
      <c r="M322" s="205"/>
      <c r="N322" s="206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890</v>
      </c>
      <c r="AU322" s="18" t="s">
        <v>81</v>
      </c>
    </row>
    <row r="323" spans="1:65" s="2" customFormat="1" ht="16.5" customHeight="1">
      <c r="A323" s="35"/>
      <c r="B323" s="36"/>
      <c r="C323" s="257" t="s">
        <v>904</v>
      </c>
      <c r="D323" s="257" t="s">
        <v>479</v>
      </c>
      <c r="E323" s="258" t="s">
        <v>1445</v>
      </c>
      <c r="F323" s="259" t="s">
        <v>1446</v>
      </c>
      <c r="G323" s="260" t="s">
        <v>1426</v>
      </c>
      <c r="H323" s="261">
        <v>7</v>
      </c>
      <c r="I323" s="262"/>
      <c r="J323" s="263">
        <f>ROUND(I323*H323,2)</f>
        <v>0</v>
      </c>
      <c r="K323" s="264"/>
      <c r="L323" s="265"/>
      <c r="M323" s="266" t="s">
        <v>1</v>
      </c>
      <c r="N323" s="267" t="s">
        <v>38</v>
      </c>
      <c r="O323" s="72"/>
      <c r="P323" s="198">
        <f>O323*H323</f>
        <v>0</v>
      </c>
      <c r="Q323" s="198">
        <v>0</v>
      </c>
      <c r="R323" s="198">
        <f>Q323*H323</f>
        <v>0</v>
      </c>
      <c r="S323" s="198">
        <v>0</v>
      </c>
      <c r="T323" s="19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0" t="s">
        <v>197</v>
      </c>
      <c r="AT323" s="200" t="s">
        <v>479</v>
      </c>
      <c r="AU323" s="200" t="s">
        <v>81</v>
      </c>
      <c r="AY323" s="18" t="s">
        <v>131</v>
      </c>
      <c r="BE323" s="201">
        <f>IF(N323="základní",J323,0)</f>
        <v>0</v>
      </c>
      <c r="BF323" s="201">
        <f>IF(N323="snížená",J323,0)</f>
        <v>0</v>
      </c>
      <c r="BG323" s="201">
        <f>IF(N323="zákl. přenesená",J323,0)</f>
        <v>0</v>
      </c>
      <c r="BH323" s="201">
        <f>IF(N323="sníž. přenesená",J323,0)</f>
        <v>0</v>
      </c>
      <c r="BI323" s="201">
        <f>IF(N323="nulová",J323,0)</f>
        <v>0</v>
      </c>
      <c r="BJ323" s="18" t="s">
        <v>81</v>
      </c>
      <c r="BK323" s="201">
        <f>ROUND(I323*H323,2)</f>
        <v>0</v>
      </c>
      <c r="BL323" s="18" t="s">
        <v>138</v>
      </c>
      <c r="BM323" s="200" t="s">
        <v>907</v>
      </c>
    </row>
    <row r="324" spans="1:65" s="2" customFormat="1" ht="11.25">
      <c r="A324" s="35"/>
      <c r="B324" s="36"/>
      <c r="C324" s="37"/>
      <c r="D324" s="202" t="s">
        <v>139</v>
      </c>
      <c r="E324" s="37"/>
      <c r="F324" s="203" t="s">
        <v>1446</v>
      </c>
      <c r="G324" s="37"/>
      <c r="H324" s="37"/>
      <c r="I324" s="204"/>
      <c r="J324" s="37"/>
      <c r="K324" s="37"/>
      <c r="L324" s="40"/>
      <c r="M324" s="205"/>
      <c r="N324" s="206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139</v>
      </c>
      <c r="AU324" s="18" t="s">
        <v>81</v>
      </c>
    </row>
    <row r="325" spans="1:65" s="2" customFormat="1" ht="29.25">
      <c r="A325" s="35"/>
      <c r="B325" s="36"/>
      <c r="C325" s="37"/>
      <c r="D325" s="202" t="s">
        <v>890</v>
      </c>
      <c r="E325" s="37"/>
      <c r="F325" s="268" t="s">
        <v>1427</v>
      </c>
      <c r="G325" s="37"/>
      <c r="H325" s="37"/>
      <c r="I325" s="204"/>
      <c r="J325" s="37"/>
      <c r="K325" s="37"/>
      <c r="L325" s="40"/>
      <c r="M325" s="205"/>
      <c r="N325" s="206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890</v>
      </c>
      <c r="AU325" s="18" t="s">
        <v>81</v>
      </c>
    </row>
    <row r="326" spans="1:65" s="2" customFormat="1" ht="16.5" customHeight="1">
      <c r="A326" s="35"/>
      <c r="B326" s="36"/>
      <c r="C326" s="257" t="s">
        <v>669</v>
      </c>
      <c r="D326" s="257" t="s">
        <v>479</v>
      </c>
      <c r="E326" s="258" t="s">
        <v>1572</v>
      </c>
      <c r="F326" s="259" t="s">
        <v>1573</v>
      </c>
      <c r="G326" s="260" t="s">
        <v>1426</v>
      </c>
      <c r="H326" s="261">
        <v>7</v>
      </c>
      <c r="I326" s="262"/>
      <c r="J326" s="263">
        <f>ROUND(I326*H326,2)</f>
        <v>0</v>
      </c>
      <c r="K326" s="264"/>
      <c r="L326" s="265"/>
      <c r="M326" s="266" t="s">
        <v>1</v>
      </c>
      <c r="N326" s="267" t="s">
        <v>38</v>
      </c>
      <c r="O326" s="72"/>
      <c r="P326" s="198">
        <f>O326*H326</f>
        <v>0</v>
      </c>
      <c r="Q326" s="198">
        <v>0</v>
      </c>
      <c r="R326" s="198">
        <f>Q326*H326</f>
        <v>0</v>
      </c>
      <c r="S326" s="198">
        <v>0</v>
      </c>
      <c r="T326" s="19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0" t="s">
        <v>197</v>
      </c>
      <c r="AT326" s="200" t="s">
        <v>479</v>
      </c>
      <c r="AU326" s="200" t="s">
        <v>81</v>
      </c>
      <c r="AY326" s="18" t="s">
        <v>131</v>
      </c>
      <c r="BE326" s="201">
        <f>IF(N326="základní",J326,0)</f>
        <v>0</v>
      </c>
      <c r="BF326" s="201">
        <f>IF(N326="snížená",J326,0)</f>
        <v>0</v>
      </c>
      <c r="BG326" s="201">
        <f>IF(N326="zákl. přenesená",J326,0)</f>
        <v>0</v>
      </c>
      <c r="BH326" s="201">
        <f>IF(N326="sníž. přenesená",J326,0)</f>
        <v>0</v>
      </c>
      <c r="BI326" s="201">
        <f>IF(N326="nulová",J326,0)</f>
        <v>0</v>
      </c>
      <c r="BJ326" s="18" t="s">
        <v>81</v>
      </c>
      <c r="BK326" s="201">
        <f>ROUND(I326*H326,2)</f>
        <v>0</v>
      </c>
      <c r="BL326" s="18" t="s">
        <v>138</v>
      </c>
      <c r="BM326" s="200" t="s">
        <v>911</v>
      </c>
    </row>
    <row r="327" spans="1:65" s="2" customFormat="1" ht="11.25">
      <c r="A327" s="35"/>
      <c r="B327" s="36"/>
      <c r="C327" s="37"/>
      <c r="D327" s="202" t="s">
        <v>139</v>
      </c>
      <c r="E327" s="37"/>
      <c r="F327" s="203" t="s">
        <v>1573</v>
      </c>
      <c r="G327" s="37"/>
      <c r="H327" s="37"/>
      <c r="I327" s="204"/>
      <c r="J327" s="37"/>
      <c r="K327" s="37"/>
      <c r="L327" s="40"/>
      <c r="M327" s="205"/>
      <c r="N327" s="206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139</v>
      </c>
      <c r="AU327" s="18" t="s">
        <v>81</v>
      </c>
    </row>
    <row r="328" spans="1:65" s="2" customFormat="1" ht="29.25">
      <c r="A328" s="35"/>
      <c r="B328" s="36"/>
      <c r="C328" s="37"/>
      <c r="D328" s="202" t="s">
        <v>890</v>
      </c>
      <c r="E328" s="37"/>
      <c r="F328" s="268" t="s">
        <v>1427</v>
      </c>
      <c r="G328" s="37"/>
      <c r="H328" s="37"/>
      <c r="I328" s="204"/>
      <c r="J328" s="37"/>
      <c r="K328" s="37"/>
      <c r="L328" s="40"/>
      <c r="M328" s="205"/>
      <c r="N328" s="206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890</v>
      </c>
      <c r="AU328" s="18" t="s">
        <v>81</v>
      </c>
    </row>
    <row r="329" spans="1:65" s="2" customFormat="1" ht="16.5" customHeight="1">
      <c r="A329" s="35"/>
      <c r="B329" s="36"/>
      <c r="C329" s="188" t="s">
        <v>921</v>
      </c>
      <c r="D329" s="188" t="s">
        <v>134</v>
      </c>
      <c r="E329" s="189" t="s">
        <v>1574</v>
      </c>
      <c r="F329" s="190" t="s">
        <v>1575</v>
      </c>
      <c r="G329" s="191" t="s">
        <v>729</v>
      </c>
      <c r="H329" s="192">
        <v>1</v>
      </c>
      <c r="I329" s="193"/>
      <c r="J329" s="194">
        <f>ROUND(I329*H329,2)</f>
        <v>0</v>
      </c>
      <c r="K329" s="195"/>
      <c r="L329" s="40"/>
      <c r="M329" s="196" t="s">
        <v>1</v>
      </c>
      <c r="N329" s="197" t="s">
        <v>38</v>
      </c>
      <c r="O329" s="72"/>
      <c r="P329" s="198">
        <f>O329*H329</f>
        <v>0</v>
      </c>
      <c r="Q329" s="198">
        <v>0</v>
      </c>
      <c r="R329" s="198">
        <f>Q329*H329</f>
        <v>0</v>
      </c>
      <c r="S329" s="198">
        <v>0</v>
      </c>
      <c r="T329" s="19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0" t="s">
        <v>138</v>
      </c>
      <c r="AT329" s="200" t="s">
        <v>134</v>
      </c>
      <c r="AU329" s="200" t="s">
        <v>81</v>
      </c>
      <c r="AY329" s="18" t="s">
        <v>131</v>
      </c>
      <c r="BE329" s="201">
        <f>IF(N329="základní",J329,0)</f>
        <v>0</v>
      </c>
      <c r="BF329" s="201">
        <f>IF(N329="snížená",J329,0)</f>
        <v>0</v>
      </c>
      <c r="BG329" s="201">
        <f>IF(N329="zákl. přenesená",J329,0)</f>
        <v>0</v>
      </c>
      <c r="BH329" s="201">
        <f>IF(N329="sníž. přenesená",J329,0)</f>
        <v>0</v>
      </c>
      <c r="BI329" s="201">
        <f>IF(N329="nulová",J329,0)</f>
        <v>0</v>
      </c>
      <c r="BJ329" s="18" t="s">
        <v>81</v>
      </c>
      <c r="BK329" s="201">
        <f>ROUND(I329*H329,2)</f>
        <v>0</v>
      </c>
      <c r="BL329" s="18" t="s">
        <v>138</v>
      </c>
      <c r="BM329" s="200" t="s">
        <v>924</v>
      </c>
    </row>
    <row r="330" spans="1:65" s="2" customFormat="1" ht="11.25">
      <c r="A330" s="35"/>
      <c r="B330" s="36"/>
      <c r="C330" s="37"/>
      <c r="D330" s="202" t="s">
        <v>139</v>
      </c>
      <c r="E330" s="37"/>
      <c r="F330" s="203" t="s">
        <v>1575</v>
      </c>
      <c r="G330" s="37"/>
      <c r="H330" s="37"/>
      <c r="I330" s="204"/>
      <c r="J330" s="37"/>
      <c r="K330" s="37"/>
      <c r="L330" s="40"/>
      <c r="M330" s="205"/>
      <c r="N330" s="206"/>
      <c r="O330" s="72"/>
      <c r="P330" s="72"/>
      <c r="Q330" s="72"/>
      <c r="R330" s="72"/>
      <c r="S330" s="72"/>
      <c r="T330" s="73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139</v>
      </c>
      <c r="AU330" s="18" t="s">
        <v>81</v>
      </c>
    </row>
    <row r="331" spans="1:65" s="2" customFormat="1" ht="16.5" customHeight="1">
      <c r="A331" s="35"/>
      <c r="B331" s="36"/>
      <c r="C331" s="257" t="s">
        <v>674</v>
      </c>
      <c r="D331" s="257" t="s">
        <v>479</v>
      </c>
      <c r="E331" s="258" t="s">
        <v>1576</v>
      </c>
      <c r="F331" s="259" t="s">
        <v>1577</v>
      </c>
      <c r="G331" s="260" t="s">
        <v>1426</v>
      </c>
      <c r="H331" s="261">
        <v>1</v>
      </c>
      <c r="I331" s="262"/>
      <c r="J331" s="263">
        <f>ROUND(I331*H331,2)</f>
        <v>0</v>
      </c>
      <c r="K331" s="264"/>
      <c r="L331" s="265"/>
      <c r="M331" s="266" t="s">
        <v>1</v>
      </c>
      <c r="N331" s="267" t="s">
        <v>38</v>
      </c>
      <c r="O331" s="72"/>
      <c r="P331" s="198">
        <f>O331*H331</f>
        <v>0</v>
      </c>
      <c r="Q331" s="198">
        <v>0</v>
      </c>
      <c r="R331" s="198">
        <f>Q331*H331</f>
        <v>0</v>
      </c>
      <c r="S331" s="198">
        <v>0</v>
      </c>
      <c r="T331" s="19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0" t="s">
        <v>197</v>
      </c>
      <c r="AT331" s="200" t="s">
        <v>479</v>
      </c>
      <c r="AU331" s="200" t="s">
        <v>81</v>
      </c>
      <c r="AY331" s="18" t="s">
        <v>131</v>
      </c>
      <c r="BE331" s="201">
        <f>IF(N331="základní",J331,0)</f>
        <v>0</v>
      </c>
      <c r="BF331" s="201">
        <f>IF(N331="snížená",J331,0)</f>
        <v>0</v>
      </c>
      <c r="BG331" s="201">
        <f>IF(N331="zákl. přenesená",J331,0)</f>
        <v>0</v>
      </c>
      <c r="BH331" s="201">
        <f>IF(N331="sníž. přenesená",J331,0)</f>
        <v>0</v>
      </c>
      <c r="BI331" s="201">
        <f>IF(N331="nulová",J331,0)</f>
        <v>0</v>
      </c>
      <c r="BJ331" s="18" t="s">
        <v>81</v>
      </c>
      <c r="BK331" s="201">
        <f>ROUND(I331*H331,2)</f>
        <v>0</v>
      </c>
      <c r="BL331" s="18" t="s">
        <v>138</v>
      </c>
      <c r="BM331" s="200" t="s">
        <v>943</v>
      </c>
    </row>
    <row r="332" spans="1:65" s="2" customFormat="1" ht="11.25">
      <c r="A332" s="35"/>
      <c r="B332" s="36"/>
      <c r="C332" s="37"/>
      <c r="D332" s="202" t="s">
        <v>139</v>
      </c>
      <c r="E332" s="37"/>
      <c r="F332" s="203" t="s">
        <v>1577</v>
      </c>
      <c r="G332" s="37"/>
      <c r="H332" s="37"/>
      <c r="I332" s="204"/>
      <c r="J332" s="37"/>
      <c r="K332" s="37"/>
      <c r="L332" s="40"/>
      <c r="M332" s="205"/>
      <c r="N332" s="206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139</v>
      </c>
      <c r="AU332" s="18" t="s">
        <v>81</v>
      </c>
    </row>
    <row r="333" spans="1:65" s="2" customFormat="1" ht="16.5" customHeight="1">
      <c r="A333" s="35"/>
      <c r="B333" s="36"/>
      <c r="C333" s="188" t="s">
        <v>945</v>
      </c>
      <c r="D333" s="188" t="s">
        <v>134</v>
      </c>
      <c r="E333" s="189" t="s">
        <v>1578</v>
      </c>
      <c r="F333" s="190" t="s">
        <v>1579</v>
      </c>
      <c r="G333" s="191" t="s">
        <v>729</v>
      </c>
      <c r="H333" s="192">
        <v>8</v>
      </c>
      <c r="I333" s="193"/>
      <c r="J333" s="194">
        <f>ROUND(I333*H333,2)</f>
        <v>0</v>
      </c>
      <c r="K333" s="195"/>
      <c r="L333" s="40"/>
      <c r="M333" s="196" t="s">
        <v>1</v>
      </c>
      <c r="N333" s="197" t="s">
        <v>38</v>
      </c>
      <c r="O333" s="72"/>
      <c r="P333" s="198">
        <f>O333*H333</f>
        <v>0</v>
      </c>
      <c r="Q333" s="198">
        <v>0</v>
      </c>
      <c r="R333" s="198">
        <f>Q333*H333</f>
        <v>0</v>
      </c>
      <c r="S333" s="198">
        <v>0</v>
      </c>
      <c r="T333" s="19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0" t="s">
        <v>138</v>
      </c>
      <c r="AT333" s="200" t="s">
        <v>134</v>
      </c>
      <c r="AU333" s="200" t="s">
        <v>81</v>
      </c>
      <c r="AY333" s="18" t="s">
        <v>131</v>
      </c>
      <c r="BE333" s="201">
        <f>IF(N333="základní",J333,0)</f>
        <v>0</v>
      </c>
      <c r="BF333" s="201">
        <f>IF(N333="snížená",J333,0)</f>
        <v>0</v>
      </c>
      <c r="BG333" s="201">
        <f>IF(N333="zákl. přenesená",J333,0)</f>
        <v>0</v>
      </c>
      <c r="BH333" s="201">
        <f>IF(N333="sníž. přenesená",J333,0)</f>
        <v>0</v>
      </c>
      <c r="BI333" s="201">
        <f>IF(N333="nulová",J333,0)</f>
        <v>0</v>
      </c>
      <c r="BJ333" s="18" t="s">
        <v>81</v>
      </c>
      <c r="BK333" s="201">
        <f>ROUND(I333*H333,2)</f>
        <v>0</v>
      </c>
      <c r="BL333" s="18" t="s">
        <v>138</v>
      </c>
      <c r="BM333" s="200" t="s">
        <v>948</v>
      </c>
    </row>
    <row r="334" spans="1:65" s="2" customFormat="1" ht="11.25">
      <c r="A334" s="35"/>
      <c r="B334" s="36"/>
      <c r="C334" s="37"/>
      <c r="D334" s="202" t="s">
        <v>139</v>
      </c>
      <c r="E334" s="37"/>
      <c r="F334" s="203" t="s">
        <v>1579</v>
      </c>
      <c r="G334" s="37"/>
      <c r="H334" s="37"/>
      <c r="I334" s="204"/>
      <c r="J334" s="37"/>
      <c r="K334" s="37"/>
      <c r="L334" s="40"/>
      <c r="M334" s="205"/>
      <c r="N334" s="206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139</v>
      </c>
      <c r="AU334" s="18" t="s">
        <v>81</v>
      </c>
    </row>
    <row r="335" spans="1:65" s="2" customFormat="1" ht="16.5" customHeight="1">
      <c r="A335" s="35"/>
      <c r="B335" s="36"/>
      <c r="C335" s="257" t="s">
        <v>678</v>
      </c>
      <c r="D335" s="257" t="s">
        <v>479</v>
      </c>
      <c r="E335" s="258" t="s">
        <v>1580</v>
      </c>
      <c r="F335" s="259" t="s">
        <v>1581</v>
      </c>
      <c r="G335" s="260" t="s">
        <v>1426</v>
      </c>
      <c r="H335" s="261">
        <v>8</v>
      </c>
      <c r="I335" s="262"/>
      <c r="J335" s="263">
        <f>ROUND(I335*H335,2)</f>
        <v>0</v>
      </c>
      <c r="K335" s="264"/>
      <c r="L335" s="265"/>
      <c r="M335" s="266" t="s">
        <v>1</v>
      </c>
      <c r="N335" s="267" t="s">
        <v>38</v>
      </c>
      <c r="O335" s="72"/>
      <c r="P335" s="198">
        <f>O335*H335</f>
        <v>0</v>
      </c>
      <c r="Q335" s="198">
        <v>0</v>
      </c>
      <c r="R335" s="198">
        <f>Q335*H335</f>
        <v>0</v>
      </c>
      <c r="S335" s="198">
        <v>0</v>
      </c>
      <c r="T335" s="199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0" t="s">
        <v>197</v>
      </c>
      <c r="AT335" s="200" t="s">
        <v>479</v>
      </c>
      <c r="AU335" s="200" t="s">
        <v>81</v>
      </c>
      <c r="AY335" s="18" t="s">
        <v>131</v>
      </c>
      <c r="BE335" s="201">
        <f>IF(N335="základní",J335,0)</f>
        <v>0</v>
      </c>
      <c r="BF335" s="201">
        <f>IF(N335="snížená",J335,0)</f>
        <v>0</v>
      </c>
      <c r="BG335" s="201">
        <f>IF(N335="zákl. přenesená",J335,0)</f>
        <v>0</v>
      </c>
      <c r="BH335" s="201">
        <f>IF(N335="sníž. přenesená",J335,0)</f>
        <v>0</v>
      </c>
      <c r="BI335" s="201">
        <f>IF(N335="nulová",J335,0)</f>
        <v>0</v>
      </c>
      <c r="BJ335" s="18" t="s">
        <v>81</v>
      </c>
      <c r="BK335" s="201">
        <f>ROUND(I335*H335,2)</f>
        <v>0</v>
      </c>
      <c r="BL335" s="18" t="s">
        <v>138</v>
      </c>
      <c r="BM335" s="200" t="s">
        <v>952</v>
      </c>
    </row>
    <row r="336" spans="1:65" s="2" customFormat="1" ht="11.25">
      <c r="A336" s="35"/>
      <c r="B336" s="36"/>
      <c r="C336" s="37"/>
      <c r="D336" s="202" t="s">
        <v>139</v>
      </c>
      <c r="E336" s="37"/>
      <c r="F336" s="203" t="s">
        <v>1581</v>
      </c>
      <c r="G336" s="37"/>
      <c r="H336" s="37"/>
      <c r="I336" s="204"/>
      <c r="J336" s="37"/>
      <c r="K336" s="37"/>
      <c r="L336" s="40"/>
      <c r="M336" s="205"/>
      <c r="N336" s="206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139</v>
      </c>
      <c r="AU336" s="18" t="s">
        <v>81</v>
      </c>
    </row>
    <row r="337" spans="1:65" s="2" customFormat="1" ht="29.25">
      <c r="A337" s="35"/>
      <c r="B337" s="36"/>
      <c r="C337" s="37"/>
      <c r="D337" s="202" t="s">
        <v>890</v>
      </c>
      <c r="E337" s="37"/>
      <c r="F337" s="268" t="s">
        <v>1427</v>
      </c>
      <c r="G337" s="37"/>
      <c r="H337" s="37"/>
      <c r="I337" s="204"/>
      <c r="J337" s="37"/>
      <c r="K337" s="37"/>
      <c r="L337" s="40"/>
      <c r="M337" s="205"/>
      <c r="N337" s="206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890</v>
      </c>
      <c r="AU337" s="18" t="s">
        <v>81</v>
      </c>
    </row>
    <row r="338" spans="1:65" s="2" customFormat="1" ht="16.5" customHeight="1">
      <c r="A338" s="35"/>
      <c r="B338" s="36"/>
      <c r="C338" s="257" t="s">
        <v>956</v>
      </c>
      <c r="D338" s="257" t="s">
        <v>479</v>
      </c>
      <c r="E338" s="258" t="s">
        <v>1582</v>
      </c>
      <c r="F338" s="259" t="s">
        <v>1583</v>
      </c>
      <c r="G338" s="260" t="s">
        <v>1426</v>
      </c>
      <c r="H338" s="261">
        <v>16</v>
      </c>
      <c r="I338" s="262"/>
      <c r="J338" s="263">
        <f>ROUND(I338*H338,2)</f>
        <v>0</v>
      </c>
      <c r="K338" s="264"/>
      <c r="L338" s="265"/>
      <c r="M338" s="266" t="s">
        <v>1</v>
      </c>
      <c r="N338" s="267" t="s">
        <v>38</v>
      </c>
      <c r="O338" s="72"/>
      <c r="P338" s="198">
        <f>O338*H338</f>
        <v>0</v>
      </c>
      <c r="Q338" s="198">
        <v>0</v>
      </c>
      <c r="R338" s="198">
        <f>Q338*H338</f>
        <v>0</v>
      </c>
      <c r="S338" s="198">
        <v>0</v>
      </c>
      <c r="T338" s="199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0" t="s">
        <v>197</v>
      </c>
      <c r="AT338" s="200" t="s">
        <v>479</v>
      </c>
      <c r="AU338" s="200" t="s">
        <v>81</v>
      </c>
      <c r="AY338" s="18" t="s">
        <v>131</v>
      </c>
      <c r="BE338" s="201">
        <f>IF(N338="základní",J338,0)</f>
        <v>0</v>
      </c>
      <c r="BF338" s="201">
        <f>IF(N338="snížená",J338,0)</f>
        <v>0</v>
      </c>
      <c r="BG338" s="201">
        <f>IF(N338="zákl. přenesená",J338,0)</f>
        <v>0</v>
      </c>
      <c r="BH338" s="201">
        <f>IF(N338="sníž. přenesená",J338,0)</f>
        <v>0</v>
      </c>
      <c r="BI338" s="201">
        <f>IF(N338="nulová",J338,0)</f>
        <v>0</v>
      </c>
      <c r="BJ338" s="18" t="s">
        <v>81</v>
      </c>
      <c r="BK338" s="201">
        <f>ROUND(I338*H338,2)</f>
        <v>0</v>
      </c>
      <c r="BL338" s="18" t="s">
        <v>138</v>
      </c>
      <c r="BM338" s="200" t="s">
        <v>959</v>
      </c>
    </row>
    <row r="339" spans="1:65" s="2" customFormat="1" ht="11.25">
      <c r="A339" s="35"/>
      <c r="B339" s="36"/>
      <c r="C339" s="37"/>
      <c r="D339" s="202" t="s">
        <v>139</v>
      </c>
      <c r="E339" s="37"/>
      <c r="F339" s="203" t="s">
        <v>1583</v>
      </c>
      <c r="G339" s="37"/>
      <c r="H339" s="37"/>
      <c r="I339" s="204"/>
      <c r="J339" s="37"/>
      <c r="K339" s="37"/>
      <c r="L339" s="40"/>
      <c r="M339" s="205"/>
      <c r="N339" s="206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139</v>
      </c>
      <c r="AU339" s="18" t="s">
        <v>81</v>
      </c>
    </row>
    <row r="340" spans="1:65" s="2" customFormat="1" ht="29.25">
      <c r="A340" s="35"/>
      <c r="B340" s="36"/>
      <c r="C340" s="37"/>
      <c r="D340" s="202" t="s">
        <v>890</v>
      </c>
      <c r="E340" s="37"/>
      <c r="F340" s="268" t="s">
        <v>1427</v>
      </c>
      <c r="G340" s="37"/>
      <c r="H340" s="37"/>
      <c r="I340" s="204"/>
      <c r="J340" s="37"/>
      <c r="K340" s="37"/>
      <c r="L340" s="40"/>
      <c r="M340" s="205"/>
      <c r="N340" s="206"/>
      <c r="O340" s="72"/>
      <c r="P340" s="72"/>
      <c r="Q340" s="72"/>
      <c r="R340" s="72"/>
      <c r="S340" s="72"/>
      <c r="T340" s="73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890</v>
      </c>
      <c r="AU340" s="18" t="s">
        <v>81</v>
      </c>
    </row>
    <row r="341" spans="1:65" s="2" customFormat="1" ht="16.5" customHeight="1">
      <c r="A341" s="35"/>
      <c r="B341" s="36"/>
      <c r="C341" s="257" t="s">
        <v>685</v>
      </c>
      <c r="D341" s="257" t="s">
        <v>479</v>
      </c>
      <c r="E341" s="258" t="s">
        <v>1584</v>
      </c>
      <c r="F341" s="259" t="s">
        <v>1585</v>
      </c>
      <c r="G341" s="260" t="s">
        <v>1426</v>
      </c>
      <c r="H341" s="261">
        <v>24</v>
      </c>
      <c r="I341" s="262"/>
      <c r="J341" s="263">
        <f>ROUND(I341*H341,2)</f>
        <v>0</v>
      </c>
      <c r="K341" s="264"/>
      <c r="L341" s="265"/>
      <c r="M341" s="266" t="s">
        <v>1</v>
      </c>
      <c r="N341" s="267" t="s">
        <v>38</v>
      </c>
      <c r="O341" s="72"/>
      <c r="P341" s="198">
        <f>O341*H341</f>
        <v>0</v>
      </c>
      <c r="Q341" s="198">
        <v>0</v>
      </c>
      <c r="R341" s="198">
        <f>Q341*H341</f>
        <v>0</v>
      </c>
      <c r="S341" s="198">
        <v>0</v>
      </c>
      <c r="T341" s="19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0" t="s">
        <v>197</v>
      </c>
      <c r="AT341" s="200" t="s">
        <v>479</v>
      </c>
      <c r="AU341" s="200" t="s">
        <v>81</v>
      </c>
      <c r="AY341" s="18" t="s">
        <v>131</v>
      </c>
      <c r="BE341" s="201">
        <f>IF(N341="základní",J341,0)</f>
        <v>0</v>
      </c>
      <c r="BF341" s="201">
        <f>IF(N341="snížená",J341,0)</f>
        <v>0</v>
      </c>
      <c r="BG341" s="201">
        <f>IF(N341="zákl. přenesená",J341,0)</f>
        <v>0</v>
      </c>
      <c r="BH341" s="201">
        <f>IF(N341="sníž. přenesená",J341,0)</f>
        <v>0</v>
      </c>
      <c r="BI341" s="201">
        <f>IF(N341="nulová",J341,0)</f>
        <v>0</v>
      </c>
      <c r="BJ341" s="18" t="s">
        <v>81</v>
      </c>
      <c r="BK341" s="201">
        <f>ROUND(I341*H341,2)</f>
        <v>0</v>
      </c>
      <c r="BL341" s="18" t="s">
        <v>138</v>
      </c>
      <c r="BM341" s="200" t="s">
        <v>964</v>
      </c>
    </row>
    <row r="342" spans="1:65" s="2" customFormat="1" ht="11.25">
      <c r="A342" s="35"/>
      <c r="B342" s="36"/>
      <c r="C342" s="37"/>
      <c r="D342" s="202" t="s">
        <v>139</v>
      </c>
      <c r="E342" s="37"/>
      <c r="F342" s="203" t="s">
        <v>1585</v>
      </c>
      <c r="G342" s="37"/>
      <c r="H342" s="37"/>
      <c r="I342" s="204"/>
      <c r="J342" s="37"/>
      <c r="K342" s="37"/>
      <c r="L342" s="40"/>
      <c r="M342" s="205"/>
      <c r="N342" s="206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139</v>
      </c>
      <c r="AU342" s="18" t="s">
        <v>81</v>
      </c>
    </row>
    <row r="343" spans="1:65" s="2" customFormat="1" ht="29.25">
      <c r="A343" s="35"/>
      <c r="B343" s="36"/>
      <c r="C343" s="37"/>
      <c r="D343" s="202" t="s">
        <v>890</v>
      </c>
      <c r="E343" s="37"/>
      <c r="F343" s="268" t="s">
        <v>1427</v>
      </c>
      <c r="G343" s="37"/>
      <c r="H343" s="37"/>
      <c r="I343" s="204"/>
      <c r="J343" s="37"/>
      <c r="K343" s="37"/>
      <c r="L343" s="40"/>
      <c r="M343" s="205"/>
      <c r="N343" s="206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890</v>
      </c>
      <c r="AU343" s="18" t="s">
        <v>81</v>
      </c>
    </row>
    <row r="344" spans="1:65" s="2" customFormat="1" ht="16.5" customHeight="1">
      <c r="A344" s="35"/>
      <c r="B344" s="36"/>
      <c r="C344" s="188" t="s">
        <v>966</v>
      </c>
      <c r="D344" s="188" t="s">
        <v>134</v>
      </c>
      <c r="E344" s="189" t="s">
        <v>1586</v>
      </c>
      <c r="F344" s="190" t="s">
        <v>1587</v>
      </c>
      <c r="G344" s="191" t="s">
        <v>729</v>
      </c>
      <c r="H344" s="192">
        <v>4</v>
      </c>
      <c r="I344" s="193"/>
      <c r="J344" s="194">
        <f>ROUND(I344*H344,2)</f>
        <v>0</v>
      </c>
      <c r="K344" s="195"/>
      <c r="L344" s="40"/>
      <c r="M344" s="196" t="s">
        <v>1</v>
      </c>
      <c r="N344" s="197" t="s">
        <v>38</v>
      </c>
      <c r="O344" s="72"/>
      <c r="P344" s="198">
        <f>O344*H344</f>
        <v>0</v>
      </c>
      <c r="Q344" s="198">
        <v>0</v>
      </c>
      <c r="R344" s="198">
        <f>Q344*H344</f>
        <v>0</v>
      </c>
      <c r="S344" s="198">
        <v>0</v>
      </c>
      <c r="T344" s="19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0" t="s">
        <v>138</v>
      </c>
      <c r="AT344" s="200" t="s">
        <v>134</v>
      </c>
      <c r="AU344" s="200" t="s">
        <v>81</v>
      </c>
      <c r="AY344" s="18" t="s">
        <v>131</v>
      </c>
      <c r="BE344" s="201">
        <f>IF(N344="základní",J344,0)</f>
        <v>0</v>
      </c>
      <c r="BF344" s="201">
        <f>IF(N344="snížená",J344,0)</f>
        <v>0</v>
      </c>
      <c r="BG344" s="201">
        <f>IF(N344="zákl. přenesená",J344,0)</f>
        <v>0</v>
      </c>
      <c r="BH344" s="201">
        <f>IF(N344="sníž. přenesená",J344,0)</f>
        <v>0</v>
      </c>
      <c r="BI344" s="201">
        <f>IF(N344="nulová",J344,0)</f>
        <v>0</v>
      </c>
      <c r="BJ344" s="18" t="s">
        <v>81</v>
      </c>
      <c r="BK344" s="201">
        <f>ROUND(I344*H344,2)</f>
        <v>0</v>
      </c>
      <c r="BL344" s="18" t="s">
        <v>138</v>
      </c>
      <c r="BM344" s="200" t="s">
        <v>969</v>
      </c>
    </row>
    <row r="345" spans="1:65" s="2" customFormat="1" ht="11.25">
      <c r="A345" s="35"/>
      <c r="B345" s="36"/>
      <c r="C345" s="37"/>
      <c r="D345" s="202" t="s">
        <v>139</v>
      </c>
      <c r="E345" s="37"/>
      <c r="F345" s="203" t="s">
        <v>1587</v>
      </c>
      <c r="G345" s="37"/>
      <c r="H345" s="37"/>
      <c r="I345" s="204"/>
      <c r="J345" s="37"/>
      <c r="K345" s="37"/>
      <c r="L345" s="40"/>
      <c r="M345" s="205"/>
      <c r="N345" s="206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139</v>
      </c>
      <c r="AU345" s="18" t="s">
        <v>81</v>
      </c>
    </row>
    <row r="346" spans="1:65" s="2" customFormat="1" ht="16.5" customHeight="1">
      <c r="A346" s="35"/>
      <c r="B346" s="36"/>
      <c r="C346" s="257" t="s">
        <v>690</v>
      </c>
      <c r="D346" s="257" t="s">
        <v>479</v>
      </c>
      <c r="E346" s="258" t="s">
        <v>1588</v>
      </c>
      <c r="F346" s="259" t="s">
        <v>1589</v>
      </c>
      <c r="G346" s="260" t="s">
        <v>729</v>
      </c>
      <c r="H346" s="261">
        <v>4</v>
      </c>
      <c r="I346" s="262"/>
      <c r="J346" s="263">
        <f>ROUND(I346*H346,2)</f>
        <v>0</v>
      </c>
      <c r="K346" s="264"/>
      <c r="L346" s="265"/>
      <c r="M346" s="266" t="s">
        <v>1</v>
      </c>
      <c r="N346" s="267" t="s">
        <v>38</v>
      </c>
      <c r="O346" s="72"/>
      <c r="P346" s="198">
        <f>O346*H346</f>
        <v>0</v>
      </c>
      <c r="Q346" s="198">
        <v>0</v>
      </c>
      <c r="R346" s="198">
        <f>Q346*H346</f>
        <v>0</v>
      </c>
      <c r="S346" s="198">
        <v>0</v>
      </c>
      <c r="T346" s="19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0" t="s">
        <v>197</v>
      </c>
      <c r="AT346" s="200" t="s">
        <v>479</v>
      </c>
      <c r="AU346" s="200" t="s">
        <v>81</v>
      </c>
      <c r="AY346" s="18" t="s">
        <v>131</v>
      </c>
      <c r="BE346" s="201">
        <f>IF(N346="základní",J346,0)</f>
        <v>0</v>
      </c>
      <c r="BF346" s="201">
        <f>IF(N346="snížená",J346,0)</f>
        <v>0</v>
      </c>
      <c r="BG346" s="201">
        <f>IF(N346="zákl. přenesená",J346,0)</f>
        <v>0</v>
      </c>
      <c r="BH346" s="201">
        <f>IF(N346="sníž. přenesená",J346,0)</f>
        <v>0</v>
      </c>
      <c r="BI346" s="201">
        <f>IF(N346="nulová",J346,0)</f>
        <v>0</v>
      </c>
      <c r="BJ346" s="18" t="s">
        <v>81</v>
      </c>
      <c r="BK346" s="201">
        <f>ROUND(I346*H346,2)</f>
        <v>0</v>
      </c>
      <c r="BL346" s="18" t="s">
        <v>138</v>
      </c>
      <c r="BM346" s="200" t="s">
        <v>973</v>
      </c>
    </row>
    <row r="347" spans="1:65" s="2" customFormat="1" ht="11.25">
      <c r="A347" s="35"/>
      <c r="B347" s="36"/>
      <c r="C347" s="37"/>
      <c r="D347" s="202" t="s">
        <v>139</v>
      </c>
      <c r="E347" s="37"/>
      <c r="F347" s="203" t="s">
        <v>1589</v>
      </c>
      <c r="G347" s="37"/>
      <c r="H347" s="37"/>
      <c r="I347" s="204"/>
      <c r="J347" s="37"/>
      <c r="K347" s="37"/>
      <c r="L347" s="40"/>
      <c r="M347" s="205"/>
      <c r="N347" s="206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139</v>
      </c>
      <c r="AU347" s="18" t="s">
        <v>81</v>
      </c>
    </row>
    <row r="348" spans="1:65" s="2" customFormat="1" ht="19.5">
      <c r="A348" s="35"/>
      <c r="B348" s="36"/>
      <c r="C348" s="37"/>
      <c r="D348" s="202" t="s">
        <v>890</v>
      </c>
      <c r="E348" s="37"/>
      <c r="F348" s="268" t="s">
        <v>1590</v>
      </c>
      <c r="G348" s="37"/>
      <c r="H348" s="37"/>
      <c r="I348" s="204"/>
      <c r="J348" s="37"/>
      <c r="K348" s="37"/>
      <c r="L348" s="40"/>
      <c r="M348" s="205"/>
      <c r="N348" s="206"/>
      <c r="O348" s="72"/>
      <c r="P348" s="72"/>
      <c r="Q348" s="72"/>
      <c r="R348" s="72"/>
      <c r="S348" s="72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890</v>
      </c>
      <c r="AU348" s="18" t="s">
        <v>81</v>
      </c>
    </row>
    <row r="349" spans="1:65" s="2" customFormat="1" ht="16.5" customHeight="1">
      <c r="A349" s="35"/>
      <c r="B349" s="36"/>
      <c r="C349" s="188" t="s">
        <v>977</v>
      </c>
      <c r="D349" s="188" t="s">
        <v>134</v>
      </c>
      <c r="E349" s="189" t="s">
        <v>1591</v>
      </c>
      <c r="F349" s="190" t="s">
        <v>1592</v>
      </c>
      <c r="G349" s="191" t="s">
        <v>1593</v>
      </c>
      <c r="H349" s="269"/>
      <c r="I349" s="193"/>
      <c r="J349" s="194">
        <f>ROUND(I349*H349,2)</f>
        <v>0</v>
      </c>
      <c r="K349" s="195"/>
      <c r="L349" s="40"/>
      <c r="M349" s="196" t="s">
        <v>1</v>
      </c>
      <c r="N349" s="197" t="s">
        <v>38</v>
      </c>
      <c r="O349" s="72"/>
      <c r="P349" s="198">
        <f>O349*H349</f>
        <v>0</v>
      </c>
      <c r="Q349" s="198">
        <v>0</v>
      </c>
      <c r="R349" s="198">
        <f>Q349*H349</f>
        <v>0</v>
      </c>
      <c r="S349" s="198">
        <v>0</v>
      </c>
      <c r="T349" s="199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0" t="s">
        <v>138</v>
      </c>
      <c r="AT349" s="200" t="s">
        <v>134</v>
      </c>
      <c r="AU349" s="200" t="s">
        <v>81</v>
      </c>
      <c r="AY349" s="18" t="s">
        <v>131</v>
      </c>
      <c r="BE349" s="201">
        <f>IF(N349="základní",J349,0)</f>
        <v>0</v>
      </c>
      <c r="BF349" s="201">
        <f>IF(N349="snížená",J349,0)</f>
        <v>0</v>
      </c>
      <c r="BG349" s="201">
        <f>IF(N349="zákl. přenesená",J349,0)</f>
        <v>0</v>
      </c>
      <c r="BH349" s="201">
        <f>IF(N349="sníž. přenesená",J349,0)</f>
        <v>0</v>
      </c>
      <c r="BI349" s="201">
        <f>IF(N349="nulová",J349,0)</f>
        <v>0</v>
      </c>
      <c r="BJ349" s="18" t="s">
        <v>81</v>
      </c>
      <c r="BK349" s="201">
        <f>ROUND(I349*H349,2)</f>
        <v>0</v>
      </c>
      <c r="BL349" s="18" t="s">
        <v>138</v>
      </c>
      <c r="BM349" s="200" t="s">
        <v>980</v>
      </c>
    </row>
    <row r="350" spans="1:65" s="2" customFormat="1" ht="11.25">
      <c r="A350" s="35"/>
      <c r="B350" s="36"/>
      <c r="C350" s="37"/>
      <c r="D350" s="202" t="s">
        <v>139</v>
      </c>
      <c r="E350" s="37"/>
      <c r="F350" s="203" t="s">
        <v>1592</v>
      </c>
      <c r="G350" s="37"/>
      <c r="H350" s="37"/>
      <c r="I350" s="204"/>
      <c r="J350" s="37"/>
      <c r="K350" s="37"/>
      <c r="L350" s="40"/>
      <c r="M350" s="205"/>
      <c r="N350" s="206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139</v>
      </c>
      <c r="AU350" s="18" t="s">
        <v>81</v>
      </c>
    </row>
    <row r="351" spans="1:65" s="2" customFormat="1" ht="16.5" customHeight="1">
      <c r="A351" s="35"/>
      <c r="B351" s="36"/>
      <c r="C351" s="188" t="s">
        <v>696</v>
      </c>
      <c r="D351" s="188" t="s">
        <v>134</v>
      </c>
      <c r="E351" s="189" t="s">
        <v>1594</v>
      </c>
      <c r="F351" s="190" t="s">
        <v>1595</v>
      </c>
      <c r="G351" s="191" t="s">
        <v>1593</v>
      </c>
      <c r="H351" s="269"/>
      <c r="I351" s="193"/>
      <c r="J351" s="194">
        <f>ROUND(I351*H351,2)</f>
        <v>0</v>
      </c>
      <c r="K351" s="195"/>
      <c r="L351" s="40"/>
      <c r="M351" s="196" t="s">
        <v>1</v>
      </c>
      <c r="N351" s="197" t="s">
        <v>38</v>
      </c>
      <c r="O351" s="72"/>
      <c r="P351" s="198">
        <f>O351*H351</f>
        <v>0</v>
      </c>
      <c r="Q351" s="198">
        <v>0</v>
      </c>
      <c r="R351" s="198">
        <f>Q351*H351</f>
        <v>0</v>
      </c>
      <c r="S351" s="198">
        <v>0</v>
      </c>
      <c r="T351" s="199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0" t="s">
        <v>138</v>
      </c>
      <c r="AT351" s="200" t="s">
        <v>134</v>
      </c>
      <c r="AU351" s="200" t="s">
        <v>81</v>
      </c>
      <c r="AY351" s="18" t="s">
        <v>131</v>
      </c>
      <c r="BE351" s="201">
        <f>IF(N351="základní",J351,0)</f>
        <v>0</v>
      </c>
      <c r="BF351" s="201">
        <f>IF(N351="snížená",J351,0)</f>
        <v>0</v>
      </c>
      <c r="BG351" s="201">
        <f>IF(N351="zákl. přenesená",J351,0)</f>
        <v>0</v>
      </c>
      <c r="BH351" s="201">
        <f>IF(N351="sníž. přenesená",J351,0)</f>
        <v>0</v>
      </c>
      <c r="BI351" s="201">
        <f>IF(N351="nulová",J351,0)</f>
        <v>0</v>
      </c>
      <c r="BJ351" s="18" t="s">
        <v>81</v>
      </c>
      <c r="BK351" s="201">
        <f>ROUND(I351*H351,2)</f>
        <v>0</v>
      </c>
      <c r="BL351" s="18" t="s">
        <v>138</v>
      </c>
      <c r="BM351" s="200" t="s">
        <v>989</v>
      </c>
    </row>
    <row r="352" spans="1:65" s="2" customFormat="1" ht="11.25">
      <c r="A352" s="35"/>
      <c r="B352" s="36"/>
      <c r="C352" s="37"/>
      <c r="D352" s="202" t="s">
        <v>139</v>
      </c>
      <c r="E352" s="37"/>
      <c r="F352" s="203" t="s">
        <v>1595</v>
      </c>
      <c r="G352" s="37"/>
      <c r="H352" s="37"/>
      <c r="I352" s="204"/>
      <c r="J352" s="37"/>
      <c r="K352" s="37"/>
      <c r="L352" s="40"/>
      <c r="M352" s="205"/>
      <c r="N352" s="206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139</v>
      </c>
      <c r="AU352" s="18" t="s">
        <v>81</v>
      </c>
    </row>
    <row r="353" spans="1:65" s="2" customFormat="1" ht="16.5" customHeight="1">
      <c r="A353" s="35"/>
      <c r="B353" s="36"/>
      <c r="C353" s="188" t="s">
        <v>168</v>
      </c>
      <c r="D353" s="188" t="s">
        <v>134</v>
      </c>
      <c r="E353" s="189" t="s">
        <v>1596</v>
      </c>
      <c r="F353" s="190" t="s">
        <v>1597</v>
      </c>
      <c r="G353" s="191" t="s">
        <v>1593</v>
      </c>
      <c r="H353" s="269"/>
      <c r="I353" s="193"/>
      <c r="J353" s="194">
        <f>ROUND(I353*H353,2)</f>
        <v>0</v>
      </c>
      <c r="K353" s="195"/>
      <c r="L353" s="40"/>
      <c r="M353" s="196" t="s">
        <v>1</v>
      </c>
      <c r="N353" s="197" t="s">
        <v>38</v>
      </c>
      <c r="O353" s="72"/>
      <c r="P353" s="198">
        <f>O353*H353</f>
        <v>0</v>
      </c>
      <c r="Q353" s="198">
        <v>0</v>
      </c>
      <c r="R353" s="198">
        <f>Q353*H353</f>
        <v>0</v>
      </c>
      <c r="S353" s="198">
        <v>0</v>
      </c>
      <c r="T353" s="19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0" t="s">
        <v>138</v>
      </c>
      <c r="AT353" s="200" t="s">
        <v>134</v>
      </c>
      <c r="AU353" s="200" t="s">
        <v>81</v>
      </c>
      <c r="AY353" s="18" t="s">
        <v>131</v>
      </c>
      <c r="BE353" s="201">
        <f>IF(N353="základní",J353,0)</f>
        <v>0</v>
      </c>
      <c r="BF353" s="201">
        <f>IF(N353="snížená",J353,0)</f>
        <v>0</v>
      </c>
      <c r="BG353" s="201">
        <f>IF(N353="zákl. přenesená",J353,0)</f>
        <v>0</v>
      </c>
      <c r="BH353" s="201">
        <f>IF(N353="sníž. přenesená",J353,0)</f>
        <v>0</v>
      </c>
      <c r="BI353" s="201">
        <f>IF(N353="nulová",J353,0)</f>
        <v>0</v>
      </c>
      <c r="BJ353" s="18" t="s">
        <v>81</v>
      </c>
      <c r="BK353" s="201">
        <f>ROUND(I353*H353,2)</f>
        <v>0</v>
      </c>
      <c r="BL353" s="18" t="s">
        <v>138</v>
      </c>
      <c r="BM353" s="200" t="s">
        <v>997</v>
      </c>
    </row>
    <row r="354" spans="1:65" s="2" customFormat="1" ht="11.25">
      <c r="A354" s="35"/>
      <c r="B354" s="36"/>
      <c r="C354" s="37"/>
      <c r="D354" s="202" t="s">
        <v>139</v>
      </c>
      <c r="E354" s="37"/>
      <c r="F354" s="203" t="s">
        <v>1597</v>
      </c>
      <c r="G354" s="37"/>
      <c r="H354" s="37"/>
      <c r="I354" s="204"/>
      <c r="J354" s="37"/>
      <c r="K354" s="37"/>
      <c r="L354" s="40"/>
      <c r="M354" s="205"/>
      <c r="N354" s="206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139</v>
      </c>
      <c r="AU354" s="18" t="s">
        <v>81</v>
      </c>
    </row>
    <row r="355" spans="1:65" s="2" customFormat="1" ht="16.5" customHeight="1">
      <c r="A355" s="35"/>
      <c r="B355" s="36"/>
      <c r="C355" s="188" t="s">
        <v>179</v>
      </c>
      <c r="D355" s="188" t="s">
        <v>134</v>
      </c>
      <c r="E355" s="189" t="s">
        <v>1598</v>
      </c>
      <c r="F355" s="190" t="s">
        <v>1599</v>
      </c>
      <c r="G355" s="191" t="s">
        <v>995</v>
      </c>
      <c r="H355" s="192">
        <v>16</v>
      </c>
      <c r="I355" s="193"/>
      <c r="J355" s="194">
        <f>ROUND(I355*H355,2)</f>
        <v>0</v>
      </c>
      <c r="K355" s="195"/>
      <c r="L355" s="40"/>
      <c r="M355" s="196" t="s">
        <v>1</v>
      </c>
      <c r="N355" s="197" t="s">
        <v>38</v>
      </c>
      <c r="O355" s="72"/>
      <c r="P355" s="198">
        <f>O355*H355</f>
        <v>0</v>
      </c>
      <c r="Q355" s="198">
        <v>0</v>
      </c>
      <c r="R355" s="198">
        <f>Q355*H355</f>
        <v>0</v>
      </c>
      <c r="S355" s="198">
        <v>0</v>
      </c>
      <c r="T355" s="199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0" t="s">
        <v>138</v>
      </c>
      <c r="AT355" s="200" t="s">
        <v>134</v>
      </c>
      <c r="AU355" s="200" t="s">
        <v>81</v>
      </c>
      <c r="AY355" s="18" t="s">
        <v>131</v>
      </c>
      <c r="BE355" s="201">
        <f>IF(N355="základní",J355,0)</f>
        <v>0</v>
      </c>
      <c r="BF355" s="201">
        <f>IF(N355="snížená",J355,0)</f>
        <v>0</v>
      </c>
      <c r="BG355" s="201">
        <f>IF(N355="zákl. přenesená",J355,0)</f>
        <v>0</v>
      </c>
      <c r="BH355" s="201">
        <f>IF(N355="sníž. přenesená",J355,0)</f>
        <v>0</v>
      </c>
      <c r="BI355" s="201">
        <f>IF(N355="nulová",J355,0)</f>
        <v>0</v>
      </c>
      <c r="BJ355" s="18" t="s">
        <v>81</v>
      </c>
      <c r="BK355" s="201">
        <f>ROUND(I355*H355,2)</f>
        <v>0</v>
      </c>
      <c r="BL355" s="18" t="s">
        <v>138</v>
      </c>
      <c r="BM355" s="200" t="s">
        <v>1600</v>
      </c>
    </row>
    <row r="356" spans="1:65" s="2" customFormat="1" ht="11.25">
      <c r="A356" s="35"/>
      <c r="B356" s="36"/>
      <c r="C356" s="37"/>
      <c r="D356" s="202" t="s">
        <v>139</v>
      </c>
      <c r="E356" s="37"/>
      <c r="F356" s="203" t="s">
        <v>1599</v>
      </c>
      <c r="G356" s="37"/>
      <c r="H356" s="37"/>
      <c r="I356" s="204"/>
      <c r="J356" s="37"/>
      <c r="K356" s="37"/>
      <c r="L356" s="40"/>
      <c r="M356" s="205"/>
      <c r="N356" s="206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139</v>
      </c>
      <c r="AU356" s="18" t="s">
        <v>81</v>
      </c>
    </row>
    <row r="357" spans="1:65" s="12" customFormat="1" ht="25.9" customHeight="1">
      <c r="B357" s="172"/>
      <c r="C357" s="173"/>
      <c r="D357" s="174" t="s">
        <v>72</v>
      </c>
      <c r="E357" s="175" t="s">
        <v>1601</v>
      </c>
      <c r="F357" s="175" t="s">
        <v>1602</v>
      </c>
      <c r="G357" s="173"/>
      <c r="H357" s="173"/>
      <c r="I357" s="176"/>
      <c r="J357" s="177">
        <f>BK357</f>
        <v>0</v>
      </c>
      <c r="K357" s="173"/>
      <c r="L357" s="178"/>
      <c r="M357" s="179"/>
      <c r="N357" s="180"/>
      <c r="O357" s="180"/>
      <c r="P357" s="181">
        <f>SUM(P358:P359)</f>
        <v>0</v>
      </c>
      <c r="Q357" s="180"/>
      <c r="R357" s="181">
        <f>SUM(R358:R359)</f>
        <v>0</v>
      </c>
      <c r="S357" s="180"/>
      <c r="T357" s="182">
        <f>SUM(T358:T359)</f>
        <v>0</v>
      </c>
      <c r="AR357" s="183" t="s">
        <v>81</v>
      </c>
      <c r="AT357" s="184" t="s">
        <v>72</v>
      </c>
      <c r="AU357" s="184" t="s">
        <v>73</v>
      </c>
      <c r="AY357" s="183" t="s">
        <v>131</v>
      </c>
      <c r="BK357" s="185">
        <f>SUM(BK358:BK359)</f>
        <v>0</v>
      </c>
    </row>
    <row r="358" spans="1:65" s="2" customFormat="1" ht="16.5" customHeight="1">
      <c r="A358" s="35"/>
      <c r="B358" s="36"/>
      <c r="C358" s="188" t="s">
        <v>218</v>
      </c>
      <c r="D358" s="188" t="s">
        <v>134</v>
      </c>
      <c r="E358" s="189" t="s">
        <v>1603</v>
      </c>
      <c r="F358" s="190" t="s">
        <v>1604</v>
      </c>
      <c r="G358" s="191" t="s">
        <v>1605</v>
      </c>
      <c r="H358" s="192">
        <v>1</v>
      </c>
      <c r="I358" s="193"/>
      <c r="J358" s="194">
        <f>ROUND(I358*H358,2)</f>
        <v>0</v>
      </c>
      <c r="K358" s="195"/>
      <c r="L358" s="40"/>
      <c r="M358" s="196" t="s">
        <v>1</v>
      </c>
      <c r="N358" s="197" t="s">
        <v>38</v>
      </c>
      <c r="O358" s="72"/>
      <c r="P358" s="198">
        <f>O358*H358</f>
        <v>0</v>
      </c>
      <c r="Q358" s="198">
        <v>0</v>
      </c>
      <c r="R358" s="198">
        <f>Q358*H358</f>
        <v>0</v>
      </c>
      <c r="S358" s="198">
        <v>0</v>
      </c>
      <c r="T358" s="199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0" t="s">
        <v>138</v>
      </c>
      <c r="AT358" s="200" t="s">
        <v>134</v>
      </c>
      <c r="AU358" s="200" t="s">
        <v>81</v>
      </c>
      <c r="AY358" s="18" t="s">
        <v>131</v>
      </c>
      <c r="BE358" s="201">
        <f>IF(N358="základní",J358,0)</f>
        <v>0</v>
      </c>
      <c r="BF358" s="201">
        <f>IF(N358="snížená",J358,0)</f>
        <v>0</v>
      </c>
      <c r="BG358" s="201">
        <f>IF(N358="zákl. přenesená",J358,0)</f>
        <v>0</v>
      </c>
      <c r="BH358" s="201">
        <f>IF(N358="sníž. přenesená",J358,0)</f>
        <v>0</v>
      </c>
      <c r="BI358" s="201">
        <f>IF(N358="nulová",J358,0)</f>
        <v>0</v>
      </c>
      <c r="BJ358" s="18" t="s">
        <v>81</v>
      </c>
      <c r="BK358" s="201">
        <f>ROUND(I358*H358,2)</f>
        <v>0</v>
      </c>
      <c r="BL358" s="18" t="s">
        <v>138</v>
      </c>
      <c r="BM358" s="200" t="s">
        <v>1606</v>
      </c>
    </row>
    <row r="359" spans="1:65" s="2" customFormat="1" ht="11.25">
      <c r="A359" s="35"/>
      <c r="B359" s="36"/>
      <c r="C359" s="37"/>
      <c r="D359" s="202" t="s">
        <v>139</v>
      </c>
      <c r="E359" s="37"/>
      <c r="F359" s="203" t="s">
        <v>1604</v>
      </c>
      <c r="G359" s="37"/>
      <c r="H359" s="37"/>
      <c r="I359" s="204"/>
      <c r="J359" s="37"/>
      <c r="K359" s="37"/>
      <c r="L359" s="40"/>
      <c r="M359" s="205"/>
      <c r="N359" s="206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139</v>
      </c>
      <c r="AU359" s="18" t="s">
        <v>81</v>
      </c>
    </row>
    <row r="360" spans="1:65" s="12" customFormat="1" ht="25.9" customHeight="1">
      <c r="B360" s="172"/>
      <c r="C360" s="173"/>
      <c r="D360" s="174" t="s">
        <v>72</v>
      </c>
      <c r="E360" s="175" t="s">
        <v>1607</v>
      </c>
      <c r="F360" s="175" t="s">
        <v>1608</v>
      </c>
      <c r="G360" s="173"/>
      <c r="H360" s="173"/>
      <c r="I360" s="176"/>
      <c r="J360" s="177">
        <f>BK360</f>
        <v>0</v>
      </c>
      <c r="K360" s="173"/>
      <c r="L360" s="178"/>
      <c r="M360" s="179"/>
      <c r="N360" s="180"/>
      <c r="O360" s="180"/>
      <c r="P360" s="181">
        <f>SUM(P361:P362)</f>
        <v>0</v>
      </c>
      <c r="Q360" s="180"/>
      <c r="R360" s="181">
        <f>SUM(R361:R362)</f>
        <v>0</v>
      </c>
      <c r="S360" s="180"/>
      <c r="T360" s="182">
        <f>SUM(T361:T362)</f>
        <v>0</v>
      </c>
      <c r="AR360" s="183" t="s">
        <v>81</v>
      </c>
      <c r="AT360" s="184" t="s">
        <v>72</v>
      </c>
      <c r="AU360" s="184" t="s">
        <v>73</v>
      </c>
      <c r="AY360" s="183" t="s">
        <v>131</v>
      </c>
      <c r="BK360" s="185">
        <f>SUM(BK361:BK362)</f>
        <v>0</v>
      </c>
    </row>
    <row r="361" spans="1:65" s="2" customFormat="1" ht="16.5" customHeight="1">
      <c r="A361" s="35"/>
      <c r="B361" s="36"/>
      <c r="C361" s="188" t="s">
        <v>236</v>
      </c>
      <c r="D361" s="188" t="s">
        <v>134</v>
      </c>
      <c r="E361" s="189" t="s">
        <v>1609</v>
      </c>
      <c r="F361" s="190" t="s">
        <v>1610</v>
      </c>
      <c r="G361" s="191" t="s">
        <v>1593</v>
      </c>
      <c r="H361" s="269"/>
      <c r="I361" s="193"/>
      <c r="J361" s="194">
        <f>ROUND(I361*H361,2)</f>
        <v>0</v>
      </c>
      <c r="K361" s="195"/>
      <c r="L361" s="40"/>
      <c r="M361" s="196" t="s">
        <v>1</v>
      </c>
      <c r="N361" s="197" t="s">
        <v>38</v>
      </c>
      <c r="O361" s="72"/>
      <c r="P361" s="198">
        <f>O361*H361</f>
        <v>0</v>
      </c>
      <c r="Q361" s="198">
        <v>0</v>
      </c>
      <c r="R361" s="198">
        <f>Q361*H361</f>
        <v>0</v>
      </c>
      <c r="S361" s="198">
        <v>0</v>
      </c>
      <c r="T361" s="199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0" t="s">
        <v>138</v>
      </c>
      <c r="AT361" s="200" t="s">
        <v>134</v>
      </c>
      <c r="AU361" s="200" t="s">
        <v>81</v>
      </c>
      <c r="AY361" s="18" t="s">
        <v>131</v>
      </c>
      <c r="BE361" s="201">
        <f>IF(N361="základní",J361,0)</f>
        <v>0</v>
      </c>
      <c r="BF361" s="201">
        <f>IF(N361="snížená",J361,0)</f>
        <v>0</v>
      </c>
      <c r="BG361" s="201">
        <f>IF(N361="zákl. přenesená",J361,0)</f>
        <v>0</v>
      </c>
      <c r="BH361" s="201">
        <f>IF(N361="sníž. přenesená",J361,0)</f>
        <v>0</v>
      </c>
      <c r="BI361" s="201">
        <f>IF(N361="nulová",J361,0)</f>
        <v>0</v>
      </c>
      <c r="BJ361" s="18" t="s">
        <v>81</v>
      </c>
      <c r="BK361" s="201">
        <f>ROUND(I361*H361,2)</f>
        <v>0</v>
      </c>
      <c r="BL361" s="18" t="s">
        <v>138</v>
      </c>
      <c r="BM361" s="200" t="s">
        <v>1611</v>
      </c>
    </row>
    <row r="362" spans="1:65" s="2" customFormat="1" ht="11.25">
      <c r="A362" s="35"/>
      <c r="B362" s="36"/>
      <c r="C362" s="37"/>
      <c r="D362" s="202" t="s">
        <v>139</v>
      </c>
      <c r="E362" s="37"/>
      <c r="F362" s="203" t="s">
        <v>1610</v>
      </c>
      <c r="G362" s="37"/>
      <c r="H362" s="37"/>
      <c r="I362" s="204"/>
      <c r="J362" s="37"/>
      <c r="K362" s="37"/>
      <c r="L362" s="40"/>
      <c r="M362" s="205"/>
      <c r="N362" s="206"/>
      <c r="O362" s="72"/>
      <c r="P362" s="72"/>
      <c r="Q362" s="72"/>
      <c r="R362" s="72"/>
      <c r="S362" s="72"/>
      <c r="T362" s="73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139</v>
      </c>
      <c r="AU362" s="18" t="s">
        <v>81</v>
      </c>
    </row>
    <row r="363" spans="1:65" s="12" customFormat="1" ht="25.9" customHeight="1">
      <c r="B363" s="172"/>
      <c r="C363" s="173"/>
      <c r="D363" s="174" t="s">
        <v>72</v>
      </c>
      <c r="E363" s="175" t="s">
        <v>1612</v>
      </c>
      <c r="F363" s="175" t="s">
        <v>1613</v>
      </c>
      <c r="G363" s="173"/>
      <c r="H363" s="173"/>
      <c r="I363" s="176"/>
      <c r="J363" s="177">
        <f>BK363</f>
        <v>0</v>
      </c>
      <c r="K363" s="173"/>
      <c r="L363" s="178"/>
      <c r="M363" s="179"/>
      <c r="N363" s="180"/>
      <c r="O363" s="180"/>
      <c r="P363" s="181">
        <f>SUM(P364:P365)</f>
        <v>0</v>
      </c>
      <c r="Q363" s="180"/>
      <c r="R363" s="181">
        <f>SUM(R364:R365)</f>
        <v>0</v>
      </c>
      <c r="S363" s="180"/>
      <c r="T363" s="182">
        <f>SUM(T364:T365)</f>
        <v>0</v>
      </c>
      <c r="AR363" s="183" t="s">
        <v>81</v>
      </c>
      <c r="AT363" s="184" t="s">
        <v>72</v>
      </c>
      <c r="AU363" s="184" t="s">
        <v>73</v>
      </c>
      <c r="AY363" s="183" t="s">
        <v>131</v>
      </c>
      <c r="BK363" s="185">
        <f>SUM(BK364:BK365)</f>
        <v>0</v>
      </c>
    </row>
    <row r="364" spans="1:65" s="2" customFormat="1" ht="16.5" customHeight="1">
      <c r="A364" s="35"/>
      <c r="B364" s="36"/>
      <c r="C364" s="188" t="s">
        <v>1614</v>
      </c>
      <c r="D364" s="188" t="s">
        <v>134</v>
      </c>
      <c r="E364" s="189" t="s">
        <v>1615</v>
      </c>
      <c r="F364" s="190" t="s">
        <v>1616</v>
      </c>
      <c r="G364" s="191" t="s">
        <v>1593</v>
      </c>
      <c r="H364" s="269"/>
      <c r="I364" s="193"/>
      <c r="J364" s="194">
        <f>ROUND(I364*H364,2)</f>
        <v>0</v>
      </c>
      <c r="K364" s="195"/>
      <c r="L364" s="40"/>
      <c r="M364" s="196" t="s">
        <v>1</v>
      </c>
      <c r="N364" s="197" t="s">
        <v>38</v>
      </c>
      <c r="O364" s="72"/>
      <c r="P364" s="198">
        <f>O364*H364</f>
        <v>0</v>
      </c>
      <c r="Q364" s="198">
        <v>0</v>
      </c>
      <c r="R364" s="198">
        <f>Q364*H364</f>
        <v>0</v>
      </c>
      <c r="S364" s="198">
        <v>0</v>
      </c>
      <c r="T364" s="199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0" t="s">
        <v>138</v>
      </c>
      <c r="AT364" s="200" t="s">
        <v>134</v>
      </c>
      <c r="AU364" s="200" t="s">
        <v>81</v>
      </c>
      <c r="AY364" s="18" t="s">
        <v>131</v>
      </c>
      <c r="BE364" s="201">
        <f>IF(N364="základní",J364,0)</f>
        <v>0</v>
      </c>
      <c r="BF364" s="201">
        <f>IF(N364="snížená",J364,0)</f>
        <v>0</v>
      </c>
      <c r="BG364" s="201">
        <f>IF(N364="zákl. přenesená",J364,0)</f>
        <v>0</v>
      </c>
      <c r="BH364" s="201">
        <f>IF(N364="sníž. přenesená",J364,0)</f>
        <v>0</v>
      </c>
      <c r="BI364" s="201">
        <f>IF(N364="nulová",J364,0)</f>
        <v>0</v>
      </c>
      <c r="BJ364" s="18" t="s">
        <v>81</v>
      </c>
      <c r="BK364" s="201">
        <f>ROUND(I364*H364,2)</f>
        <v>0</v>
      </c>
      <c r="BL364" s="18" t="s">
        <v>138</v>
      </c>
      <c r="BM364" s="200" t="s">
        <v>1617</v>
      </c>
    </row>
    <row r="365" spans="1:65" s="2" customFormat="1" ht="11.25">
      <c r="A365" s="35"/>
      <c r="B365" s="36"/>
      <c r="C365" s="37"/>
      <c r="D365" s="202" t="s">
        <v>139</v>
      </c>
      <c r="E365" s="37"/>
      <c r="F365" s="203" t="s">
        <v>1616</v>
      </c>
      <c r="G365" s="37"/>
      <c r="H365" s="37"/>
      <c r="I365" s="204"/>
      <c r="J365" s="37"/>
      <c r="K365" s="37"/>
      <c r="L365" s="40"/>
      <c r="M365" s="205"/>
      <c r="N365" s="206"/>
      <c r="O365" s="72"/>
      <c r="P365" s="72"/>
      <c r="Q365" s="72"/>
      <c r="R365" s="72"/>
      <c r="S365" s="72"/>
      <c r="T365" s="73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139</v>
      </c>
      <c r="AU365" s="18" t="s">
        <v>81</v>
      </c>
    </row>
    <row r="366" spans="1:65" s="12" customFormat="1" ht="25.9" customHeight="1">
      <c r="B366" s="172"/>
      <c r="C366" s="173"/>
      <c r="D366" s="174" t="s">
        <v>72</v>
      </c>
      <c r="E366" s="175" t="s">
        <v>1618</v>
      </c>
      <c r="F366" s="175" t="s">
        <v>991</v>
      </c>
      <c r="G366" s="173"/>
      <c r="H366" s="173"/>
      <c r="I366" s="176"/>
      <c r="J366" s="177">
        <f>BK366</f>
        <v>0</v>
      </c>
      <c r="K366" s="173"/>
      <c r="L366" s="178"/>
      <c r="M366" s="179"/>
      <c r="N366" s="180"/>
      <c r="O366" s="180"/>
      <c r="P366" s="181">
        <f>SUM(P367:P370)</f>
        <v>0</v>
      </c>
      <c r="Q366" s="180"/>
      <c r="R366" s="181">
        <f>SUM(R367:R370)</f>
        <v>0</v>
      </c>
      <c r="S366" s="180"/>
      <c r="T366" s="182">
        <f>SUM(T367:T370)</f>
        <v>0</v>
      </c>
      <c r="AR366" s="183" t="s">
        <v>81</v>
      </c>
      <c r="AT366" s="184" t="s">
        <v>72</v>
      </c>
      <c r="AU366" s="184" t="s">
        <v>73</v>
      </c>
      <c r="AY366" s="183" t="s">
        <v>131</v>
      </c>
      <c r="BK366" s="185">
        <f>SUM(BK367:BK370)</f>
        <v>0</v>
      </c>
    </row>
    <row r="367" spans="1:65" s="2" customFormat="1" ht="16.5" customHeight="1">
      <c r="A367" s="35"/>
      <c r="B367" s="36"/>
      <c r="C367" s="188" t="s">
        <v>710</v>
      </c>
      <c r="D367" s="188" t="s">
        <v>134</v>
      </c>
      <c r="E367" s="189" t="s">
        <v>1619</v>
      </c>
      <c r="F367" s="190" t="s">
        <v>1620</v>
      </c>
      <c r="G367" s="191" t="s">
        <v>1621</v>
      </c>
      <c r="H367" s="192">
        <v>6</v>
      </c>
      <c r="I367" s="193"/>
      <c r="J367" s="194">
        <f>ROUND(I367*H367,2)</f>
        <v>0</v>
      </c>
      <c r="K367" s="195"/>
      <c r="L367" s="40"/>
      <c r="M367" s="196" t="s">
        <v>1</v>
      </c>
      <c r="N367" s="197" t="s">
        <v>38</v>
      </c>
      <c r="O367" s="72"/>
      <c r="P367" s="198">
        <f>O367*H367</f>
        <v>0</v>
      </c>
      <c r="Q367" s="198">
        <v>0</v>
      </c>
      <c r="R367" s="198">
        <f>Q367*H367</f>
        <v>0</v>
      </c>
      <c r="S367" s="198">
        <v>0</v>
      </c>
      <c r="T367" s="19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0" t="s">
        <v>138</v>
      </c>
      <c r="AT367" s="200" t="s">
        <v>134</v>
      </c>
      <c r="AU367" s="200" t="s">
        <v>81</v>
      </c>
      <c r="AY367" s="18" t="s">
        <v>131</v>
      </c>
      <c r="BE367" s="201">
        <f>IF(N367="základní",J367,0)</f>
        <v>0</v>
      </c>
      <c r="BF367" s="201">
        <f>IF(N367="snížená",J367,0)</f>
        <v>0</v>
      </c>
      <c r="BG367" s="201">
        <f>IF(N367="zákl. přenesená",J367,0)</f>
        <v>0</v>
      </c>
      <c r="BH367" s="201">
        <f>IF(N367="sníž. přenesená",J367,0)</f>
        <v>0</v>
      </c>
      <c r="BI367" s="201">
        <f>IF(N367="nulová",J367,0)</f>
        <v>0</v>
      </c>
      <c r="BJ367" s="18" t="s">
        <v>81</v>
      </c>
      <c r="BK367" s="201">
        <f>ROUND(I367*H367,2)</f>
        <v>0</v>
      </c>
      <c r="BL367" s="18" t="s">
        <v>138</v>
      </c>
      <c r="BM367" s="200" t="s">
        <v>1622</v>
      </c>
    </row>
    <row r="368" spans="1:65" s="2" customFormat="1" ht="11.25">
      <c r="A368" s="35"/>
      <c r="B368" s="36"/>
      <c r="C368" s="37"/>
      <c r="D368" s="202" t="s">
        <v>139</v>
      </c>
      <c r="E368" s="37"/>
      <c r="F368" s="203" t="s">
        <v>1620</v>
      </c>
      <c r="G368" s="37"/>
      <c r="H368" s="37"/>
      <c r="I368" s="204"/>
      <c r="J368" s="37"/>
      <c r="K368" s="37"/>
      <c r="L368" s="40"/>
      <c r="M368" s="205"/>
      <c r="N368" s="206"/>
      <c r="O368" s="72"/>
      <c r="P368" s="72"/>
      <c r="Q368" s="72"/>
      <c r="R368" s="72"/>
      <c r="S368" s="72"/>
      <c r="T368" s="73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139</v>
      </c>
      <c r="AU368" s="18" t="s">
        <v>81</v>
      </c>
    </row>
    <row r="369" spans="1:65" s="2" customFormat="1" ht="16.5" customHeight="1">
      <c r="A369" s="35"/>
      <c r="B369" s="36"/>
      <c r="C369" s="188" t="s">
        <v>1623</v>
      </c>
      <c r="D369" s="188" t="s">
        <v>134</v>
      </c>
      <c r="E369" s="189" t="s">
        <v>1624</v>
      </c>
      <c r="F369" s="190" t="s">
        <v>1625</v>
      </c>
      <c r="G369" s="191" t="s">
        <v>1621</v>
      </c>
      <c r="H369" s="192">
        <v>4</v>
      </c>
      <c r="I369" s="193"/>
      <c r="J369" s="194">
        <f>ROUND(I369*H369,2)</f>
        <v>0</v>
      </c>
      <c r="K369" s="195"/>
      <c r="L369" s="40"/>
      <c r="M369" s="196" t="s">
        <v>1</v>
      </c>
      <c r="N369" s="197" t="s">
        <v>38</v>
      </c>
      <c r="O369" s="72"/>
      <c r="P369" s="198">
        <f>O369*H369</f>
        <v>0</v>
      </c>
      <c r="Q369" s="198">
        <v>0</v>
      </c>
      <c r="R369" s="198">
        <f>Q369*H369</f>
        <v>0</v>
      </c>
      <c r="S369" s="198">
        <v>0</v>
      </c>
      <c r="T369" s="19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0" t="s">
        <v>138</v>
      </c>
      <c r="AT369" s="200" t="s">
        <v>134</v>
      </c>
      <c r="AU369" s="200" t="s">
        <v>81</v>
      </c>
      <c r="AY369" s="18" t="s">
        <v>131</v>
      </c>
      <c r="BE369" s="201">
        <f>IF(N369="základní",J369,0)</f>
        <v>0</v>
      </c>
      <c r="BF369" s="201">
        <f>IF(N369="snížená",J369,0)</f>
        <v>0</v>
      </c>
      <c r="BG369" s="201">
        <f>IF(N369="zákl. přenesená",J369,0)</f>
        <v>0</v>
      </c>
      <c r="BH369" s="201">
        <f>IF(N369="sníž. přenesená",J369,0)</f>
        <v>0</v>
      </c>
      <c r="BI369" s="201">
        <f>IF(N369="nulová",J369,0)</f>
        <v>0</v>
      </c>
      <c r="BJ369" s="18" t="s">
        <v>81</v>
      </c>
      <c r="BK369" s="201">
        <f>ROUND(I369*H369,2)</f>
        <v>0</v>
      </c>
      <c r="BL369" s="18" t="s">
        <v>138</v>
      </c>
      <c r="BM369" s="200" t="s">
        <v>1626</v>
      </c>
    </row>
    <row r="370" spans="1:65" s="2" customFormat="1" ht="11.25">
      <c r="A370" s="35"/>
      <c r="B370" s="36"/>
      <c r="C370" s="37"/>
      <c r="D370" s="202" t="s">
        <v>139</v>
      </c>
      <c r="E370" s="37"/>
      <c r="F370" s="203" t="s">
        <v>1625</v>
      </c>
      <c r="G370" s="37"/>
      <c r="H370" s="37"/>
      <c r="I370" s="204"/>
      <c r="J370" s="37"/>
      <c r="K370" s="37"/>
      <c r="L370" s="40"/>
      <c r="M370" s="205"/>
      <c r="N370" s="206"/>
      <c r="O370" s="72"/>
      <c r="P370" s="72"/>
      <c r="Q370" s="72"/>
      <c r="R370" s="72"/>
      <c r="S370" s="72"/>
      <c r="T370" s="7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139</v>
      </c>
      <c r="AU370" s="18" t="s">
        <v>81</v>
      </c>
    </row>
    <row r="371" spans="1:65" s="12" customFormat="1" ht="25.9" customHeight="1">
      <c r="B371" s="172"/>
      <c r="C371" s="173"/>
      <c r="D371" s="174" t="s">
        <v>72</v>
      </c>
      <c r="E371" s="175" t="s">
        <v>1627</v>
      </c>
      <c r="F371" s="175" t="s">
        <v>1627</v>
      </c>
      <c r="G371" s="173"/>
      <c r="H371" s="173"/>
      <c r="I371" s="176"/>
      <c r="J371" s="177">
        <f>BK371</f>
        <v>0</v>
      </c>
      <c r="K371" s="173"/>
      <c r="L371" s="178"/>
      <c r="M371" s="179"/>
      <c r="N371" s="180"/>
      <c r="O371" s="180"/>
      <c r="P371" s="181">
        <f>SUM(P372:P397)</f>
        <v>0</v>
      </c>
      <c r="Q371" s="180"/>
      <c r="R371" s="181">
        <f>SUM(R372:R397)</f>
        <v>0</v>
      </c>
      <c r="S371" s="180"/>
      <c r="T371" s="182">
        <f>SUM(T372:T397)</f>
        <v>0</v>
      </c>
      <c r="AR371" s="183" t="s">
        <v>81</v>
      </c>
      <c r="AT371" s="184" t="s">
        <v>72</v>
      </c>
      <c r="AU371" s="184" t="s">
        <v>73</v>
      </c>
      <c r="AY371" s="183" t="s">
        <v>131</v>
      </c>
      <c r="BK371" s="185">
        <f>SUM(BK372:BK397)</f>
        <v>0</v>
      </c>
    </row>
    <row r="372" spans="1:65" s="2" customFormat="1" ht="16.5" customHeight="1">
      <c r="A372" s="35"/>
      <c r="B372" s="36"/>
      <c r="C372" s="188" t="s">
        <v>716</v>
      </c>
      <c r="D372" s="188" t="s">
        <v>134</v>
      </c>
      <c r="E372" s="189" t="s">
        <v>81</v>
      </c>
      <c r="F372" s="190" t="s">
        <v>1628</v>
      </c>
      <c r="G372" s="191" t="s">
        <v>729</v>
      </c>
      <c r="H372" s="192">
        <v>1</v>
      </c>
      <c r="I372" s="193"/>
      <c r="J372" s="194">
        <f>ROUND(I372*H372,2)</f>
        <v>0</v>
      </c>
      <c r="K372" s="195"/>
      <c r="L372" s="40"/>
      <c r="M372" s="196" t="s">
        <v>1</v>
      </c>
      <c r="N372" s="197" t="s">
        <v>38</v>
      </c>
      <c r="O372" s="72"/>
      <c r="P372" s="198">
        <f>O372*H372</f>
        <v>0</v>
      </c>
      <c r="Q372" s="198">
        <v>0</v>
      </c>
      <c r="R372" s="198">
        <f>Q372*H372</f>
        <v>0</v>
      </c>
      <c r="S372" s="198">
        <v>0</v>
      </c>
      <c r="T372" s="199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0" t="s">
        <v>138</v>
      </c>
      <c r="AT372" s="200" t="s">
        <v>134</v>
      </c>
      <c r="AU372" s="200" t="s">
        <v>81</v>
      </c>
      <c r="AY372" s="18" t="s">
        <v>131</v>
      </c>
      <c r="BE372" s="201">
        <f>IF(N372="základní",J372,0)</f>
        <v>0</v>
      </c>
      <c r="BF372" s="201">
        <f>IF(N372="snížená",J372,0)</f>
        <v>0</v>
      </c>
      <c r="BG372" s="201">
        <f>IF(N372="zákl. přenesená",J372,0)</f>
        <v>0</v>
      </c>
      <c r="BH372" s="201">
        <f>IF(N372="sníž. přenesená",J372,0)</f>
        <v>0</v>
      </c>
      <c r="BI372" s="201">
        <f>IF(N372="nulová",J372,0)</f>
        <v>0</v>
      </c>
      <c r="BJ372" s="18" t="s">
        <v>81</v>
      </c>
      <c r="BK372" s="201">
        <f>ROUND(I372*H372,2)</f>
        <v>0</v>
      </c>
      <c r="BL372" s="18" t="s">
        <v>138</v>
      </c>
      <c r="BM372" s="200" t="s">
        <v>1629</v>
      </c>
    </row>
    <row r="373" spans="1:65" s="2" customFormat="1" ht="11.25">
      <c r="A373" s="35"/>
      <c r="B373" s="36"/>
      <c r="C373" s="37"/>
      <c r="D373" s="202" t="s">
        <v>139</v>
      </c>
      <c r="E373" s="37"/>
      <c r="F373" s="203" t="s">
        <v>1628</v>
      </c>
      <c r="G373" s="37"/>
      <c r="H373" s="37"/>
      <c r="I373" s="204"/>
      <c r="J373" s="37"/>
      <c r="K373" s="37"/>
      <c r="L373" s="40"/>
      <c r="M373" s="205"/>
      <c r="N373" s="206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139</v>
      </c>
      <c r="AU373" s="18" t="s">
        <v>81</v>
      </c>
    </row>
    <row r="374" spans="1:65" s="2" customFormat="1" ht="16.5" customHeight="1">
      <c r="A374" s="35"/>
      <c r="B374" s="36"/>
      <c r="C374" s="188" t="s">
        <v>1630</v>
      </c>
      <c r="D374" s="188" t="s">
        <v>134</v>
      </c>
      <c r="E374" s="189" t="s">
        <v>83</v>
      </c>
      <c r="F374" s="190" t="s">
        <v>1631</v>
      </c>
      <c r="G374" s="191" t="s">
        <v>729</v>
      </c>
      <c r="H374" s="192">
        <v>2</v>
      </c>
      <c r="I374" s="193"/>
      <c r="J374" s="194">
        <f>ROUND(I374*H374,2)</f>
        <v>0</v>
      </c>
      <c r="K374" s="195"/>
      <c r="L374" s="40"/>
      <c r="M374" s="196" t="s">
        <v>1</v>
      </c>
      <c r="N374" s="197" t="s">
        <v>38</v>
      </c>
      <c r="O374" s="72"/>
      <c r="P374" s="198">
        <f>O374*H374</f>
        <v>0</v>
      </c>
      <c r="Q374" s="198">
        <v>0</v>
      </c>
      <c r="R374" s="198">
        <f>Q374*H374</f>
        <v>0</v>
      </c>
      <c r="S374" s="198">
        <v>0</v>
      </c>
      <c r="T374" s="199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0" t="s">
        <v>138</v>
      </c>
      <c r="AT374" s="200" t="s">
        <v>134</v>
      </c>
      <c r="AU374" s="200" t="s">
        <v>81</v>
      </c>
      <c r="AY374" s="18" t="s">
        <v>131</v>
      </c>
      <c r="BE374" s="201">
        <f>IF(N374="základní",J374,0)</f>
        <v>0</v>
      </c>
      <c r="BF374" s="201">
        <f>IF(N374="snížená",J374,0)</f>
        <v>0</v>
      </c>
      <c r="BG374" s="201">
        <f>IF(N374="zákl. přenesená",J374,0)</f>
        <v>0</v>
      </c>
      <c r="BH374" s="201">
        <f>IF(N374="sníž. přenesená",J374,0)</f>
        <v>0</v>
      </c>
      <c r="BI374" s="201">
        <f>IF(N374="nulová",J374,0)</f>
        <v>0</v>
      </c>
      <c r="BJ374" s="18" t="s">
        <v>81</v>
      </c>
      <c r="BK374" s="201">
        <f>ROUND(I374*H374,2)</f>
        <v>0</v>
      </c>
      <c r="BL374" s="18" t="s">
        <v>138</v>
      </c>
      <c r="BM374" s="200" t="s">
        <v>1632</v>
      </c>
    </row>
    <row r="375" spans="1:65" s="2" customFormat="1" ht="11.25">
      <c r="A375" s="35"/>
      <c r="B375" s="36"/>
      <c r="C375" s="37"/>
      <c r="D375" s="202" t="s">
        <v>139</v>
      </c>
      <c r="E375" s="37"/>
      <c r="F375" s="203" t="s">
        <v>1631</v>
      </c>
      <c r="G375" s="37"/>
      <c r="H375" s="37"/>
      <c r="I375" s="204"/>
      <c r="J375" s="37"/>
      <c r="K375" s="37"/>
      <c r="L375" s="40"/>
      <c r="M375" s="205"/>
      <c r="N375" s="206"/>
      <c r="O375" s="72"/>
      <c r="P375" s="72"/>
      <c r="Q375" s="72"/>
      <c r="R375" s="72"/>
      <c r="S375" s="72"/>
      <c r="T375" s="73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139</v>
      </c>
      <c r="AU375" s="18" t="s">
        <v>81</v>
      </c>
    </row>
    <row r="376" spans="1:65" s="2" customFormat="1" ht="16.5" customHeight="1">
      <c r="A376" s="35"/>
      <c r="B376" s="36"/>
      <c r="C376" s="188" t="s">
        <v>730</v>
      </c>
      <c r="D376" s="188" t="s">
        <v>134</v>
      </c>
      <c r="E376" s="189" t="s">
        <v>141</v>
      </c>
      <c r="F376" s="190" t="s">
        <v>1633</v>
      </c>
      <c r="G376" s="191" t="s">
        <v>729</v>
      </c>
      <c r="H376" s="192">
        <v>2</v>
      </c>
      <c r="I376" s="193"/>
      <c r="J376" s="194">
        <f>ROUND(I376*H376,2)</f>
        <v>0</v>
      </c>
      <c r="K376" s="195"/>
      <c r="L376" s="40"/>
      <c r="M376" s="196" t="s">
        <v>1</v>
      </c>
      <c r="N376" s="197" t="s">
        <v>38</v>
      </c>
      <c r="O376" s="72"/>
      <c r="P376" s="198">
        <f>O376*H376</f>
        <v>0</v>
      </c>
      <c r="Q376" s="198">
        <v>0</v>
      </c>
      <c r="R376" s="198">
        <f>Q376*H376</f>
        <v>0</v>
      </c>
      <c r="S376" s="198">
        <v>0</v>
      </c>
      <c r="T376" s="199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0" t="s">
        <v>138</v>
      </c>
      <c r="AT376" s="200" t="s">
        <v>134</v>
      </c>
      <c r="AU376" s="200" t="s">
        <v>81</v>
      </c>
      <c r="AY376" s="18" t="s">
        <v>131</v>
      </c>
      <c r="BE376" s="201">
        <f>IF(N376="základní",J376,0)</f>
        <v>0</v>
      </c>
      <c r="BF376" s="201">
        <f>IF(N376="snížená",J376,0)</f>
        <v>0</v>
      </c>
      <c r="BG376" s="201">
        <f>IF(N376="zákl. přenesená",J376,0)</f>
        <v>0</v>
      </c>
      <c r="BH376" s="201">
        <f>IF(N376="sníž. přenesená",J376,0)</f>
        <v>0</v>
      </c>
      <c r="BI376" s="201">
        <f>IF(N376="nulová",J376,0)</f>
        <v>0</v>
      </c>
      <c r="BJ376" s="18" t="s">
        <v>81</v>
      </c>
      <c r="BK376" s="201">
        <f>ROUND(I376*H376,2)</f>
        <v>0</v>
      </c>
      <c r="BL376" s="18" t="s">
        <v>138</v>
      </c>
      <c r="BM376" s="200" t="s">
        <v>1634</v>
      </c>
    </row>
    <row r="377" spans="1:65" s="2" customFormat="1" ht="11.25">
      <c r="A377" s="35"/>
      <c r="B377" s="36"/>
      <c r="C377" s="37"/>
      <c r="D377" s="202" t="s">
        <v>139</v>
      </c>
      <c r="E377" s="37"/>
      <c r="F377" s="203" t="s">
        <v>1633</v>
      </c>
      <c r="G377" s="37"/>
      <c r="H377" s="37"/>
      <c r="I377" s="204"/>
      <c r="J377" s="37"/>
      <c r="K377" s="37"/>
      <c r="L377" s="40"/>
      <c r="M377" s="205"/>
      <c r="N377" s="206"/>
      <c r="O377" s="72"/>
      <c r="P377" s="72"/>
      <c r="Q377" s="72"/>
      <c r="R377" s="72"/>
      <c r="S377" s="72"/>
      <c r="T377" s="73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139</v>
      </c>
      <c r="AU377" s="18" t="s">
        <v>81</v>
      </c>
    </row>
    <row r="378" spans="1:65" s="2" customFormat="1" ht="16.5" customHeight="1">
      <c r="A378" s="35"/>
      <c r="B378" s="36"/>
      <c r="C378" s="188" t="s">
        <v>1635</v>
      </c>
      <c r="D378" s="188" t="s">
        <v>134</v>
      </c>
      <c r="E378" s="189" t="s">
        <v>138</v>
      </c>
      <c r="F378" s="190" t="s">
        <v>1636</v>
      </c>
      <c r="G378" s="191" t="s">
        <v>729</v>
      </c>
      <c r="H378" s="192">
        <v>1</v>
      </c>
      <c r="I378" s="193"/>
      <c r="J378" s="194">
        <f>ROUND(I378*H378,2)</f>
        <v>0</v>
      </c>
      <c r="K378" s="195"/>
      <c r="L378" s="40"/>
      <c r="M378" s="196" t="s">
        <v>1</v>
      </c>
      <c r="N378" s="197" t="s">
        <v>38</v>
      </c>
      <c r="O378" s="72"/>
      <c r="P378" s="198">
        <f>O378*H378</f>
        <v>0</v>
      </c>
      <c r="Q378" s="198">
        <v>0</v>
      </c>
      <c r="R378" s="198">
        <f>Q378*H378</f>
        <v>0</v>
      </c>
      <c r="S378" s="198">
        <v>0</v>
      </c>
      <c r="T378" s="199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0" t="s">
        <v>138</v>
      </c>
      <c r="AT378" s="200" t="s">
        <v>134</v>
      </c>
      <c r="AU378" s="200" t="s">
        <v>81</v>
      </c>
      <c r="AY378" s="18" t="s">
        <v>131</v>
      </c>
      <c r="BE378" s="201">
        <f>IF(N378="základní",J378,0)</f>
        <v>0</v>
      </c>
      <c r="BF378" s="201">
        <f>IF(N378="snížená",J378,0)</f>
        <v>0</v>
      </c>
      <c r="BG378" s="201">
        <f>IF(N378="zákl. přenesená",J378,0)</f>
        <v>0</v>
      </c>
      <c r="BH378" s="201">
        <f>IF(N378="sníž. přenesená",J378,0)</f>
        <v>0</v>
      </c>
      <c r="BI378" s="201">
        <f>IF(N378="nulová",J378,0)</f>
        <v>0</v>
      </c>
      <c r="BJ378" s="18" t="s">
        <v>81</v>
      </c>
      <c r="BK378" s="201">
        <f>ROUND(I378*H378,2)</f>
        <v>0</v>
      </c>
      <c r="BL378" s="18" t="s">
        <v>138</v>
      </c>
      <c r="BM378" s="200" t="s">
        <v>1637</v>
      </c>
    </row>
    <row r="379" spans="1:65" s="2" customFormat="1" ht="11.25">
      <c r="A379" s="35"/>
      <c r="B379" s="36"/>
      <c r="C379" s="37"/>
      <c r="D379" s="202" t="s">
        <v>139</v>
      </c>
      <c r="E379" s="37"/>
      <c r="F379" s="203" t="s">
        <v>1636</v>
      </c>
      <c r="G379" s="37"/>
      <c r="H379" s="37"/>
      <c r="I379" s="204"/>
      <c r="J379" s="37"/>
      <c r="K379" s="37"/>
      <c r="L379" s="40"/>
      <c r="M379" s="205"/>
      <c r="N379" s="206"/>
      <c r="O379" s="72"/>
      <c r="P379" s="72"/>
      <c r="Q379" s="72"/>
      <c r="R379" s="72"/>
      <c r="S379" s="72"/>
      <c r="T379" s="7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139</v>
      </c>
      <c r="AU379" s="18" t="s">
        <v>81</v>
      </c>
    </row>
    <row r="380" spans="1:65" s="2" customFormat="1" ht="16.5" customHeight="1">
      <c r="A380" s="35"/>
      <c r="B380" s="36"/>
      <c r="C380" s="188" t="s">
        <v>734</v>
      </c>
      <c r="D380" s="188" t="s">
        <v>134</v>
      </c>
      <c r="E380" s="189" t="s">
        <v>130</v>
      </c>
      <c r="F380" s="190" t="s">
        <v>1638</v>
      </c>
      <c r="G380" s="191" t="s">
        <v>1639</v>
      </c>
      <c r="H380" s="192">
        <v>7</v>
      </c>
      <c r="I380" s="193"/>
      <c r="J380" s="194">
        <f>ROUND(I380*H380,2)</f>
        <v>0</v>
      </c>
      <c r="K380" s="195"/>
      <c r="L380" s="40"/>
      <c r="M380" s="196" t="s">
        <v>1</v>
      </c>
      <c r="N380" s="197" t="s">
        <v>38</v>
      </c>
      <c r="O380" s="72"/>
      <c r="P380" s="198">
        <f>O380*H380</f>
        <v>0</v>
      </c>
      <c r="Q380" s="198">
        <v>0</v>
      </c>
      <c r="R380" s="198">
        <f>Q380*H380</f>
        <v>0</v>
      </c>
      <c r="S380" s="198">
        <v>0</v>
      </c>
      <c r="T380" s="199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0" t="s">
        <v>138</v>
      </c>
      <c r="AT380" s="200" t="s">
        <v>134</v>
      </c>
      <c r="AU380" s="200" t="s">
        <v>81</v>
      </c>
      <c r="AY380" s="18" t="s">
        <v>131</v>
      </c>
      <c r="BE380" s="201">
        <f>IF(N380="základní",J380,0)</f>
        <v>0</v>
      </c>
      <c r="BF380" s="201">
        <f>IF(N380="snížená",J380,0)</f>
        <v>0</v>
      </c>
      <c r="BG380" s="201">
        <f>IF(N380="zákl. přenesená",J380,0)</f>
        <v>0</v>
      </c>
      <c r="BH380" s="201">
        <f>IF(N380="sníž. přenesená",J380,0)</f>
        <v>0</v>
      </c>
      <c r="BI380" s="201">
        <f>IF(N380="nulová",J380,0)</f>
        <v>0</v>
      </c>
      <c r="BJ380" s="18" t="s">
        <v>81</v>
      </c>
      <c r="BK380" s="201">
        <f>ROUND(I380*H380,2)</f>
        <v>0</v>
      </c>
      <c r="BL380" s="18" t="s">
        <v>138</v>
      </c>
      <c r="BM380" s="200" t="s">
        <v>1640</v>
      </c>
    </row>
    <row r="381" spans="1:65" s="2" customFormat="1" ht="11.25">
      <c r="A381" s="35"/>
      <c r="B381" s="36"/>
      <c r="C381" s="37"/>
      <c r="D381" s="202" t="s">
        <v>139</v>
      </c>
      <c r="E381" s="37"/>
      <c r="F381" s="203" t="s">
        <v>1641</v>
      </c>
      <c r="G381" s="37"/>
      <c r="H381" s="37"/>
      <c r="I381" s="204"/>
      <c r="J381" s="37"/>
      <c r="K381" s="37"/>
      <c r="L381" s="40"/>
      <c r="M381" s="205"/>
      <c r="N381" s="206"/>
      <c r="O381" s="72"/>
      <c r="P381" s="72"/>
      <c r="Q381" s="72"/>
      <c r="R381" s="72"/>
      <c r="S381" s="72"/>
      <c r="T381" s="73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139</v>
      </c>
      <c r="AU381" s="18" t="s">
        <v>81</v>
      </c>
    </row>
    <row r="382" spans="1:65" s="2" customFormat="1" ht="16.5" customHeight="1">
      <c r="A382" s="35"/>
      <c r="B382" s="36"/>
      <c r="C382" s="188" t="s">
        <v>1642</v>
      </c>
      <c r="D382" s="188" t="s">
        <v>134</v>
      </c>
      <c r="E382" s="189" t="s">
        <v>188</v>
      </c>
      <c r="F382" s="190" t="s">
        <v>1643</v>
      </c>
      <c r="G382" s="191" t="s">
        <v>1639</v>
      </c>
      <c r="H382" s="192">
        <v>19</v>
      </c>
      <c r="I382" s="193"/>
      <c r="J382" s="194">
        <f>ROUND(I382*H382,2)</f>
        <v>0</v>
      </c>
      <c r="K382" s="195"/>
      <c r="L382" s="40"/>
      <c r="M382" s="196" t="s">
        <v>1</v>
      </c>
      <c r="N382" s="197" t="s">
        <v>38</v>
      </c>
      <c r="O382" s="72"/>
      <c r="P382" s="198">
        <f>O382*H382</f>
        <v>0</v>
      </c>
      <c r="Q382" s="198">
        <v>0</v>
      </c>
      <c r="R382" s="198">
        <f>Q382*H382</f>
        <v>0</v>
      </c>
      <c r="S382" s="198">
        <v>0</v>
      </c>
      <c r="T382" s="199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0" t="s">
        <v>138</v>
      </c>
      <c r="AT382" s="200" t="s">
        <v>134</v>
      </c>
      <c r="AU382" s="200" t="s">
        <v>81</v>
      </c>
      <c r="AY382" s="18" t="s">
        <v>131</v>
      </c>
      <c r="BE382" s="201">
        <f>IF(N382="základní",J382,0)</f>
        <v>0</v>
      </c>
      <c r="BF382" s="201">
        <f>IF(N382="snížená",J382,0)</f>
        <v>0</v>
      </c>
      <c r="BG382" s="201">
        <f>IF(N382="zákl. přenesená",J382,0)</f>
        <v>0</v>
      </c>
      <c r="BH382" s="201">
        <f>IF(N382="sníž. přenesená",J382,0)</f>
        <v>0</v>
      </c>
      <c r="BI382" s="201">
        <f>IF(N382="nulová",J382,0)</f>
        <v>0</v>
      </c>
      <c r="BJ382" s="18" t="s">
        <v>81</v>
      </c>
      <c r="BK382" s="201">
        <f>ROUND(I382*H382,2)</f>
        <v>0</v>
      </c>
      <c r="BL382" s="18" t="s">
        <v>138</v>
      </c>
      <c r="BM382" s="200" t="s">
        <v>1644</v>
      </c>
    </row>
    <row r="383" spans="1:65" s="2" customFormat="1" ht="11.25">
      <c r="A383" s="35"/>
      <c r="B383" s="36"/>
      <c r="C383" s="37"/>
      <c r="D383" s="202" t="s">
        <v>139</v>
      </c>
      <c r="E383" s="37"/>
      <c r="F383" s="203" t="s">
        <v>1645</v>
      </c>
      <c r="G383" s="37"/>
      <c r="H383" s="37"/>
      <c r="I383" s="204"/>
      <c r="J383" s="37"/>
      <c r="K383" s="37"/>
      <c r="L383" s="40"/>
      <c r="M383" s="205"/>
      <c r="N383" s="206"/>
      <c r="O383" s="72"/>
      <c r="P383" s="72"/>
      <c r="Q383" s="72"/>
      <c r="R383" s="72"/>
      <c r="S383" s="72"/>
      <c r="T383" s="73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139</v>
      </c>
      <c r="AU383" s="18" t="s">
        <v>81</v>
      </c>
    </row>
    <row r="384" spans="1:65" s="2" customFormat="1" ht="16.5" customHeight="1">
      <c r="A384" s="35"/>
      <c r="B384" s="36"/>
      <c r="C384" s="188" t="s">
        <v>737</v>
      </c>
      <c r="D384" s="188" t="s">
        <v>134</v>
      </c>
      <c r="E384" s="189" t="s">
        <v>220</v>
      </c>
      <c r="F384" s="190" t="s">
        <v>1646</v>
      </c>
      <c r="G384" s="191" t="s">
        <v>729</v>
      </c>
      <c r="H384" s="192">
        <v>2</v>
      </c>
      <c r="I384" s="193"/>
      <c r="J384" s="194">
        <f>ROUND(I384*H384,2)</f>
        <v>0</v>
      </c>
      <c r="K384" s="195"/>
      <c r="L384" s="40"/>
      <c r="M384" s="196" t="s">
        <v>1</v>
      </c>
      <c r="N384" s="197" t="s">
        <v>38</v>
      </c>
      <c r="O384" s="72"/>
      <c r="P384" s="198">
        <f>O384*H384</f>
        <v>0</v>
      </c>
      <c r="Q384" s="198">
        <v>0</v>
      </c>
      <c r="R384" s="198">
        <f>Q384*H384</f>
        <v>0</v>
      </c>
      <c r="S384" s="198">
        <v>0</v>
      </c>
      <c r="T384" s="199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0" t="s">
        <v>138</v>
      </c>
      <c r="AT384" s="200" t="s">
        <v>134</v>
      </c>
      <c r="AU384" s="200" t="s">
        <v>81</v>
      </c>
      <c r="AY384" s="18" t="s">
        <v>131</v>
      </c>
      <c r="BE384" s="201">
        <f>IF(N384="základní",J384,0)</f>
        <v>0</v>
      </c>
      <c r="BF384" s="201">
        <f>IF(N384="snížená",J384,0)</f>
        <v>0</v>
      </c>
      <c r="BG384" s="201">
        <f>IF(N384="zákl. přenesená",J384,0)</f>
        <v>0</v>
      </c>
      <c r="BH384" s="201">
        <f>IF(N384="sníž. přenesená",J384,0)</f>
        <v>0</v>
      </c>
      <c r="BI384" s="201">
        <f>IF(N384="nulová",J384,0)</f>
        <v>0</v>
      </c>
      <c r="BJ384" s="18" t="s">
        <v>81</v>
      </c>
      <c r="BK384" s="201">
        <f>ROUND(I384*H384,2)</f>
        <v>0</v>
      </c>
      <c r="BL384" s="18" t="s">
        <v>138</v>
      </c>
      <c r="BM384" s="200" t="s">
        <v>1647</v>
      </c>
    </row>
    <row r="385" spans="1:65" s="2" customFormat="1" ht="11.25">
      <c r="A385" s="35"/>
      <c r="B385" s="36"/>
      <c r="C385" s="37"/>
      <c r="D385" s="202" t="s">
        <v>139</v>
      </c>
      <c r="E385" s="37"/>
      <c r="F385" s="203" t="s">
        <v>1646</v>
      </c>
      <c r="G385" s="37"/>
      <c r="H385" s="37"/>
      <c r="I385" s="204"/>
      <c r="J385" s="37"/>
      <c r="K385" s="37"/>
      <c r="L385" s="40"/>
      <c r="M385" s="205"/>
      <c r="N385" s="206"/>
      <c r="O385" s="72"/>
      <c r="P385" s="72"/>
      <c r="Q385" s="72"/>
      <c r="R385" s="72"/>
      <c r="S385" s="72"/>
      <c r="T385" s="73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139</v>
      </c>
      <c r="AU385" s="18" t="s">
        <v>81</v>
      </c>
    </row>
    <row r="386" spans="1:65" s="2" customFormat="1" ht="16.5" customHeight="1">
      <c r="A386" s="35"/>
      <c r="B386" s="36"/>
      <c r="C386" s="188" t="s">
        <v>1648</v>
      </c>
      <c r="D386" s="188" t="s">
        <v>134</v>
      </c>
      <c r="E386" s="189" t="s">
        <v>197</v>
      </c>
      <c r="F386" s="190" t="s">
        <v>1649</v>
      </c>
      <c r="G386" s="191" t="s">
        <v>729</v>
      </c>
      <c r="H386" s="192">
        <v>1</v>
      </c>
      <c r="I386" s="193"/>
      <c r="J386" s="194">
        <f>ROUND(I386*H386,2)</f>
        <v>0</v>
      </c>
      <c r="K386" s="195"/>
      <c r="L386" s="40"/>
      <c r="M386" s="196" t="s">
        <v>1</v>
      </c>
      <c r="N386" s="197" t="s">
        <v>38</v>
      </c>
      <c r="O386" s="72"/>
      <c r="P386" s="198">
        <f>O386*H386</f>
        <v>0</v>
      </c>
      <c r="Q386" s="198">
        <v>0</v>
      </c>
      <c r="R386" s="198">
        <f>Q386*H386</f>
        <v>0</v>
      </c>
      <c r="S386" s="198">
        <v>0</v>
      </c>
      <c r="T386" s="199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0" t="s">
        <v>138</v>
      </c>
      <c r="AT386" s="200" t="s">
        <v>134</v>
      </c>
      <c r="AU386" s="200" t="s">
        <v>81</v>
      </c>
      <c r="AY386" s="18" t="s">
        <v>131</v>
      </c>
      <c r="BE386" s="201">
        <f>IF(N386="základní",J386,0)</f>
        <v>0</v>
      </c>
      <c r="BF386" s="201">
        <f>IF(N386="snížená",J386,0)</f>
        <v>0</v>
      </c>
      <c r="BG386" s="201">
        <f>IF(N386="zákl. přenesená",J386,0)</f>
        <v>0</v>
      </c>
      <c r="BH386" s="201">
        <f>IF(N386="sníž. přenesená",J386,0)</f>
        <v>0</v>
      </c>
      <c r="BI386" s="201">
        <f>IF(N386="nulová",J386,0)</f>
        <v>0</v>
      </c>
      <c r="BJ386" s="18" t="s">
        <v>81</v>
      </c>
      <c r="BK386" s="201">
        <f>ROUND(I386*H386,2)</f>
        <v>0</v>
      </c>
      <c r="BL386" s="18" t="s">
        <v>138</v>
      </c>
      <c r="BM386" s="200" t="s">
        <v>1650</v>
      </c>
    </row>
    <row r="387" spans="1:65" s="2" customFormat="1" ht="11.25">
      <c r="A387" s="35"/>
      <c r="B387" s="36"/>
      <c r="C387" s="37"/>
      <c r="D387" s="202" t="s">
        <v>139</v>
      </c>
      <c r="E387" s="37"/>
      <c r="F387" s="203" t="s">
        <v>1649</v>
      </c>
      <c r="G387" s="37"/>
      <c r="H387" s="37"/>
      <c r="I387" s="204"/>
      <c r="J387" s="37"/>
      <c r="K387" s="37"/>
      <c r="L387" s="40"/>
      <c r="M387" s="205"/>
      <c r="N387" s="206"/>
      <c r="O387" s="72"/>
      <c r="P387" s="72"/>
      <c r="Q387" s="72"/>
      <c r="R387" s="72"/>
      <c r="S387" s="72"/>
      <c r="T387" s="73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139</v>
      </c>
      <c r="AU387" s="18" t="s">
        <v>81</v>
      </c>
    </row>
    <row r="388" spans="1:65" s="2" customFormat="1" ht="16.5" customHeight="1">
      <c r="A388" s="35"/>
      <c r="B388" s="36"/>
      <c r="C388" s="188" t="s">
        <v>741</v>
      </c>
      <c r="D388" s="188" t="s">
        <v>134</v>
      </c>
      <c r="E388" s="189" t="s">
        <v>166</v>
      </c>
      <c r="F388" s="190" t="s">
        <v>1651</v>
      </c>
      <c r="G388" s="191" t="s">
        <v>729</v>
      </c>
      <c r="H388" s="192">
        <v>1</v>
      </c>
      <c r="I388" s="193"/>
      <c r="J388" s="194">
        <f>ROUND(I388*H388,2)</f>
        <v>0</v>
      </c>
      <c r="K388" s="195"/>
      <c r="L388" s="40"/>
      <c r="M388" s="196" t="s">
        <v>1</v>
      </c>
      <c r="N388" s="197" t="s">
        <v>38</v>
      </c>
      <c r="O388" s="72"/>
      <c r="P388" s="198">
        <f>O388*H388</f>
        <v>0</v>
      </c>
      <c r="Q388" s="198">
        <v>0</v>
      </c>
      <c r="R388" s="198">
        <f>Q388*H388</f>
        <v>0</v>
      </c>
      <c r="S388" s="198">
        <v>0</v>
      </c>
      <c r="T388" s="199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0" t="s">
        <v>138</v>
      </c>
      <c r="AT388" s="200" t="s">
        <v>134</v>
      </c>
      <c r="AU388" s="200" t="s">
        <v>81</v>
      </c>
      <c r="AY388" s="18" t="s">
        <v>131</v>
      </c>
      <c r="BE388" s="201">
        <f>IF(N388="základní",J388,0)</f>
        <v>0</v>
      </c>
      <c r="BF388" s="201">
        <f>IF(N388="snížená",J388,0)</f>
        <v>0</v>
      </c>
      <c r="BG388" s="201">
        <f>IF(N388="zákl. přenesená",J388,0)</f>
        <v>0</v>
      </c>
      <c r="BH388" s="201">
        <f>IF(N388="sníž. přenesená",J388,0)</f>
        <v>0</v>
      </c>
      <c r="BI388" s="201">
        <f>IF(N388="nulová",J388,0)</f>
        <v>0</v>
      </c>
      <c r="BJ388" s="18" t="s">
        <v>81</v>
      </c>
      <c r="BK388" s="201">
        <f>ROUND(I388*H388,2)</f>
        <v>0</v>
      </c>
      <c r="BL388" s="18" t="s">
        <v>138</v>
      </c>
      <c r="BM388" s="200" t="s">
        <v>1652</v>
      </c>
    </row>
    <row r="389" spans="1:65" s="2" customFormat="1" ht="11.25">
      <c r="A389" s="35"/>
      <c r="B389" s="36"/>
      <c r="C389" s="37"/>
      <c r="D389" s="202" t="s">
        <v>139</v>
      </c>
      <c r="E389" s="37"/>
      <c r="F389" s="203" t="s">
        <v>1651</v>
      </c>
      <c r="G389" s="37"/>
      <c r="H389" s="37"/>
      <c r="I389" s="204"/>
      <c r="J389" s="37"/>
      <c r="K389" s="37"/>
      <c r="L389" s="40"/>
      <c r="M389" s="205"/>
      <c r="N389" s="206"/>
      <c r="O389" s="72"/>
      <c r="P389" s="72"/>
      <c r="Q389" s="72"/>
      <c r="R389" s="72"/>
      <c r="S389" s="72"/>
      <c r="T389" s="73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139</v>
      </c>
      <c r="AU389" s="18" t="s">
        <v>81</v>
      </c>
    </row>
    <row r="390" spans="1:65" s="2" customFormat="1" ht="16.5" customHeight="1">
      <c r="A390" s="35"/>
      <c r="B390" s="36"/>
      <c r="C390" s="188" t="s">
        <v>1653</v>
      </c>
      <c r="D390" s="188" t="s">
        <v>134</v>
      </c>
      <c r="E390" s="189" t="s">
        <v>207</v>
      </c>
      <c r="F390" s="190" t="s">
        <v>1654</v>
      </c>
      <c r="G390" s="191" t="s">
        <v>729</v>
      </c>
      <c r="H390" s="192">
        <v>1</v>
      </c>
      <c r="I390" s="193"/>
      <c r="J390" s="194">
        <f>ROUND(I390*H390,2)</f>
        <v>0</v>
      </c>
      <c r="K390" s="195"/>
      <c r="L390" s="40"/>
      <c r="M390" s="196" t="s">
        <v>1</v>
      </c>
      <c r="N390" s="197" t="s">
        <v>38</v>
      </c>
      <c r="O390" s="72"/>
      <c r="P390" s="198">
        <f>O390*H390</f>
        <v>0</v>
      </c>
      <c r="Q390" s="198">
        <v>0</v>
      </c>
      <c r="R390" s="198">
        <f>Q390*H390</f>
        <v>0</v>
      </c>
      <c r="S390" s="198">
        <v>0</v>
      </c>
      <c r="T390" s="199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0" t="s">
        <v>138</v>
      </c>
      <c r="AT390" s="200" t="s">
        <v>134</v>
      </c>
      <c r="AU390" s="200" t="s">
        <v>81</v>
      </c>
      <c r="AY390" s="18" t="s">
        <v>131</v>
      </c>
      <c r="BE390" s="201">
        <f>IF(N390="základní",J390,0)</f>
        <v>0</v>
      </c>
      <c r="BF390" s="201">
        <f>IF(N390="snížená",J390,0)</f>
        <v>0</v>
      </c>
      <c r="BG390" s="201">
        <f>IF(N390="zákl. přenesená",J390,0)</f>
        <v>0</v>
      </c>
      <c r="BH390" s="201">
        <f>IF(N390="sníž. přenesená",J390,0)</f>
        <v>0</v>
      </c>
      <c r="BI390" s="201">
        <f>IF(N390="nulová",J390,0)</f>
        <v>0</v>
      </c>
      <c r="BJ390" s="18" t="s">
        <v>81</v>
      </c>
      <c r="BK390" s="201">
        <f>ROUND(I390*H390,2)</f>
        <v>0</v>
      </c>
      <c r="BL390" s="18" t="s">
        <v>138</v>
      </c>
      <c r="BM390" s="200" t="s">
        <v>1655</v>
      </c>
    </row>
    <row r="391" spans="1:65" s="2" customFormat="1" ht="11.25">
      <c r="A391" s="35"/>
      <c r="B391" s="36"/>
      <c r="C391" s="37"/>
      <c r="D391" s="202" t="s">
        <v>139</v>
      </c>
      <c r="E391" s="37"/>
      <c r="F391" s="203" t="s">
        <v>1654</v>
      </c>
      <c r="G391" s="37"/>
      <c r="H391" s="37"/>
      <c r="I391" s="204"/>
      <c r="J391" s="37"/>
      <c r="K391" s="37"/>
      <c r="L391" s="40"/>
      <c r="M391" s="205"/>
      <c r="N391" s="206"/>
      <c r="O391" s="72"/>
      <c r="P391" s="72"/>
      <c r="Q391" s="72"/>
      <c r="R391" s="72"/>
      <c r="S391" s="72"/>
      <c r="T391" s="73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139</v>
      </c>
      <c r="AU391" s="18" t="s">
        <v>81</v>
      </c>
    </row>
    <row r="392" spans="1:65" s="2" customFormat="1" ht="16.5" customHeight="1">
      <c r="A392" s="35"/>
      <c r="B392" s="36"/>
      <c r="C392" s="188" t="s">
        <v>744</v>
      </c>
      <c r="D392" s="188" t="s">
        <v>134</v>
      </c>
      <c r="E392" s="189" t="s">
        <v>291</v>
      </c>
      <c r="F392" s="190" t="s">
        <v>1656</v>
      </c>
      <c r="G392" s="191" t="s">
        <v>729</v>
      </c>
      <c r="H392" s="192">
        <v>1</v>
      </c>
      <c r="I392" s="193"/>
      <c r="J392" s="194">
        <f>ROUND(I392*H392,2)</f>
        <v>0</v>
      </c>
      <c r="K392" s="195"/>
      <c r="L392" s="40"/>
      <c r="M392" s="196" t="s">
        <v>1</v>
      </c>
      <c r="N392" s="197" t="s">
        <v>38</v>
      </c>
      <c r="O392" s="72"/>
      <c r="P392" s="198">
        <f>O392*H392</f>
        <v>0</v>
      </c>
      <c r="Q392" s="198">
        <v>0</v>
      </c>
      <c r="R392" s="198">
        <f>Q392*H392</f>
        <v>0</v>
      </c>
      <c r="S392" s="198">
        <v>0</v>
      </c>
      <c r="T392" s="199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0" t="s">
        <v>138</v>
      </c>
      <c r="AT392" s="200" t="s">
        <v>134</v>
      </c>
      <c r="AU392" s="200" t="s">
        <v>81</v>
      </c>
      <c r="AY392" s="18" t="s">
        <v>131</v>
      </c>
      <c r="BE392" s="201">
        <f>IF(N392="základní",J392,0)</f>
        <v>0</v>
      </c>
      <c r="BF392" s="201">
        <f>IF(N392="snížená",J392,0)</f>
        <v>0</v>
      </c>
      <c r="BG392" s="201">
        <f>IF(N392="zákl. přenesená",J392,0)</f>
        <v>0</v>
      </c>
      <c r="BH392" s="201">
        <f>IF(N392="sníž. přenesená",J392,0)</f>
        <v>0</v>
      </c>
      <c r="BI392" s="201">
        <f>IF(N392="nulová",J392,0)</f>
        <v>0</v>
      </c>
      <c r="BJ392" s="18" t="s">
        <v>81</v>
      </c>
      <c r="BK392" s="201">
        <f>ROUND(I392*H392,2)</f>
        <v>0</v>
      </c>
      <c r="BL392" s="18" t="s">
        <v>138</v>
      </c>
      <c r="BM392" s="200" t="s">
        <v>1657</v>
      </c>
    </row>
    <row r="393" spans="1:65" s="2" customFormat="1" ht="11.25">
      <c r="A393" s="35"/>
      <c r="B393" s="36"/>
      <c r="C393" s="37"/>
      <c r="D393" s="202" t="s">
        <v>139</v>
      </c>
      <c r="E393" s="37"/>
      <c r="F393" s="203" t="s">
        <v>1658</v>
      </c>
      <c r="G393" s="37"/>
      <c r="H393" s="37"/>
      <c r="I393" s="204"/>
      <c r="J393" s="37"/>
      <c r="K393" s="37"/>
      <c r="L393" s="40"/>
      <c r="M393" s="205"/>
      <c r="N393" s="206"/>
      <c r="O393" s="72"/>
      <c r="P393" s="72"/>
      <c r="Q393" s="72"/>
      <c r="R393" s="72"/>
      <c r="S393" s="72"/>
      <c r="T393" s="73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139</v>
      </c>
      <c r="AU393" s="18" t="s">
        <v>81</v>
      </c>
    </row>
    <row r="394" spans="1:65" s="2" customFormat="1" ht="16.5" customHeight="1">
      <c r="A394" s="35"/>
      <c r="B394" s="36"/>
      <c r="C394" s="188" t="s">
        <v>1659</v>
      </c>
      <c r="D394" s="188" t="s">
        <v>134</v>
      </c>
      <c r="E394" s="189" t="s">
        <v>8</v>
      </c>
      <c r="F394" s="190" t="s">
        <v>1660</v>
      </c>
      <c r="G394" s="191" t="s">
        <v>729</v>
      </c>
      <c r="H394" s="192">
        <v>1</v>
      </c>
      <c r="I394" s="193"/>
      <c r="J394" s="194">
        <f>ROUND(I394*H394,2)</f>
        <v>0</v>
      </c>
      <c r="K394" s="195"/>
      <c r="L394" s="40"/>
      <c r="M394" s="196" t="s">
        <v>1</v>
      </c>
      <c r="N394" s="197" t="s">
        <v>38</v>
      </c>
      <c r="O394" s="72"/>
      <c r="P394" s="198">
        <f>O394*H394</f>
        <v>0</v>
      </c>
      <c r="Q394" s="198">
        <v>0</v>
      </c>
      <c r="R394" s="198">
        <f>Q394*H394</f>
        <v>0</v>
      </c>
      <c r="S394" s="198">
        <v>0</v>
      </c>
      <c r="T394" s="199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00" t="s">
        <v>138</v>
      </c>
      <c r="AT394" s="200" t="s">
        <v>134</v>
      </c>
      <c r="AU394" s="200" t="s">
        <v>81</v>
      </c>
      <c r="AY394" s="18" t="s">
        <v>131</v>
      </c>
      <c r="BE394" s="201">
        <f>IF(N394="základní",J394,0)</f>
        <v>0</v>
      </c>
      <c r="BF394" s="201">
        <f>IF(N394="snížená",J394,0)</f>
        <v>0</v>
      </c>
      <c r="BG394" s="201">
        <f>IF(N394="zákl. přenesená",J394,0)</f>
        <v>0</v>
      </c>
      <c r="BH394" s="201">
        <f>IF(N394="sníž. přenesená",J394,0)</f>
        <v>0</v>
      </c>
      <c r="BI394" s="201">
        <f>IF(N394="nulová",J394,0)</f>
        <v>0</v>
      </c>
      <c r="BJ394" s="18" t="s">
        <v>81</v>
      </c>
      <c r="BK394" s="201">
        <f>ROUND(I394*H394,2)</f>
        <v>0</v>
      </c>
      <c r="BL394" s="18" t="s">
        <v>138</v>
      </c>
      <c r="BM394" s="200" t="s">
        <v>1661</v>
      </c>
    </row>
    <row r="395" spans="1:65" s="2" customFormat="1" ht="11.25">
      <c r="A395" s="35"/>
      <c r="B395" s="36"/>
      <c r="C395" s="37"/>
      <c r="D395" s="202" t="s">
        <v>139</v>
      </c>
      <c r="E395" s="37"/>
      <c r="F395" s="203" t="s">
        <v>1662</v>
      </c>
      <c r="G395" s="37"/>
      <c r="H395" s="37"/>
      <c r="I395" s="204"/>
      <c r="J395" s="37"/>
      <c r="K395" s="37"/>
      <c r="L395" s="40"/>
      <c r="M395" s="205"/>
      <c r="N395" s="206"/>
      <c r="O395" s="72"/>
      <c r="P395" s="72"/>
      <c r="Q395" s="72"/>
      <c r="R395" s="72"/>
      <c r="S395" s="72"/>
      <c r="T395" s="73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139</v>
      </c>
      <c r="AU395" s="18" t="s">
        <v>81</v>
      </c>
    </row>
    <row r="396" spans="1:65" s="2" customFormat="1" ht="16.5" customHeight="1">
      <c r="A396" s="35"/>
      <c r="B396" s="36"/>
      <c r="C396" s="188" t="s">
        <v>748</v>
      </c>
      <c r="D396" s="188" t="s">
        <v>134</v>
      </c>
      <c r="E396" s="189" t="s">
        <v>302</v>
      </c>
      <c r="F396" s="190" t="s">
        <v>1663</v>
      </c>
      <c r="G396" s="191" t="s">
        <v>729</v>
      </c>
      <c r="H396" s="192">
        <v>2</v>
      </c>
      <c r="I396" s="193"/>
      <c r="J396" s="194">
        <f>ROUND(I396*H396,2)</f>
        <v>0</v>
      </c>
      <c r="K396" s="195"/>
      <c r="L396" s="40"/>
      <c r="M396" s="196" t="s">
        <v>1</v>
      </c>
      <c r="N396" s="197" t="s">
        <v>38</v>
      </c>
      <c r="O396" s="72"/>
      <c r="P396" s="198">
        <f>O396*H396</f>
        <v>0</v>
      </c>
      <c r="Q396" s="198">
        <v>0</v>
      </c>
      <c r="R396" s="198">
        <f>Q396*H396</f>
        <v>0</v>
      </c>
      <c r="S396" s="198">
        <v>0</v>
      </c>
      <c r="T396" s="199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0" t="s">
        <v>138</v>
      </c>
      <c r="AT396" s="200" t="s">
        <v>134</v>
      </c>
      <c r="AU396" s="200" t="s">
        <v>81</v>
      </c>
      <c r="AY396" s="18" t="s">
        <v>131</v>
      </c>
      <c r="BE396" s="201">
        <f>IF(N396="základní",J396,0)</f>
        <v>0</v>
      </c>
      <c r="BF396" s="201">
        <f>IF(N396="snížená",J396,0)</f>
        <v>0</v>
      </c>
      <c r="BG396" s="201">
        <f>IF(N396="zákl. přenesená",J396,0)</f>
        <v>0</v>
      </c>
      <c r="BH396" s="201">
        <f>IF(N396="sníž. přenesená",J396,0)</f>
        <v>0</v>
      </c>
      <c r="BI396" s="201">
        <f>IF(N396="nulová",J396,0)</f>
        <v>0</v>
      </c>
      <c r="BJ396" s="18" t="s">
        <v>81</v>
      </c>
      <c r="BK396" s="201">
        <f>ROUND(I396*H396,2)</f>
        <v>0</v>
      </c>
      <c r="BL396" s="18" t="s">
        <v>138</v>
      </c>
      <c r="BM396" s="200" t="s">
        <v>1664</v>
      </c>
    </row>
    <row r="397" spans="1:65" s="2" customFormat="1" ht="11.25">
      <c r="A397" s="35"/>
      <c r="B397" s="36"/>
      <c r="C397" s="37"/>
      <c r="D397" s="202" t="s">
        <v>139</v>
      </c>
      <c r="E397" s="37"/>
      <c r="F397" s="203" t="s">
        <v>1665</v>
      </c>
      <c r="G397" s="37"/>
      <c r="H397" s="37"/>
      <c r="I397" s="204"/>
      <c r="J397" s="37"/>
      <c r="K397" s="37"/>
      <c r="L397" s="40"/>
      <c r="M397" s="205"/>
      <c r="N397" s="206"/>
      <c r="O397" s="72"/>
      <c r="P397" s="72"/>
      <c r="Q397" s="72"/>
      <c r="R397" s="72"/>
      <c r="S397" s="72"/>
      <c r="T397" s="73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139</v>
      </c>
      <c r="AU397" s="18" t="s">
        <v>81</v>
      </c>
    </row>
    <row r="398" spans="1:65" s="12" customFormat="1" ht="25.9" customHeight="1">
      <c r="B398" s="172"/>
      <c r="C398" s="173"/>
      <c r="D398" s="174" t="s">
        <v>72</v>
      </c>
      <c r="E398" s="175" t="s">
        <v>1666</v>
      </c>
      <c r="F398" s="175" t="s">
        <v>1667</v>
      </c>
      <c r="G398" s="173"/>
      <c r="H398" s="173"/>
      <c r="I398" s="176"/>
      <c r="J398" s="177">
        <f>BK398</f>
        <v>0</v>
      </c>
      <c r="K398" s="173"/>
      <c r="L398" s="178"/>
      <c r="M398" s="179"/>
      <c r="N398" s="180"/>
      <c r="O398" s="180"/>
      <c r="P398" s="181">
        <f>SUM(P399:P402)</f>
        <v>0</v>
      </c>
      <c r="Q398" s="180"/>
      <c r="R398" s="181">
        <f>SUM(R399:R402)</f>
        <v>0</v>
      </c>
      <c r="S398" s="180"/>
      <c r="T398" s="182">
        <f>SUM(T399:T402)</f>
        <v>0</v>
      </c>
      <c r="AR398" s="183" t="s">
        <v>81</v>
      </c>
      <c r="AT398" s="184" t="s">
        <v>72</v>
      </c>
      <c r="AU398" s="184" t="s">
        <v>73</v>
      </c>
      <c r="AY398" s="183" t="s">
        <v>131</v>
      </c>
      <c r="BK398" s="185">
        <f>SUM(BK399:BK402)</f>
        <v>0</v>
      </c>
    </row>
    <row r="399" spans="1:65" s="2" customFormat="1" ht="16.5" customHeight="1">
      <c r="A399" s="35"/>
      <c r="B399" s="36"/>
      <c r="C399" s="188" t="s">
        <v>1668</v>
      </c>
      <c r="D399" s="188" t="s">
        <v>134</v>
      </c>
      <c r="E399" s="189" t="s">
        <v>1669</v>
      </c>
      <c r="F399" s="190" t="s">
        <v>1670</v>
      </c>
      <c r="G399" s="191" t="s">
        <v>1671</v>
      </c>
      <c r="H399" s="192">
        <v>50</v>
      </c>
      <c r="I399" s="193"/>
      <c r="J399" s="194">
        <f>ROUND(I399*H399,2)</f>
        <v>0</v>
      </c>
      <c r="K399" s="195"/>
      <c r="L399" s="40"/>
      <c r="M399" s="196" t="s">
        <v>1</v>
      </c>
      <c r="N399" s="197" t="s">
        <v>38</v>
      </c>
      <c r="O399" s="72"/>
      <c r="P399" s="198">
        <f>O399*H399</f>
        <v>0</v>
      </c>
      <c r="Q399" s="198">
        <v>0</v>
      </c>
      <c r="R399" s="198">
        <f>Q399*H399</f>
        <v>0</v>
      </c>
      <c r="S399" s="198">
        <v>0</v>
      </c>
      <c r="T399" s="199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0" t="s">
        <v>138</v>
      </c>
      <c r="AT399" s="200" t="s">
        <v>134</v>
      </c>
      <c r="AU399" s="200" t="s">
        <v>81</v>
      </c>
      <c r="AY399" s="18" t="s">
        <v>131</v>
      </c>
      <c r="BE399" s="201">
        <f>IF(N399="základní",J399,0)</f>
        <v>0</v>
      </c>
      <c r="BF399" s="201">
        <f>IF(N399="snížená",J399,0)</f>
        <v>0</v>
      </c>
      <c r="BG399" s="201">
        <f>IF(N399="zákl. přenesená",J399,0)</f>
        <v>0</v>
      </c>
      <c r="BH399" s="201">
        <f>IF(N399="sníž. přenesená",J399,0)</f>
        <v>0</v>
      </c>
      <c r="BI399" s="201">
        <f>IF(N399="nulová",J399,0)</f>
        <v>0</v>
      </c>
      <c r="BJ399" s="18" t="s">
        <v>81</v>
      </c>
      <c r="BK399" s="201">
        <f>ROUND(I399*H399,2)</f>
        <v>0</v>
      </c>
      <c r="BL399" s="18" t="s">
        <v>138</v>
      </c>
      <c r="BM399" s="200" t="s">
        <v>1672</v>
      </c>
    </row>
    <row r="400" spans="1:65" s="2" customFormat="1" ht="11.25">
      <c r="A400" s="35"/>
      <c r="B400" s="36"/>
      <c r="C400" s="37"/>
      <c r="D400" s="202" t="s">
        <v>139</v>
      </c>
      <c r="E400" s="37"/>
      <c r="F400" s="203" t="s">
        <v>1670</v>
      </c>
      <c r="G400" s="37"/>
      <c r="H400" s="37"/>
      <c r="I400" s="204"/>
      <c r="J400" s="37"/>
      <c r="K400" s="37"/>
      <c r="L400" s="40"/>
      <c r="M400" s="205"/>
      <c r="N400" s="206"/>
      <c r="O400" s="72"/>
      <c r="P400" s="72"/>
      <c r="Q400" s="72"/>
      <c r="R400" s="72"/>
      <c r="S400" s="72"/>
      <c r="T400" s="73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139</v>
      </c>
      <c r="AU400" s="18" t="s">
        <v>81</v>
      </c>
    </row>
    <row r="401" spans="1:65" s="2" customFormat="1" ht="16.5" customHeight="1">
      <c r="A401" s="35"/>
      <c r="B401" s="36"/>
      <c r="C401" s="188" t="s">
        <v>751</v>
      </c>
      <c r="D401" s="188" t="s">
        <v>134</v>
      </c>
      <c r="E401" s="189" t="s">
        <v>1673</v>
      </c>
      <c r="F401" s="190" t="s">
        <v>1674</v>
      </c>
      <c r="G401" s="191" t="s">
        <v>1671</v>
      </c>
      <c r="H401" s="192">
        <v>50</v>
      </c>
      <c r="I401" s="193"/>
      <c r="J401" s="194">
        <f>ROUND(I401*H401,2)</f>
        <v>0</v>
      </c>
      <c r="K401" s="195"/>
      <c r="L401" s="40"/>
      <c r="M401" s="196" t="s">
        <v>1</v>
      </c>
      <c r="N401" s="197" t="s">
        <v>38</v>
      </c>
      <c r="O401" s="72"/>
      <c r="P401" s="198">
        <f>O401*H401</f>
        <v>0</v>
      </c>
      <c r="Q401" s="198">
        <v>0</v>
      </c>
      <c r="R401" s="198">
        <f>Q401*H401</f>
        <v>0</v>
      </c>
      <c r="S401" s="198">
        <v>0</v>
      </c>
      <c r="T401" s="199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0" t="s">
        <v>138</v>
      </c>
      <c r="AT401" s="200" t="s">
        <v>134</v>
      </c>
      <c r="AU401" s="200" t="s">
        <v>81</v>
      </c>
      <c r="AY401" s="18" t="s">
        <v>131</v>
      </c>
      <c r="BE401" s="201">
        <f>IF(N401="základní",J401,0)</f>
        <v>0</v>
      </c>
      <c r="BF401" s="201">
        <f>IF(N401="snížená",J401,0)</f>
        <v>0</v>
      </c>
      <c r="BG401" s="201">
        <f>IF(N401="zákl. přenesená",J401,0)</f>
        <v>0</v>
      </c>
      <c r="BH401" s="201">
        <f>IF(N401="sníž. přenesená",J401,0)</f>
        <v>0</v>
      </c>
      <c r="BI401" s="201">
        <f>IF(N401="nulová",J401,0)</f>
        <v>0</v>
      </c>
      <c r="BJ401" s="18" t="s">
        <v>81</v>
      </c>
      <c r="BK401" s="201">
        <f>ROUND(I401*H401,2)</f>
        <v>0</v>
      </c>
      <c r="BL401" s="18" t="s">
        <v>138</v>
      </c>
      <c r="BM401" s="200" t="s">
        <v>1675</v>
      </c>
    </row>
    <row r="402" spans="1:65" s="2" customFormat="1" ht="11.25">
      <c r="A402" s="35"/>
      <c r="B402" s="36"/>
      <c r="C402" s="37"/>
      <c r="D402" s="202" t="s">
        <v>139</v>
      </c>
      <c r="E402" s="37"/>
      <c r="F402" s="203" t="s">
        <v>1674</v>
      </c>
      <c r="G402" s="37"/>
      <c r="H402" s="37"/>
      <c r="I402" s="204"/>
      <c r="J402" s="37"/>
      <c r="K402" s="37"/>
      <c r="L402" s="40"/>
      <c r="M402" s="205"/>
      <c r="N402" s="206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139</v>
      </c>
      <c r="AU402" s="18" t="s">
        <v>81</v>
      </c>
    </row>
    <row r="403" spans="1:65" s="12" customFormat="1" ht="25.9" customHeight="1">
      <c r="B403" s="172"/>
      <c r="C403" s="173"/>
      <c r="D403" s="174" t="s">
        <v>72</v>
      </c>
      <c r="E403" s="175" t="s">
        <v>1676</v>
      </c>
      <c r="F403" s="175" t="s">
        <v>1677</v>
      </c>
      <c r="G403" s="173"/>
      <c r="H403" s="173"/>
      <c r="I403" s="176"/>
      <c r="J403" s="177">
        <f>BK403</f>
        <v>0</v>
      </c>
      <c r="K403" s="173"/>
      <c r="L403" s="178"/>
      <c r="M403" s="179"/>
      <c r="N403" s="180"/>
      <c r="O403" s="180"/>
      <c r="P403" s="181">
        <f>SUM(P404:P407)</f>
        <v>0</v>
      </c>
      <c r="Q403" s="180"/>
      <c r="R403" s="181">
        <f>SUM(R404:R407)</f>
        <v>0</v>
      </c>
      <c r="S403" s="180"/>
      <c r="T403" s="182">
        <f>SUM(T404:T407)</f>
        <v>0</v>
      </c>
      <c r="AR403" s="183" t="s">
        <v>81</v>
      </c>
      <c r="AT403" s="184" t="s">
        <v>72</v>
      </c>
      <c r="AU403" s="184" t="s">
        <v>73</v>
      </c>
      <c r="AY403" s="183" t="s">
        <v>131</v>
      </c>
      <c r="BK403" s="185">
        <f>SUM(BK404:BK407)</f>
        <v>0</v>
      </c>
    </row>
    <row r="404" spans="1:65" s="2" customFormat="1" ht="16.5" customHeight="1">
      <c r="A404" s="35"/>
      <c r="B404" s="36"/>
      <c r="C404" s="188" t="s">
        <v>1678</v>
      </c>
      <c r="D404" s="188" t="s">
        <v>134</v>
      </c>
      <c r="E404" s="189" t="s">
        <v>1679</v>
      </c>
      <c r="F404" s="190" t="s">
        <v>1680</v>
      </c>
      <c r="G404" s="191" t="s">
        <v>294</v>
      </c>
      <c r="H404" s="192">
        <v>0.45</v>
      </c>
      <c r="I404" s="193"/>
      <c r="J404" s="194">
        <f>ROUND(I404*H404,2)</f>
        <v>0</v>
      </c>
      <c r="K404" s="195"/>
      <c r="L404" s="40"/>
      <c r="M404" s="196" t="s">
        <v>1</v>
      </c>
      <c r="N404" s="197" t="s">
        <v>38</v>
      </c>
      <c r="O404" s="72"/>
      <c r="P404" s="198">
        <f>O404*H404</f>
        <v>0</v>
      </c>
      <c r="Q404" s="198">
        <v>0</v>
      </c>
      <c r="R404" s="198">
        <f>Q404*H404</f>
        <v>0</v>
      </c>
      <c r="S404" s="198">
        <v>0</v>
      </c>
      <c r="T404" s="199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0" t="s">
        <v>138</v>
      </c>
      <c r="AT404" s="200" t="s">
        <v>134</v>
      </c>
      <c r="AU404" s="200" t="s">
        <v>81</v>
      </c>
      <c r="AY404" s="18" t="s">
        <v>131</v>
      </c>
      <c r="BE404" s="201">
        <f>IF(N404="základní",J404,0)</f>
        <v>0</v>
      </c>
      <c r="BF404" s="201">
        <f>IF(N404="snížená",J404,0)</f>
        <v>0</v>
      </c>
      <c r="BG404" s="201">
        <f>IF(N404="zákl. přenesená",J404,0)</f>
        <v>0</v>
      </c>
      <c r="BH404" s="201">
        <f>IF(N404="sníž. přenesená",J404,0)</f>
        <v>0</v>
      </c>
      <c r="BI404" s="201">
        <f>IF(N404="nulová",J404,0)</f>
        <v>0</v>
      </c>
      <c r="BJ404" s="18" t="s">
        <v>81</v>
      </c>
      <c r="BK404" s="201">
        <f>ROUND(I404*H404,2)</f>
        <v>0</v>
      </c>
      <c r="BL404" s="18" t="s">
        <v>138</v>
      </c>
      <c r="BM404" s="200" t="s">
        <v>1681</v>
      </c>
    </row>
    <row r="405" spans="1:65" s="2" customFormat="1" ht="11.25">
      <c r="A405" s="35"/>
      <c r="B405" s="36"/>
      <c r="C405" s="37"/>
      <c r="D405" s="202" t="s">
        <v>139</v>
      </c>
      <c r="E405" s="37"/>
      <c r="F405" s="203" t="s">
        <v>1682</v>
      </c>
      <c r="G405" s="37"/>
      <c r="H405" s="37"/>
      <c r="I405" s="204"/>
      <c r="J405" s="37"/>
      <c r="K405" s="37"/>
      <c r="L405" s="40"/>
      <c r="M405" s="205"/>
      <c r="N405" s="206"/>
      <c r="O405" s="72"/>
      <c r="P405" s="72"/>
      <c r="Q405" s="72"/>
      <c r="R405" s="72"/>
      <c r="S405" s="72"/>
      <c r="T405" s="73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139</v>
      </c>
      <c r="AU405" s="18" t="s">
        <v>81</v>
      </c>
    </row>
    <row r="406" spans="1:65" s="2" customFormat="1" ht="16.5" customHeight="1">
      <c r="A406" s="35"/>
      <c r="B406" s="36"/>
      <c r="C406" s="188" t="s">
        <v>755</v>
      </c>
      <c r="D406" s="188" t="s">
        <v>134</v>
      </c>
      <c r="E406" s="189" t="s">
        <v>1683</v>
      </c>
      <c r="F406" s="190" t="s">
        <v>1684</v>
      </c>
      <c r="G406" s="191" t="s">
        <v>294</v>
      </c>
      <c r="H406" s="192">
        <v>0.3</v>
      </c>
      <c r="I406" s="193"/>
      <c r="J406" s="194">
        <f>ROUND(I406*H406,2)</f>
        <v>0</v>
      </c>
      <c r="K406" s="195"/>
      <c r="L406" s="40"/>
      <c r="M406" s="196" t="s">
        <v>1</v>
      </c>
      <c r="N406" s="197" t="s">
        <v>38</v>
      </c>
      <c r="O406" s="72"/>
      <c r="P406" s="198">
        <f>O406*H406</f>
        <v>0</v>
      </c>
      <c r="Q406" s="198">
        <v>0</v>
      </c>
      <c r="R406" s="198">
        <f>Q406*H406</f>
        <v>0</v>
      </c>
      <c r="S406" s="198">
        <v>0</v>
      </c>
      <c r="T406" s="19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0" t="s">
        <v>138</v>
      </c>
      <c r="AT406" s="200" t="s">
        <v>134</v>
      </c>
      <c r="AU406" s="200" t="s">
        <v>81</v>
      </c>
      <c r="AY406" s="18" t="s">
        <v>131</v>
      </c>
      <c r="BE406" s="201">
        <f>IF(N406="základní",J406,0)</f>
        <v>0</v>
      </c>
      <c r="BF406" s="201">
        <f>IF(N406="snížená",J406,0)</f>
        <v>0</v>
      </c>
      <c r="BG406" s="201">
        <f>IF(N406="zákl. přenesená",J406,0)</f>
        <v>0</v>
      </c>
      <c r="BH406" s="201">
        <f>IF(N406="sníž. přenesená",J406,0)</f>
        <v>0</v>
      </c>
      <c r="BI406" s="201">
        <f>IF(N406="nulová",J406,0)</f>
        <v>0</v>
      </c>
      <c r="BJ406" s="18" t="s">
        <v>81</v>
      </c>
      <c r="BK406" s="201">
        <f>ROUND(I406*H406,2)</f>
        <v>0</v>
      </c>
      <c r="BL406" s="18" t="s">
        <v>138</v>
      </c>
      <c r="BM406" s="200" t="s">
        <v>1685</v>
      </c>
    </row>
    <row r="407" spans="1:65" s="2" customFormat="1" ht="11.25">
      <c r="A407" s="35"/>
      <c r="B407" s="36"/>
      <c r="C407" s="37"/>
      <c r="D407" s="202" t="s">
        <v>139</v>
      </c>
      <c r="E407" s="37"/>
      <c r="F407" s="203" t="s">
        <v>1684</v>
      </c>
      <c r="G407" s="37"/>
      <c r="H407" s="37"/>
      <c r="I407" s="204"/>
      <c r="J407" s="37"/>
      <c r="K407" s="37"/>
      <c r="L407" s="40"/>
      <c r="M407" s="207"/>
      <c r="N407" s="208"/>
      <c r="O407" s="209"/>
      <c r="P407" s="209"/>
      <c r="Q407" s="209"/>
      <c r="R407" s="209"/>
      <c r="S407" s="209"/>
      <c r="T407" s="210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139</v>
      </c>
      <c r="AU407" s="18" t="s">
        <v>81</v>
      </c>
    </row>
    <row r="408" spans="1:65" s="2" customFormat="1" ht="6.95" customHeight="1">
      <c r="A408" s="35"/>
      <c r="B408" s="55"/>
      <c r="C408" s="56"/>
      <c r="D408" s="56"/>
      <c r="E408" s="56"/>
      <c r="F408" s="56"/>
      <c r="G408" s="56"/>
      <c r="H408" s="56"/>
      <c r="I408" s="56"/>
      <c r="J408" s="56"/>
      <c r="K408" s="56"/>
      <c r="L408" s="40"/>
      <c r="M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</row>
  </sheetData>
  <sheetProtection algorithmName="SHA-512" hashValue="xORK8r3HQm2HDrGGg7aE1Gsc01pzFVgIZjnm5JJrah9IjYJw4vKkM+iTVFGp78dfj3PdzR3VwIS9XUi4u4jwXg==" saltValue="N3e0pcZE60bYa3yd+VhMh25VyHq+uEhPp158bulFTeqruNiaia9qtR+BjdFFjapP6nFarl504VT4K11J+aAd+g==" spinCount="100000" sheet="1" objects="1" scenarios="1" formatColumns="0" formatRows="0" autoFilter="0"/>
  <autoFilter ref="C123:K40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Stavební úpravy 3.NP a 4.NP + schodiště, Vrázova 842-6, Cheb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1686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30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ROUND((SUM(BE118:BE170)),  2)</f>
        <v>0</v>
      </c>
      <c r="G33" s="35"/>
      <c r="H33" s="35"/>
      <c r="I33" s="125">
        <v>0.21</v>
      </c>
      <c r="J33" s="124">
        <f>ROUND(((SUM(BE118:BE170))*I33),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ROUND((SUM(BF118:BF170)),  2)</f>
        <v>0</v>
      </c>
      <c r="G34" s="35"/>
      <c r="H34" s="35"/>
      <c r="I34" s="125">
        <v>0.12</v>
      </c>
      <c r="J34" s="124">
        <f>ROUND(((SUM(BF118:BF170))*I34),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ROUND((SUM(BG118:BG170)),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ROUND((SUM(BH118:BH170)),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ROUND((SUM(BI118:BI170)),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Stavební úpravy 3.NP a 4.NP + schodiště, Vrázova 842-6, Cheb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06 - Vzduchotechnika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160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1687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116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18" t="str">
        <f>E7</f>
        <v>Stavební úpravy 3.NP a 4.NP + schodiště, Vrázova 842-6, Cheb</v>
      </c>
      <c r="F108" s="319"/>
      <c r="G108" s="319"/>
      <c r="H108" s="31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106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70" t="str">
        <f>E9</f>
        <v>06 - Vzduchotechnika</v>
      </c>
      <c r="F110" s="320"/>
      <c r="G110" s="320"/>
      <c r="H110" s="320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 t="str">
        <f>IF(J12="","",J12)</f>
        <v>19. 6. 2024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 xml:space="preserve"> </v>
      </c>
      <c r="G114" s="37"/>
      <c r="H114" s="37"/>
      <c r="I114" s="30" t="s">
        <v>29</v>
      </c>
      <c r="J114" s="33" t="str">
        <f>E21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30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0"/>
      <c r="B117" s="161"/>
      <c r="C117" s="162" t="s">
        <v>117</v>
      </c>
      <c r="D117" s="163" t="s">
        <v>58</v>
      </c>
      <c r="E117" s="163" t="s">
        <v>54</v>
      </c>
      <c r="F117" s="163" t="s">
        <v>55</v>
      </c>
      <c r="G117" s="163" t="s">
        <v>118</v>
      </c>
      <c r="H117" s="163" t="s">
        <v>119</v>
      </c>
      <c r="I117" s="163" t="s">
        <v>120</v>
      </c>
      <c r="J117" s="164" t="s">
        <v>110</v>
      </c>
      <c r="K117" s="165" t="s">
        <v>121</v>
      </c>
      <c r="L117" s="166"/>
      <c r="M117" s="76" t="s">
        <v>1</v>
      </c>
      <c r="N117" s="77" t="s">
        <v>37</v>
      </c>
      <c r="O117" s="77" t="s">
        <v>122</v>
      </c>
      <c r="P117" s="77" t="s">
        <v>123</v>
      </c>
      <c r="Q117" s="77" t="s">
        <v>124</v>
      </c>
      <c r="R117" s="77" t="s">
        <v>125</v>
      </c>
      <c r="S117" s="77" t="s">
        <v>126</v>
      </c>
      <c r="T117" s="78" t="s">
        <v>127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9" customHeight="1">
      <c r="A118" s="35"/>
      <c r="B118" s="36"/>
      <c r="C118" s="83" t="s">
        <v>128</v>
      </c>
      <c r="D118" s="37"/>
      <c r="E118" s="37"/>
      <c r="F118" s="37"/>
      <c r="G118" s="37"/>
      <c r="H118" s="37"/>
      <c r="I118" s="37"/>
      <c r="J118" s="167">
        <f>BK118</f>
        <v>0</v>
      </c>
      <c r="K118" s="37"/>
      <c r="L118" s="40"/>
      <c r="M118" s="79"/>
      <c r="N118" s="168"/>
      <c r="O118" s="80"/>
      <c r="P118" s="169">
        <f>P119</f>
        <v>0</v>
      </c>
      <c r="Q118" s="80"/>
      <c r="R118" s="169">
        <f>R119</f>
        <v>6.6197800000000001E-2</v>
      </c>
      <c r="S118" s="80"/>
      <c r="T118" s="170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72</v>
      </c>
      <c r="AU118" s="18" t="s">
        <v>112</v>
      </c>
      <c r="BK118" s="171">
        <f>BK119</f>
        <v>0</v>
      </c>
    </row>
    <row r="119" spans="1:65" s="12" customFormat="1" ht="25.9" customHeight="1">
      <c r="B119" s="172"/>
      <c r="C119" s="173"/>
      <c r="D119" s="174" t="s">
        <v>72</v>
      </c>
      <c r="E119" s="175" t="s">
        <v>311</v>
      </c>
      <c r="F119" s="175" t="s">
        <v>312</v>
      </c>
      <c r="G119" s="173"/>
      <c r="H119" s="173"/>
      <c r="I119" s="176"/>
      <c r="J119" s="177">
        <f>BK119</f>
        <v>0</v>
      </c>
      <c r="K119" s="173"/>
      <c r="L119" s="178"/>
      <c r="M119" s="179"/>
      <c r="N119" s="180"/>
      <c r="O119" s="180"/>
      <c r="P119" s="181">
        <f>P120</f>
        <v>0</v>
      </c>
      <c r="Q119" s="180"/>
      <c r="R119" s="181">
        <f>R120</f>
        <v>6.6197800000000001E-2</v>
      </c>
      <c r="S119" s="180"/>
      <c r="T119" s="182">
        <f>T120</f>
        <v>0</v>
      </c>
      <c r="AR119" s="183" t="s">
        <v>83</v>
      </c>
      <c r="AT119" s="184" t="s">
        <v>72</v>
      </c>
      <c r="AU119" s="184" t="s">
        <v>73</v>
      </c>
      <c r="AY119" s="183" t="s">
        <v>131</v>
      </c>
      <c r="BK119" s="185">
        <f>BK120</f>
        <v>0</v>
      </c>
    </row>
    <row r="120" spans="1:65" s="12" customFormat="1" ht="22.9" customHeight="1">
      <c r="B120" s="172"/>
      <c r="C120" s="173"/>
      <c r="D120" s="174" t="s">
        <v>72</v>
      </c>
      <c r="E120" s="186" t="s">
        <v>1688</v>
      </c>
      <c r="F120" s="186" t="s">
        <v>100</v>
      </c>
      <c r="G120" s="173"/>
      <c r="H120" s="173"/>
      <c r="I120" s="176"/>
      <c r="J120" s="187">
        <f>BK120</f>
        <v>0</v>
      </c>
      <c r="K120" s="173"/>
      <c r="L120" s="178"/>
      <c r="M120" s="179"/>
      <c r="N120" s="180"/>
      <c r="O120" s="180"/>
      <c r="P120" s="181">
        <f>SUM(P121:P170)</f>
        <v>0</v>
      </c>
      <c r="Q120" s="180"/>
      <c r="R120" s="181">
        <f>SUM(R121:R170)</f>
        <v>6.6197800000000001E-2</v>
      </c>
      <c r="S120" s="180"/>
      <c r="T120" s="182">
        <f>SUM(T121:T170)</f>
        <v>0</v>
      </c>
      <c r="AR120" s="183" t="s">
        <v>83</v>
      </c>
      <c r="AT120" s="184" t="s">
        <v>72</v>
      </c>
      <c r="AU120" s="184" t="s">
        <v>81</v>
      </c>
      <c r="AY120" s="183" t="s">
        <v>131</v>
      </c>
      <c r="BK120" s="185">
        <f>SUM(BK121:BK170)</f>
        <v>0</v>
      </c>
    </row>
    <row r="121" spans="1:65" s="2" customFormat="1" ht="37.9" customHeight="1">
      <c r="A121" s="35"/>
      <c r="B121" s="36"/>
      <c r="C121" s="188" t="s">
        <v>81</v>
      </c>
      <c r="D121" s="188" t="s">
        <v>134</v>
      </c>
      <c r="E121" s="189" t="s">
        <v>1689</v>
      </c>
      <c r="F121" s="190" t="s">
        <v>1690</v>
      </c>
      <c r="G121" s="191" t="s">
        <v>375</v>
      </c>
      <c r="H121" s="192">
        <v>4</v>
      </c>
      <c r="I121" s="193"/>
      <c r="J121" s="194">
        <f>ROUND(I121*H121,2)</f>
        <v>0</v>
      </c>
      <c r="K121" s="195"/>
      <c r="L121" s="40"/>
      <c r="M121" s="196" t="s">
        <v>1</v>
      </c>
      <c r="N121" s="197" t="s">
        <v>38</v>
      </c>
      <c r="O121" s="72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0" t="s">
        <v>229</v>
      </c>
      <c r="AT121" s="200" t="s">
        <v>134</v>
      </c>
      <c r="AU121" s="200" t="s">
        <v>83</v>
      </c>
      <c r="AY121" s="18" t="s">
        <v>131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8" t="s">
        <v>81</v>
      </c>
      <c r="BK121" s="201">
        <f>ROUND(I121*H121,2)</f>
        <v>0</v>
      </c>
      <c r="BL121" s="18" t="s">
        <v>229</v>
      </c>
      <c r="BM121" s="200" t="s">
        <v>83</v>
      </c>
    </row>
    <row r="122" spans="1:65" s="2" customFormat="1" ht="19.5">
      <c r="A122" s="35"/>
      <c r="B122" s="36"/>
      <c r="C122" s="37"/>
      <c r="D122" s="202" t="s">
        <v>139</v>
      </c>
      <c r="E122" s="37"/>
      <c r="F122" s="203" t="s">
        <v>1691</v>
      </c>
      <c r="G122" s="37"/>
      <c r="H122" s="37"/>
      <c r="I122" s="204"/>
      <c r="J122" s="37"/>
      <c r="K122" s="37"/>
      <c r="L122" s="40"/>
      <c r="M122" s="205"/>
      <c r="N122" s="206"/>
      <c r="O122" s="72"/>
      <c r="P122" s="72"/>
      <c r="Q122" s="72"/>
      <c r="R122" s="72"/>
      <c r="S122" s="72"/>
      <c r="T122" s="73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139</v>
      </c>
      <c r="AU122" s="18" t="s">
        <v>83</v>
      </c>
    </row>
    <row r="123" spans="1:65" s="14" customFormat="1" ht="11.25">
      <c r="B123" s="221"/>
      <c r="C123" s="222"/>
      <c r="D123" s="202" t="s">
        <v>174</v>
      </c>
      <c r="E123" s="223" t="s">
        <v>1</v>
      </c>
      <c r="F123" s="224" t="s">
        <v>321</v>
      </c>
      <c r="G123" s="222"/>
      <c r="H123" s="225">
        <v>2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174</v>
      </c>
      <c r="AU123" s="231" t="s">
        <v>83</v>
      </c>
      <c r="AV123" s="14" t="s">
        <v>83</v>
      </c>
      <c r="AW123" s="14" t="s">
        <v>31</v>
      </c>
      <c r="AX123" s="14" t="s">
        <v>73</v>
      </c>
      <c r="AY123" s="231" t="s">
        <v>131</v>
      </c>
    </row>
    <row r="124" spans="1:65" s="14" customFormat="1" ht="11.25">
      <c r="B124" s="221"/>
      <c r="C124" s="222"/>
      <c r="D124" s="202" t="s">
        <v>174</v>
      </c>
      <c r="E124" s="223" t="s">
        <v>1</v>
      </c>
      <c r="F124" s="224" t="s">
        <v>1361</v>
      </c>
      <c r="G124" s="222"/>
      <c r="H124" s="225">
        <v>2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174</v>
      </c>
      <c r="AU124" s="231" t="s">
        <v>83</v>
      </c>
      <c r="AV124" s="14" t="s">
        <v>83</v>
      </c>
      <c r="AW124" s="14" t="s">
        <v>31</v>
      </c>
      <c r="AX124" s="14" t="s">
        <v>73</v>
      </c>
      <c r="AY124" s="231" t="s">
        <v>131</v>
      </c>
    </row>
    <row r="125" spans="1:65" s="15" customFormat="1" ht="11.25">
      <c r="B125" s="232"/>
      <c r="C125" s="233"/>
      <c r="D125" s="202" t="s">
        <v>174</v>
      </c>
      <c r="E125" s="234" t="s">
        <v>1</v>
      </c>
      <c r="F125" s="235" t="s">
        <v>178</v>
      </c>
      <c r="G125" s="233"/>
      <c r="H125" s="236">
        <v>4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174</v>
      </c>
      <c r="AU125" s="242" t="s">
        <v>83</v>
      </c>
      <c r="AV125" s="15" t="s">
        <v>138</v>
      </c>
      <c r="AW125" s="15" t="s">
        <v>31</v>
      </c>
      <c r="AX125" s="15" t="s">
        <v>81</v>
      </c>
      <c r="AY125" s="242" t="s">
        <v>131</v>
      </c>
    </row>
    <row r="126" spans="1:65" s="2" customFormat="1" ht="21.75" customHeight="1">
      <c r="A126" s="35"/>
      <c r="B126" s="36"/>
      <c r="C126" s="257" t="s">
        <v>83</v>
      </c>
      <c r="D126" s="257" t="s">
        <v>479</v>
      </c>
      <c r="E126" s="258" t="s">
        <v>1692</v>
      </c>
      <c r="F126" s="259" t="s">
        <v>1693</v>
      </c>
      <c r="G126" s="260" t="s">
        <v>375</v>
      </c>
      <c r="H126" s="261">
        <v>4</v>
      </c>
      <c r="I126" s="262"/>
      <c r="J126" s="263">
        <f>ROUND(I126*H126,2)</f>
        <v>0</v>
      </c>
      <c r="K126" s="264"/>
      <c r="L126" s="265"/>
      <c r="M126" s="266" t="s">
        <v>1</v>
      </c>
      <c r="N126" s="267" t="s">
        <v>38</v>
      </c>
      <c r="O126" s="72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324</v>
      </c>
      <c r="AT126" s="200" t="s">
        <v>479</v>
      </c>
      <c r="AU126" s="200" t="s">
        <v>83</v>
      </c>
      <c r="AY126" s="18" t="s">
        <v>131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8" t="s">
        <v>81</v>
      </c>
      <c r="BK126" s="201">
        <f>ROUND(I126*H126,2)</f>
        <v>0</v>
      </c>
      <c r="BL126" s="18" t="s">
        <v>229</v>
      </c>
      <c r="BM126" s="200" t="s">
        <v>138</v>
      </c>
    </row>
    <row r="127" spans="1:65" s="2" customFormat="1" ht="19.5">
      <c r="A127" s="35"/>
      <c r="B127" s="36"/>
      <c r="C127" s="37"/>
      <c r="D127" s="202" t="s">
        <v>139</v>
      </c>
      <c r="E127" s="37"/>
      <c r="F127" s="203" t="s">
        <v>1694</v>
      </c>
      <c r="G127" s="37"/>
      <c r="H127" s="37"/>
      <c r="I127" s="204"/>
      <c r="J127" s="37"/>
      <c r="K127" s="37"/>
      <c r="L127" s="40"/>
      <c r="M127" s="205"/>
      <c r="N127" s="206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139</v>
      </c>
      <c r="AU127" s="18" t="s">
        <v>83</v>
      </c>
    </row>
    <row r="128" spans="1:65" s="2" customFormat="1" ht="29.25">
      <c r="A128" s="35"/>
      <c r="B128" s="36"/>
      <c r="C128" s="37"/>
      <c r="D128" s="202" t="s">
        <v>890</v>
      </c>
      <c r="E128" s="37"/>
      <c r="F128" s="268" t="s">
        <v>1427</v>
      </c>
      <c r="G128" s="37"/>
      <c r="H128" s="37"/>
      <c r="I128" s="204"/>
      <c r="J128" s="37"/>
      <c r="K128" s="37"/>
      <c r="L128" s="40"/>
      <c r="M128" s="205"/>
      <c r="N128" s="206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890</v>
      </c>
      <c r="AU128" s="18" t="s">
        <v>83</v>
      </c>
    </row>
    <row r="129" spans="1:65" s="2" customFormat="1" ht="21.75" customHeight="1">
      <c r="A129" s="35"/>
      <c r="B129" s="36"/>
      <c r="C129" s="188" t="s">
        <v>141</v>
      </c>
      <c r="D129" s="188" t="s">
        <v>134</v>
      </c>
      <c r="E129" s="189" t="s">
        <v>1695</v>
      </c>
      <c r="F129" s="190" t="s">
        <v>1696</v>
      </c>
      <c r="G129" s="191" t="s">
        <v>375</v>
      </c>
      <c r="H129" s="192">
        <v>11</v>
      </c>
      <c r="I129" s="193"/>
      <c r="J129" s="194">
        <f>ROUND(I129*H129,2)</f>
        <v>0</v>
      </c>
      <c r="K129" s="195"/>
      <c r="L129" s="40"/>
      <c r="M129" s="196" t="s">
        <v>1</v>
      </c>
      <c r="N129" s="197" t="s">
        <v>38</v>
      </c>
      <c r="O129" s="72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229</v>
      </c>
      <c r="AT129" s="200" t="s">
        <v>134</v>
      </c>
      <c r="AU129" s="200" t="s">
        <v>83</v>
      </c>
      <c r="AY129" s="18" t="s">
        <v>131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8" t="s">
        <v>81</v>
      </c>
      <c r="BK129" s="201">
        <f>ROUND(I129*H129,2)</f>
        <v>0</v>
      </c>
      <c r="BL129" s="18" t="s">
        <v>229</v>
      </c>
      <c r="BM129" s="200" t="s">
        <v>188</v>
      </c>
    </row>
    <row r="130" spans="1:65" s="2" customFormat="1" ht="19.5">
      <c r="A130" s="35"/>
      <c r="B130" s="36"/>
      <c r="C130" s="37"/>
      <c r="D130" s="202" t="s">
        <v>139</v>
      </c>
      <c r="E130" s="37"/>
      <c r="F130" s="203" t="s">
        <v>1697</v>
      </c>
      <c r="G130" s="37"/>
      <c r="H130" s="37"/>
      <c r="I130" s="204"/>
      <c r="J130" s="37"/>
      <c r="K130" s="37"/>
      <c r="L130" s="40"/>
      <c r="M130" s="205"/>
      <c r="N130" s="206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139</v>
      </c>
      <c r="AU130" s="18" t="s">
        <v>83</v>
      </c>
    </row>
    <row r="131" spans="1:65" s="14" customFormat="1" ht="11.25">
      <c r="B131" s="221"/>
      <c r="C131" s="222"/>
      <c r="D131" s="202" t="s">
        <v>174</v>
      </c>
      <c r="E131" s="223" t="s">
        <v>1</v>
      </c>
      <c r="F131" s="224" t="s">
        <v>1698</v>
      </c>
      <c r="G131" s="222"/>
      <c r="H131" s="225">
        <v>5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174</v>
      </c>
      <c r="AU131" s="231" t="s">
        <v>83</v>
      </c>
      <c r="AV131" s="14" t="s">
        <v>83</v>
      </c>
      <c r="AW131" s="14" t="s">
        <v>31</v>
      </c>
      <c r="AX131" s="14" t="s">
        <v>73</v>
      </c>
      <c r="AY131" s="231" t="s">
        <v>131</v>
      </c>
    </row>
    <row r="132" spans="1:65" s="14" customFormat="1" ht="11.25">
      <c r="B132" s="221"/>
      <c r="C132" s="222"/>
      <c r="D132" s="202" t="s">
        <v>174</v>
      </c>
      <c r="E132" s="223" t="s">
        <v>1</v>
      </c>
      <c r="F132" s="224" t="s">
        <v>1338</v>
      </c>
      <c r="G132" s="222"/>
      <c r="H132" s="225">
        <v>6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174</v>
      </c>
      <c r="AU132" s="231" t="s">
        <v>83</v>
      </c>
      <c r="AV132" s="14" t="s">
        <v>83</v>
      </c>
      <c r="AW132" s="14" t="s">
        <v>31</v>
      </c>
      <c r="AX132" s="14" t="s">
        <v>73</v>
      </c>
      <c r="AY132" s="231" t="s">
        <v>131</v>
      </c>
    </row>
    <row r="133" spans="1:65" s="15" customFormat="1" ht="11.25">
      <c r="B133" s="232"/>
      <c r="C133" s="233"/>
      <c r="D133" s="202" t="s">
        <v>174</v>
      </c>
      <c r="E133" s="234" t="s">
        <v>1</v>
      </c>
      <c r="F133" s="235" t="s">
        <v>178</v>
      </c>
      <c r="G133" s="233"/>
      <c r="H133" s="236">
        <v>11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174</v>
      </c>
      <c r="AU133" s="242" t="s">
        <v>83</v>
      </c>
      <c r="AV133" s="15" t="s">
        <v>138</v>
      </c>
      <c r="AW133" s="15" t="s">
        <v>31</v>
      </c>
      <c r="AX133" s="15" t="s">
        <v>81</v>
      </c>
      <c r="AY133" s="242" t="s">
        <v>131</v>
      </c>
    </row>
    <row r="134" spans="1:65" s="2" customFormat="1" ht="16.5" customHeight="1">
      <c r="A134" s="35"/>
      <c r="B134" s="36"/>
      <c r="C134" s="257" t="s">
        <v>138</v>
      </c>
      <c r="D134" s="257" t="s">
        <v>479</v>
      </c>
      <c r="E134" s="258" t="s">
        <v>1699</v>
      </c>
      <c r="F134" s="259" t="s">
        <v>1700</v>
      </c>
      <c r="G134" s="260" t="s">
        <v>729</v>
      </c>
      <c r="H134" s="261">
        <v>11</v>
      </c>
      <c r="I134" s="262"/>
      <c r="J134" s="263">
        <f>ROUND(I134*H134,2)</f>
        <v>0</v>
      </c>
      <c r="K134" s="264"/>
      <c r="L134" s="265"/>
      <c r="M134" s="266" t="s">
        <v>1</v>
      </c>
      <c r="N134" s="267" t="s">
        <v>38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324</v>
      </c>
      <c r="AT134" s="200" t="s">
        <v>479</v>
      </c>
      <c r="AU134" s="200" t="s">
        <v>83</v>
      </c>
      <c r="AY134" s="18" t="s">
        <v>131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8" t="s">
        <v>81</v>
      </c>
      <c r="BK134" s="201">
        <f>ROUND(I134*H134,2)</f>
        <v>0</v>
      </c>
      <c r="BL134" s="18" t="s">
        <v>229</v>
      </c>
      <c r="BM134" s="200" t="s">
        <v>197</v>
      </c>
    </row>
    <row r="135" spans="1:65" s="2" customFormat="1" ht="19.5">
      <c r="A135" s="35"/>
      <c r="B135" s="36"/>
      <c r="C135" s="37"/>
      <c r="D135" s="202" t="s">
        <v>139</v>
      </c>
      <c r="E135" s="37"/>
      <c r="F135" s="203" t="s">
        <v>1701</v>
      </c>
      <c r="G135" s="37"/>
      <c r="H135" s="37"/>
      <c r="I135" s="204"/>
      <c r="J135" s="37"/>
      <c r="K135" s="37"/>
      <c r="L135" s="40"/>
      <c r="M135" s="205"/>
      <c r="N135" s="206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139</v>
      </c>
      <c r="AU135" s="18" t="s">
        <v>83</v>
      </c>
    </row>
    <row r="136" spans="1:65" s="2" customFormat="1" ht="29.25">
      <c r="A136" s="35"/>
      <c r="B136" s="36"/>
      <c r="C136" s="37"/>
      <c r="D136" s="202" t="s">
        <v>890</v>
      </c>
      <c r="E136" s="37"/>
      <c r="F136" s="268" t="s">
        <v>1427</v>
      </c>
      <c r="G136" s="37"/>
      <c r="H136" s="37"/>
      <c r="I136" s="204"/>
      <c r="J136" s="37"/>
      <c r="K136" s="37"/>
      <c r="L136" s="40"/>
      <c r="M136" s="205"/>
      <c r="N136" s="206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890</v>
      </c>
      <c r="AU136" s="18" t="s">
        <v>83</v>
      </c>
    </row>
    <row r="137" spans="1:65" s="2" customFormat="1" ht="16.5" customHeight="1">
      <c r="A137" s="35"/>
      <c r="B137" s="36"/>
      <c r="C137" s="188" t="s">
        <v>130</v>
      </c>
      <c r="D137" s="188" t="s">
        <v>134</v>
      </c>
      <c r="E137" s="189" t="s">
        <v>1702</v>
      </c>
      <c r="F137" s="190" t="s">
        <v>1703</v>
      </c>
      <c r="G137" s="191" t="s">
        <v>375</v>
      </c>
      <c r="H137" s="192">
        <v>2</v>
      </c>
      <c r="I137" s="193"/>
      <c r="J137" s="194">
        <f>ROUND(I137*H137,2)</f>
        <v>0</v>
      </c>
      <c r="K137" s="195"/>
      <c r="L137" s="40"/>
      <c r="M137" s="196" t="s">
        <v>1</v>
      </c>
      <c r="N137" s="197" t="s">
        <v>38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229</v>
      </c>
      <c r="AT137" s="200" t="s">
        <v>134</v>
      </c>
      <c r="AU137" s="200" t="s">
        <v>83</v>
      </c>
      <c r="AY137" s="18" t="s">
        <v>131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8" t="s">
        <v>81</v>
      </c>
      <c r="BK137" s="201">
        <f>ROUND(I137*H137,2)</f>
        <v>0</v>
      </c>
      <c r="BL137" s="18" t="s">
        <v>229</v>
      </c>
      <c r="BM137" s="200" t="s">
        <v>207</v>
      </c>
    </row>
    <row r="138" spans="1:65" s="2" customFormat="1" ht="19.5">
      <c r="A138" s="35"/>
      <c r="B138" s="36"/>
      <c r="C138" s="37"/>
      <c r="D138" s="202" t="s">
        <v>139</v>
      </c>
      <c r="E138" s="37"/>
      <c r="F138" s="203" t="s">
        <v>1704</v>
      </c>
      <c r="G138" s="37"/>
      <c r="H138" s="37"/>
      <c r="I138" s="204"/>
      <c r="J138" s="37"/>
      <c r="K138" s="37"/>
      <c r="L138" s="40"/>
      <c r="M138" s="205"/>
      <c r="N138" s="206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139</v>
      </c>
      <c r="AU138" s="18" t="s">
        <v>83</v>
      </c>
    </row>
    <row r="139" spans="1:65" s="14" customFormat="1" ht="11.25">
      <c r="B139" s="221"/>
      <c r="C139" s="222"/>
      <c r="D139" s="202" t="s">
        <v>174</v>
      </c>
      <c r="E139" s="223" t="s">
        <v>1</v>
      </c>
      <c r="F139" s="224" t="s">
        <v>1705</v>
      </c>
      <c r="G139" s="222"/>
      <c r="H139" s="225">
        <v>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174</v>
      </c>
      <c r="AU139" s="231" t="s">
        <v>83</v>
      </c>
      <c r="AV139" s="14" t="s">
        <v>83</v>
      </c>
      <c r="AW139" s="14" t="s">
        <v>31</v>
      </c>
      <c r="AX139" s="14" t="s">
        <v>73</v>
      </c>
      <c r="AY139" s="231" t="s">
        <v>131</v>
      </c>
    </row>
    <row r="140" spans="1:65" s="15" customFormat="1" ht="11.25">
      <c r="B140" s="232"/>
      <c r="C140" s="233"/>
      <c r="D140" s="202" t="s">
        <v>174</v>
      </c>
      <c r="E140" s="234" t="s">
        <v>1</v>
      </c>
      <c r="F140" s="235" t="s">
        <v>178</v>
      </c>
      <c r="G140" s="233"/>
      <c r="H140" s="236">
        <v>2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174</v>
      </c>
      <c r="AU140" s="242" t="s">
        <v>83</v>
      </c>
      <c r="AV140" s="15" t="s">
        <v>138</v>
      </c>
      <c r="AW140" s="15" t="s">
        <v>31</v>
      </c>
      <c r="AX140" s="15" t="s">
        <v>81</v>
      </c>
      <c r="AY140" s="242" t="s">
        <v>131</v>
      </c>
    </row>
    <row r="141" spans="1:65" s="2" customFormat="1" ht="24.2" customHeight="1">
      <c r="A141" s="35"/>
      <c r="B141" s="36"/>
      <c r="C141" s="257" t="s">
        <v>188</v>
      </c>
      <c r="D141" s="257" t="s">
        <v>479</v>
      </c>
      <c r="E141" s="258" t="s">
        <v>1706</v>
      </c>
      <c r="F141" s="259" t="s">
        <v>1707</v>
      </c>
      <c r="G141" s="260" t="s">
        <v>729</v>
      </c>
      <c r="H141" s="261">
        <v>2</v>
      </c>
      <c r="I141" s="262"/>
      <c r="J141" s="263">
        <f>ROUND(I141*H141,2)</f>
        <v>0</v>
      </c>
      <c r="K141" s="264"/>
      <c r="L141" s="265"/>
      <c r="M141" s="266" t="s">
        <v>1</v>
      </c>
      <c r="N141" s="267" t="s">
        <v>38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324</v>
      </c>
      <c r="AT141" s="200" t="s">
        <v>479</v>
      </c>
      <c r="AU141" s="200" t="s">
        <v>83</v>
      </c>
      <c r="AY141" s="18" t="s">
        <v>131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81</v>
      </c>
      <c r="BK141" s="201">
        <f>ROUND(I141*H141,2)</f>
        <v>0</v>
      </c>
      <c r="BL141" s="18" t="s">
        <v>229</v>
      </c>
      <c r="BM141" s="200" t="s">
        <v>8</v>
      </c>
    </row>
    <row r="142" spans="1:65" s="2" customFormat="1" ht="19.5">
      <c r="A142" s="35"/>
      <c r="B142" s="36"/>
      <c r="C142" s="37"/>
      <c r="D142" s="202" t="s">
        <v>139</v>
      </c>
      <c r="E142" s="37"/>
      <c r="F142" s="203" t="s">
        <v>1707</v>
      </c>
      <c r="G142" s="37"/>
      <c r="H142" s="37"/>
      <c r="I142" s="204"/>
      <c r="J142" s="37"/>
      <c r="K142" s="37"/>
      <c r="L142" s="40"/>
      <c r="M142" s="205"/>
      <c r="N142" s="206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139</v>
      </c>
      <c r="AU142" s="18" t="s">
        <v>83</v>
      </c>
    </row>
    <row r="143" spans="1:65" s="2" customFormat="1" ht="37.9" customHeight="1">
      <c r="A143" s="35"/>
      <c r="B143" s="36"/>
      <c r="C143" s="188" t="s">
        <v>220</v>
      </c>
      <c r="D143" s="188" t="s">
        <v>134</v>
      </c>
      <c r="E143" s="189" t="s">
        <v>1708</v>
      </c>
      <c r="F143" s="190" t="s">
        <v>1709</v>
      </c>
      <c r="G143" s="191" t="s">
        <v>228</v>
      </c>
      <c r="H143" s="192">
        <v>6.2</v>
      </c>
      <c r="I143" s="193"/>
      <c r="J143" s="194">
        <f>ROUND(I143*H143,2)</f>
        <v>0</v>
      </c>
      <c r="K143" s="195"/>
      <c r="L143" s="40"/>
      <c r="M143" s="196" t="s">
        <v>1</v>
      </c>
      <c r="N143" s="197" t="s">
        <v>38</v>
      </c>
      <c r="O143" s="72"/>
      <c r="P143" s="198">
        <f>O143*H143</f>
        <v>0</v>
      </c>
      <c r="Q143" s="198">
        <v>3.4429999999999999E-3</v>
      </c>
      <c r="R143" s="198">
        <f>Q143*H143</f>
        <v>2.13466E-2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229</v>
      </c>
      <c r="AT143" s="200" t="s">
        <v>134</v>
      </c>
      <c r="AU143" s="200" t="s">
        <v>83</v>
      </c>
      <c r="AY143" s="18" t="s">
        <v>131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81</v>
      </c>
      <c r="BK143" s="201">
        <f>ROUND(I143*H143,2)</f>
        <v>0</v>
      </c>
      <c r="BL143" s="18" t="s">
        <v>229</v>
      </c>
      <c r="BM143" s="200" t="s">
        <v>223</v>
      </c>
    </row>
    <row r="144" spans="1:65" s="2" customFormat="1" ht="19.5">
      <c r="A144" s="35"/>
      <c r="B144" s="36"/>
      <c r="C144" s="37"/>
      <c r="D144" s="202" t="s">
        <v>139</v>
      </c>
      <c r="E144" s="37"/>
      <c r="F144" s="203" t="s">
        <v>1710</v>
      </c>
      <c r="G144" s="37"/>
      <c r="H144" s="37"/>
      <c r="I144" s="204"/>
      <c r="J144" s="37"/>
      <c r="K144" s="37"/>
      <c r="L144" s="40"/>
      <c r="M144" s="205"/>
      <c r="N144" s="206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139</v>
      </c>
      <c r="AU144" s="18" t="s">
        <v>83</v>
      </c>
    </row>
    <row r="145" spans="1:65" s="13" customFormat="1" ht="11.25">
      <c r="B145" s="211"/>
      <c r="C145" s="212"/>
      <c r="D145" s="202" t="s">
        <v>174</v>
      </c>
      <c r="E145" s="213" t="s">
        <v>1</v>
      </c>
      <c r="F145" s="214" t="s">
        <v>268</v>
      </c>
      <c r="G145" s="212"/>
      <c r="H145" s="213" t="s">
        <v>1</v>
      </c>
      <c r="I145" s="215"/>
      <c r="J145" s="212"/>
      <c r="K145" s="212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174</v>
      </c>
      <c r="AU145" s="220" t="s">
        <v>83</v>
      </c>
      <c r="AV145" s="13" t="s">
        <v>81</v>
      </c>
      <c r="AW145" s="13" t="s">
        <v>31</v>
      </c>
      <c r="AX145" s="13" t="s">
        <v>73</v>
      </c>
      <c r="AY145" s="220" t="s">
        <v>131</v>
      </c>
    </row>
    <row r="146" spans="1:65" s="14" customFormat="1" ht="11.25">
      <c r="B146" s="221"/>
      <c r="C146" s="222"/>
      <c r="D146" s="202" t="s">
        <v>174</v>
      </c>
      <c r="E146" s="223" t="s">
        <v>1</v>
      </c>
      <c r="F146" s="224" t="s">
        <v>1711</v>
      </c>
      <c r="G146" s="222"/>
      <c r="H146" s="225">
        <v>3.2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174</v>
      </c>
      <c r="AU146" s="231" t="s">
        <v>83</v>
      </c>
      <c r="AV146" s="14" t="s">
        <v>83</v>
      </c>
      <c r="AW146" s="14" t="s">
        <v>31</v>
      </c>
      <c r="AX146" s="14" t="s">
        <v>73</v>
      </c>
      <c r="AY146" s="231" t="s">
        <v>131</v>
      </c>
    </row>
    <row r="147" spans="1:65" s="14" customFormat="1" ht="11.25">
      <c r="B147" s="221"/>
      <c r="C147" s="222"/>
      <c r="D147" s="202" t="s">
        <v>174</v>
      </c>
      <c r="E147" s="223" t="s">
        <v>1</v>
      </c>
      <c r="F147" s="224" t="s">
        <v>1712</v>
      </c>
      <c r="G147" s="222"/>
      <c r="H147" s="225">
        <v>3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174</v>
      </c>
      <c r="AU147" s="231" t="s">
        <v>83</v>
      </c>
      <c r="AV147" s="14" t="s">
        <v>83</v>
      </c>
      <c r="AW147" s="14" t="s">
        <v>31</v>
      </c>
      <c r="AX147" s="14" t="s">
        <v>73</v>
      </c>
      <c r="AY147" s="231" t="s">
        <v>131</v>
      </c>
    </row>
    <row r="148" spans="1:65" s="15" customFormat="1" ht="11.25">
      <c r="B148" s="232"/>
      <c r="C148" s="233"/>
      <c r="D148" s="202" t="s">
        <v>174</v>
      </c>
      <c r="E148" s="234" t="s">
        <v>1</v>
      </c>
      <c r="F148" s="235" t="s">
        <v>178</v>
      </c>
      <c r="G148" s="233"/>
      <c r="H148" s="236">
        <v>6.2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174</v>
      </c>
      <c r="AU148" s="242" t="s">
        <v>83</v>
      </c>
      <c r="AV148" s="15" t="s">
        <v>138</v>
      </c>
      <c r="AW148" s="15" t="s">
        <v>31</v>
      </c>
      <c r="AX148" s="15" t="s">
        <v>81</v>
      </c>
      <c r="AY148" s="242" t="s">
        <v>131</v>
      </c>
    </row>
    <row r="149" spans="1:65" s="2" customFormat="1" ht="24.2" customHeight="1">
      <c r="A149" s="35"/>
      <c r="B149" s="36"/>
      <c r="C149" s="188" t="s">
        <v>197</v>
      </c>
      <c r="D149" s="188" t="s">
        <v>134</v>
      </c>
      <c r="E149" s="189" t="s">
        <v>1713</v>
      </c>
      <c r="F149" s="190" t="s">
        <v>1714</v>
      </c>
      <c r="G149" s="191" t="s">
        <v>228</v>
      </c>
      <c r="H149" s="192">
        <v>6</v>
      </c>
      <c r="I149" s="193"/>
      <c r="J149" s="194">
        <f>ROUND(I149*H149,2)</f>
        <v>0</v>
      </c>
      <c r="K149" s="195"/>
      <c r="L149" s="40"/>
      <c r="M149" s="196" t="s">
        <v>1</v>
      </c>
      <c r="N149" s="197" t="s">
        <v>38</v>
      </c>
      <c r="O149" s="72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229</v>
      </c>
      <c r="AT149" s="200" t="s">
        <v>134</v>
      </c>
      <c r="AU149" s="200" t="s">
        <v>83</v>
      </c>
      <c r="AY149" s="18" t="s">
        <v>131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8" t="s">
        <v>81</v>
      </c>
      <c r="BK149" s="201">
        <f>ROUND(I149*H149,2)</f>
        <v>0</v>
      </c>
      <c r="BL149" s="18" t="s">
        <v>229</v>
      </c>
      <c r="BM149" s="200" t="s">
        <v>229</v>
      </c>
    </row>
    <row r="150" spans="1:65" s="2" customFormat="1" ht="19.5">
      <c r="A150" s="35"/>
      <c r="B150" s="36"/>
      <c r="C150" s="37"/>
      <c r="D150" s="202" t="s">
        <v>139</v>
      </c>
      <c r="E150" s="37"/>
      <c r="F150" s="203" t="s">
        <v>1715</v>
      </c>
      <c r="G150" s="37"/>
      <c r="H150" s="37"/>
      <c r="I150" s="204"/>
      <c r="J150" s="37"/>
      <c r="K150" s="37"/>
      <c r="L150" s="40"/>
      <c r="M150" s="205"/>
      <c r="N150" s="206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139</v>
      </c>
      <c r="AU150" s="18" t="s">
        <v>83</v>
      </c>
    </row>
    <row r="151" spans="1:65" s="13" customFormat="1" ht="11.25">
      <c r="B151" s="211"/>
      <c r="C151" s="212"/>
      <c r="D151" s="202" t="s">
        <v>174</v>
      </c>
      <c r="E151" s="213" t="s">
        <v>1</v>
      </c>
      <c r="F151" s="214" t="s">
        <v>184</v>
      </c>
      <c r="G151" s="212"/>
      <c r="H151" s="213" t="s">
        <v>1</v>
      </c>
      <c r="I151" s="215"/>
      <c r="J151" s="212"/>
      <c r="K151" s="212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174</v>
      </c>
      <c r="AU151" s="220" t="s">
        <v>83</v>
      </c>
      <c r="AV151" s="13" t="s">
        <v>81</v>
      </c>
      <c r="AW151" s="13" t="s">
        <v>31</v>
      </c>
      <c r="AX151" s="13" t="s">
        <v>73</v>
      </c>
      <c r="AY151" s="220" t="s">
        <v>131</v>
      </c>
    </row>
    <row r="152" spans="1:65" s="14" customFormat="1" ht="11.25">
      <c r="B152" s="221"/>
      <c r="C152" s="222"/>
      <c r="D152" s="202" t="s">
        <v>174</v>
      </c>
      <c r="E152" s="223" t="s">
        <v>1</v>
      </c>
      <c r="F152" s="224" t="s">
        <v>1716</v>
      </c>
      <c r="G152" s="222"/>
      <c r="H152" s="225">
        <v>3.5999999999999996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174</v>
      </c>
      <c r="AU152" s="231" t="s">
        <v>83</v>
      </c>
      <c r="AV152" s="14" t="s">
        <v>83</v>
      </c>
      <c r="AW152" s="14" t="s">
        <v>31</v>
      </c>
      <c r="AX152" s="14" t="s">
        <v>73</v>
      </c>
      <c r="AY152" s="231" t="s">
        <v>131</v>
      </c>
    </row>
    <row r="153" spans="1:65" s="14" customFormat="1" ht="11.25">
      <c r="B153" s="221"/>
      <c r="C153" s="222"/>
      <c r="D153" s="202" t="s">
        <v>174</v>
      </c>
      <c r="E153" s="223" t="s">
        <v>1</v>
      </c>
      <c r="F153" s="224" t="s">
        <v>1717</v>
      </c>
      <c r="G153" s="222"/>
      <c r="H153" s="225">
        <v>2.4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174</v>
      </c>
      <c r="AU153" s="231" t="s">
        <v>83</v>
      </c>
      <c r="AV153" s="14" t="s">
        <v>83</v>
      </c>
      <c r="AW153" s="14" t="s">
        <v>31</v>
      </c>
      <c r="AX153" s="14" t="s">
        <v>73</v>
      </c>
      <c r="AY153" s="231" t="s">
        <v>131</v>
      </c>
    </row>
    <row r="154" spans="1:65" s="15" customFormat="1" ht="11.25">
      <c r="B154" s="232"/>
      <c r="C154" s="233"/>
      <c r="D154" s="202" t="s">
        <v>174</v>
      </c>
      <c r="E154" s="234" t="s">
        <v>1</v>
      </c>
      <c r="F154" s="235" t="s">
        <v>178</v>
      </c>
      <c r="G154" s="233"/>
      <c r="H154" s="236">
        <v>6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174</v>
      </c>
      <c r="AU154" s="242" t="s">
        <v>83</v>
      </c>
      <c r="AV154" s="15" t="s">
        <v>138</v>
      </c>
      <c r="AW154" s="15" t="s">
        <v>31</v>
      </c>
      <c r="AX154" s="15" t="s">
        <v>81</v>
      </c>
      <c r="AY154" s="242" t="s">
        <v>131</v>
      </c>
    </row>
    <row r="155" spans="1:65" s="2" customFormat="1" ht="24.2" customHeight="1">
      <c r="A155" s="35"/>
      <c r="B155" s="36"/>
      <c r="C155" s="257" t="s">
        <v>166</v>
      </c>
      <c r="D155" s="257" t="s">
        <v>479</v>
      </c>
      <c r="E155" s="258" t="s">
        <v>1718</v>
      </c>
      <c r="F155" s="259" t="s">
        <v>1719</v>
      </c>
      <c r="G155" s="260" t="s">
        <v>228</v>
      </c>
      <c r="H155" s="261">
        <v>6.12</v>
      </c>
      <c r="I155" s="262"/>
      <c r="J155" s="263">
        <f>ROUND(I155*H155,2)</f>
        <v>0</v>
      </c>
      <c r="K155" s="264"/>
      <c r="L155" s="265"/>
      <c r="M155" s="266" t="s">
        <v>1</v>
      </c>
      <c r="N155" s="267" t="s">
        <v>38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324</v>
      </c>
      <c r="AT155" s="200" t="s">
        <v>479</v>
      </c>
      <c r="AU155" s="200" t="s">
        <v>83</v>
      </c>
      <c r="AY155" s="18" t="s">
        <v>131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8" t="s">
        <v>81</v>
      </c>
      <c r="BK155" s="201">
        <f>ROUND(I155*H155,2)</f>
        <v>0</v>
      </c>
      <c r="BL155" s="18" t="s">
        <v>229</v>
      </c>
      <c r="BM155" s="200" t="s">
        <v>240</v>
      </c>
    </row>
    <row r="156" spans="1:65" s="2" customFormat="1" ht="19.5">
      <c r="A156" s="35"/>
      <c r="B156" s="36"/>
      <c r="C156" s="37"/>
      <c r="D156" s="202" t="s">
        <v>139</v>
      </c>
      <c r="E156" s="37"/>
      <c r="F156" s="203" t="s">
        <v>1719</v>
      </c>
      <c r="G156" s="37"/>
      <c r="H156" s="37"/>
      <c r="I156" s="204"/>
      <c r="J156" s="37"/>
      <c r="K156" s="37"/>
      <c r="L156" s="40"/>
      <c r="M156" s="205"/>
      <c r="N156" s="206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139</v>
      </c>
      <c r="AU156" s="18" t="s">
        <v>83</v>
      </c>
    </row>
    <row r="157" spans="1:65" s="14" customFormat="1" ht="11.25">
      <c r="B157" s="221"/>
      <c r="C157" s="222"/>
      <c r="D157" s="202" t="s">
        <v>174</v>
      </c>
      <c r="E157" s="223" t="s">
        <v>1</v>
      </c>
      <c r="F157" s="224" t="s">
        <v>1720</v>
      </c>
      <c r="G157" s="222"/>
      <c r="H157" s="225">
        <v>6.12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174</v>
      </c>
      <c r="AU157" s="231" t="s">
        <v>83</v>
      </c>
      <c r="AV157" s="14" t="s">
        <v>83</v>
      </c>
      <c r="AW157" s="14" t="s">
        <v>31</v>
      </c>
      <c r="AX157" s="14" t="s">
        <v>73</v>
      </c>
      <c r="AY157" s="231" t="s">
        <v>131</v>
      </c>
    </row>
    <row r="158" spans="1:65" s="15" customFormat="1" ht="11.25">
      <c r="B158" s="232"/>
      <c r="C158" s="233"/>
      <c r="D158" s="202" t="s">
        <v>174</v>
      </c>
      <c r="E158" s="234" t="s">
        <v>1</v>
      </c>
      <c r="F158" s="235" t="s">
        <v>178</v>
      </c>
      <c r="G158" s="233"/>
      <c r="H158" s="236">
        <v>6.12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174</v>
      </c>
      <c r="AU158" s="242" t="s">
        <v>83</v>
      </c>
      <c r="AV158" s="15" t="s">
        <v>138</v>
      </c>
      <c r="AW158" s="15" t="s">
        <v>31</v>
      </c>
      <c r="AX158" s="15" t="s">
        <v>81</v>
      </c>
      <c r="AY158" s="242" t="s">
        <v>131</v>
      </c>
    </row>
    <row r="159" spans="1:65" s="2" customFormat="1" ht="24.2" customHeight="1">
      <c r="A159" s="35"/>
      <c r="B159" s="36"/>
      <c r="C159" s="188" t="s">
        <v>207</v>
      </c>
      <c r="D159" s="188" t="s">
        <v>134</v>
      </c>
      <c r="E159" s="189" t="s">
        <v>1721</v>
      </c>
      <c r="F159" s="190" t="s">
        <v>1722</v>
      </c>
      <c r="G159" s="191" t="s">
        <v>172</v>
      </c>
      <c r="H159" s="192">
        <v>2.92</v>
      </c>
      <c r="I159" s="193"/>
      <c r="J159" s="194">
        <f>ROUND(I159*H159,2)</f>
        <v>0</v>
      </c>
      <c r="K159" s="195"/>
      <c r="L159" s="40"/>
      <c r="M159" s="196" t="s">
        <v>1</v>
      </c>
      <c r="N159" s="197" t="s">
        <v>38</v>
      </c>
      <c r="O159" s="72"/>
      <c r="P159" s="198">
        <f>O159*H159</f>
        <v>0</v>
      </c>
      <c r="Q159" s="198">
        <v>1.536E-2</v>
      </c>
      <c r="R159" s="198">
        <f>Q159*H159</f>
        <v>4.4851200000000001E-2</v>
      </c>
      <c r="S159" s="198">
        <v>0</v>
      </c>
      <c r="T159" s="19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229</v>
      </c>
      <c r="AT159" s="200" t="s">
        <v>134</v>
      </c>
      <c r="AU159" s="200" t="s">
        <v>83</v>
      </c>
      <c r="AY159" s="18" t="s">
        <v>131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8" t="s">
        <v>81</v>
      </c>
      <c r="BK159" s="201">
        <f>ROUND(I159*H159,2)</f>
        <v>0</v>
      </c>
      <c r="BL159" s="18" t="s">
        <v>229</v>
      </c>
      <c r="BM159" s="200" t="s">
        <v>286</v>
      </c>
    </row>
    <row r="160" spans="1:65" s="2" customFormat="1" ht="19.5">
      <c r="A160" s="35"/>
      <c r="B160" s="36"/>
      <c r="C160" s="37"/>
      <c r="D160" s="202" t="s">
        <v>139</v>
      </c>
      <c r="E160" s="37"/>
      <c r="F160" s="203" t="s">
        <v>1723</v>
      </c>
      <c r="G160" s="37"/>
      <c r="H160" s="37"/>
      <c r="I160" s="204"/>
      <c r="J160" s="37"/>
      <c r="K160" s="37"/>
      <c r="L160" s="40"/>
      <c r="M160" s="205"/>
      <c r="N160" s="206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139</v>
      </c>
      <c r="AU160" s="18" t="s">
        <v>83</v>
      </c>
    </row>
    <row r="161" spans="1:65" s="13" customFormat="1" ht="11.25">
      <c r="B161" s="211"/>
      <c r="C161" s="212"/>
      <c r="D161" s="202" t="s">
        <v>174</v>
      </c>
      <c r="E161" s="213" t="s">
        <v>1</v>
      </c>
      <c r="F161" s="214" t="s">
        <v>268</v>
      </c>
      <c r="G161" s="212"/>
      <c r="H161" s="213" t="s">
        <v>1</v>
      </c>
      <c r="I161" s="215"/>
      <c r="J161" s="212"/>
      <c r="K161" s="212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174</v>
      </c>
      <c r="AU161" s="220" t="s">
        <v>83</v>
      </c>
      <c r="AV161" s="13" t="s">
        <v>81</v>
      </c>
      <c r="AW161" s="13" t="s">
        <v>31</v>
      </c>
      <c r="AX161" s="13" t="s">
        <v>73</v>
      </c>
      <c r="AY161" s="220" t="s">
        <v>131</v>
      </c>
    </row>
    <row r="162" spans="1:65" s="14" customFormat="1" ht="11.25">
      <c r="B162" s="221"/>
      <c r="C162" s="222"/>
      <c r="D162" s="202" t="s">
        <v>174</v>
      </c>
      <c r="E162" s="223" t="s">
        <v>1</v>
      </c>
      <c r="F162" s="224" t="s">
        <v>1724</v>
      </c>
      <c r="G162" s="222"/>
      <c r="H162" s="225">
        <v>1.5072000000000001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174</v>
      </c>
      <c r="AU162" s="231" t="s">
        <v>83</v>
      </c>
      <c r="AV162" s="14" t="s">
        <v>83</v>
      </c>
      <c r="AW162" s="14" t="s">
        <v>31</v>
      </c>
      <c r="AX162" s="14" t="s">
        <v>73</v>
      </c>
      <c r="AY162" s="231" t="s">
        <v>131</v>
      </c>
    </row>
    <row r="163" spans="1:65" s="14" customFormat="1" ht="11.25">
      <c r="B163" s="221"/>
      <c r="C163" s="222"/>
      <c r="D163" s="202" t="s">
        <v>174</v>
      </c>
      <c r="E163" s="223" t="s">
        <v>1</v>
      </c>
      <c r="F163" s="224" t="s">
        <v>1725</v>
      </c>
      <c r="G163" s="222"/>
      <c r="H163" s="225">
        <v>1.4129999999999998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174</v>
      </c>
      <c r="AU163" s="231" t="s">
        <v>83</v>
      </c>
      <c r="AV163" s="14" t="s">
        <v>83</v>
      </c>
      <c r="AW163" s="14" t="s">
        <v>31</v>
      </c>
      <c r="AX163" s="14" t="s">
        <v>73</v>
      </c>
      <c r="AY163" s="231" t="s">
        <v>131</v>
      </c>
    </row>
    <row r="164" spans="1:65" s="15" customFormat="1" ht="11.25">
      <c r="B164" s="232"/>
      <c r="C164" s="233"/>
      <c r="D164" s="202" t="s">
        <v>174</v>
      </c>
      <c r="E164" s="234" t="s">
        <v>1</v>
      </c>
      <c r="F164" s="235" t="s">
        <v>178</v>
      </c>
      <c r="G164" s="233"/>
      <c r="H164" s="236">
        <v>2.9201999999999999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174</v>
      </c>
      <c r="AU164" s="242" t="s">
        <v>83</v>
      </c>
      <c r="AV164" s="15" t="s">
        <v>138</v>
      </c>
      <c r="AW164" s="15" t="s">
        <v>31</v>
      </c>
      <c r="AX164" s="15" t="s">
        <v>81</v>
      </c>
      <c r="AY164" s="242" t="s">
        <v>131</v>
      </c>
    </row>
    <row r="165" spans="1:65" s="2" customFormat="1" ht="16.5" customHeight="1">
      <c r="A165" s="35"/>
      <c r="B165" s="36"/>
      <c r="C165" s="188" t="s">
        <v>291</v>
      </c>
      <c r="D165" s="188" t="s">
        <v>134</v>
      </c>
      <c r="E165" s="189" t="s">
        <v>1726</v>
      </c>
      <c r="F165" s="190" t="s">
        <v>1727</v>
      </c>
      <c r="G165" s="191" t="s">
        <v>318</v>
      </c>
      <c r="H165" s="192">
        <v>1</v>
      </c>
      <c r="I165" s="193"/>
      <c r="J165" s="194">
        <f>ROUND(I165*H165,2)</f>
        <v>0</v>
      </c>
      <c r="K165" s="195"/>
      <c r="L165" s="40"/>
      <c r="M165" s="196" t="s">
        <v>1</v>
      </c>
      <c r="N165" s="197" t="s">
        <v>38</v>
      </c>
      <c r="O165" s="72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229</v>
      </c>
      <c r="AT165" s="200" t="s">
        <v>134</v>
      </c>
      <c r="AU165" s="200" t="s">
        <v>83</v>
      </c>
      <c r="AY165" s="18" t="s">
        <v>131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81</v>
      </c>
      <c r="BK165" s="201">
        <f>ROUND(I165*H165,2)</f>
        <v>0</v>
      </c>
      <c r="BL165" s="18" t="s">
        <v>229</v>
      </c>
      <c r="BM165" s="200" t="s">
        <v>295</v>
      </c>
    </row>
    <row r="166" spans="1:65" s="2" customFormat="1" ht="11.25">
      <c r="A166" s="35"/>
      <c r="B166" s="36"/>
      <c r="C166" s="37"/>
      <c r="D166" s="202" t="s">
        <v>139</v>
      </c>
      <c r="E166" s="37"/>
      <c r="F166" s="203" t="s">
        <v>1727</v>
      </c>
      <c r="G166" s="37"/>
      <c r="H166" s="37"/>
      <c r="I166" s="204"/>
      <c r="J166" s="37"/>
      <c r="K166" s="37"/>
      <c r="L166" s="40"/>
      <c r="M166" s="205"/>
      <c r="N166" s="206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139</v>
      </c>
      <c r="AU166" s="18" t="s">
        <v>83</v>
      </c>
    </row>
    <row r="167" spans="1:65" s="2" customFormat="1" ht="16.5" customHeight="1">
      <c r="A167" s="35"/>
      <c r="B167" s="36"/>
      <c r="C167" s="188" t="s">
        <v>8</v>
      </c>
      <c r="D167" s="188" t="s">
        <v>134</v>
      </c>
      <c r="E167" s="189" t="s">
        <v>1728</v>
      </c>
      <c r="F167" s="190" t="s">
        <v>1302</v>
      </c>
      <c r="G167" s="191" t="s">
        <v>995</v>
      </c>
      <c r="H167" s="192">
        <v>25</v>
      </c>
      <c r="I167" s="193"/>
      <c r="J167" s="194">
        <f>ROUND(I167*H167,2)</f>
        <v>0</v>
      </c>
      <c r="K167" s="195"/>
      <c r="L167" s="40"/>
      <c r="M167" s="196" t="s">
        <v>1</v>
      </c>
      <c r="N167" s="197" t="s">
        <v>38</v>
      </c>
      <c r="O167" s="72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229</v>
      </c>
      <c r="AT167" s="200" t="s">
        <v>134</v>
      </c>
      <c r="AU167" s="200" t="s">
        <v>83</v>
      </c>
      <c r="AY167" s="18" t="s">
        <v>131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8" t="s">
        <v>81</v>
      </c>
      <c r="BK167" s="201">
        <f>ROUND(I167*H167,2)</f>
        <v>0</v>
      </c>
      <c r="BL167" s="18" t="s">
        <v>229</v>
      </c>
      <c r="BM167" s="200" t="s">
        <v>299</v>
      </c>
    </row>
    <row r="168" spans="1:65" s="2" customFormat="1" ht="11.25">
      <c r="A168" s="35"/>
      <c r="B168" s="36"/>
      <c r="C168" s="37"/>
      <c r="D168" s="202" t="s">
        <v>139</v>
      </c>
      <c r="E168" s="37"/>
      <c r="F168" s="203" t="s">
        <v>1302</v>
      </c>
      <c r="G168" s="37"/>
      <c r="H168" s="37"/>
      <c r="I168" s="204"/>
      <c r="J168" s="37"/>
      <c r="K168" s="37"/>
      <c r="L168" s="40"/>
      <c r="M168" s="205"/>
      <c r="N168" s="206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139</v>
      </c>
      <c r="AU168" s="18" t="s">
        <v>83</v>
      </c>
    </row>
    <row r="169" spans="1:65" s="2" customFormat="1" ht="24.2" customHeight="1">
      <c r="A169" s="35"/>
      <c r="B169" s="36"/>
      <c r="C169" s="188" t="s">
        <v>302</v>
      </c>
      <c r="D169" s="188" t="s">
        <v>134</v>
      </c>
      <c r="E169" s="189" t="s">
        <v>1729</v>
      </c>
      <c r="F169" s="190" t="s">
        <v>1730</v>
      </c>
      <c r="G169" s="191" t="s">
        <v>294</v>
      </c>
      <c r="H169" s="192">
        <v>0.114</v>
      </c>
      <c r="I169" s="193"/>
      <c r="J169" s="194">
        <f>ROUND(I169*H169,2)</f>
        <v>0</v>
      </c>
      <c r="K169" s="195"/>
      <c r="L169" s="40"/>
      <c r="M169" s="196" t="s">
        <v>1</v>
      </c>
      <c r="N169" s="197" t="s">
        <v>38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229</v>
      </c>
      <c r="AT169" s="200" t="s">
        <v>134</v>
      </c>
      <c r="AU169" s="200" t="s">
        <v>83</v>
      </c>
      <c r="AY169" s="18" t="s">
        <v>131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8" t="s">
        <v>81</v>
      </c>
      <c r="BK169" s="201">
        <f>ROUND(I169*H169,2)</f>
        <v>0</v>
      </c>
      <c r="BL169" s="18" t="s">
        <v>229</v>
      </c>
      <c r="BM169" s="200" t="s">
        <v>305</v>
      </c>
    </row>
    <row r="170" spans="1:65" s="2" customFormat="1" ht="29.25">
      <c r="A170" s="35"/>
      <c r="B170" s="36"/>
      <c r="C170" s="37"/>
      <c r="D170" s="202" t="s">
        <v>139</v>
      </c>
      <c r="E170" s="37"/>
      <c r="F170" s="203" t="s">
        <v>1731</v>
      </c>
      <c r="G170" s="37"/>
      <c r="H170" s="37"/>
      <c r="I170" s="204"/>
      <c r="J170" s="37"/>
      <c r="K170" s="37"/>
      <c r="L170" s="40"/>
      <c r="M170" s="207"/>
      <c r="N170" s="208"/>
      <c r="O170" s="209"/>
      <c r="P170" s="209"/>
      <c r="Q170" s="209"/>
      <c r="R170" s="209"/>
      <c r="S170" s="209"/>
      <c r="T170" s="210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139</v>
      </c>
      <c r="AU170" s="18" t="s">
        <v>83</v>
      </c>
    </row>
    <row r="171" spans="1:65" s="2" customFormat="1" ht="6.95" customHeight="1">
      <c r="A171" s="35"/>
      <c r="B171" s="55"/>
      <c r="C171" s="56"/>
      <c r="D171" s="56"/>
      <c r="E171" s="56"/>
      <c r="F171" s="56"/>
      <c r="G171" s="56"/>
      <c r="H171" s="56"/>
      <c r="I171" s="56"/>
      <c r="J171" s="56"/>
      <c r="K171" s="56"/>
      <c r="L171" s="40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sheetProtection algorithmName="SHA-512" hashValue="EqG9Hk/xQ5FFyZgqIvt2mxiPkoccKPJObZEJU1DP383AlpI2GXZ2usLkGCKMcdQl/78aG33peZYzNWvMyMPVMw==" saltValue="DUgMREbuBIb3NfcX538MuSCWdCBaMbZLwod/7h+9jDwP+Z7Dq2S+yh6M1Dgt53wRbBGpPl41gPqnh658cdNLhQ==" spinCount="100000" sheet="1" objects="1" scenarios="1" formatColumns="0" formatRows="0" autoFilter="0"/>
  <autoFilter ref="C117:K17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8" t="s">
        <v>104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105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1" t="str">
        <f>'Rekapitulace stavby'!K6</f>
        <v>Stavební úpravy 3.NP a 4.NP + schodiště, Vrázova 842-6, Cheb</v>
      </c>
      <c r="F7" s="312"/>
      <c r="G7" s="312"/>
      <c r="H7" s="312"/>
      <c r="L7" s="21"/>
    </row>
    <row r="8" spans="1:46" s="2" customFormat="1" ht="12" customHeight="1">
      <c r="A8" s="35"/>
      <c r="B8" s="40"/>
      <c r="C8" s="35"/>
      <c r="D8" s="113" t="s">
        <v>106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3" t="s">
        <v>1732</v>
      </c>
      <c r="F9" s="314"/>
      <c r="G9" s="314"/>
      <c r="H9" s="314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19. 6. 2024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 xml:space="preserve"> </v>
      </c>
      <c r="F15" s="35"/>
      <c r="G15" s="35"/>
      <c r="H15" s="35"/>
      <c r="I15" s="113" t="s">
        <v>26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27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3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29</v>
      </c>
      <c r="E20" s="35"/>
      <c r="F20" s="35"/>
      <c r="G20" s="35"/>
      <c r="H20" s="35"/>
      <c r="I20" s="113" t="s">
        <v>25</v>
      </c>
      <c r="J20" s="11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 xml:space="preserve"> </v>
      </c>
      <c r="F21" s="35"/>
      <c r="G21" s="35"/>
      <c r="H21" s="35"/>
      <c r="I21" s="113" t="s">
        <v>26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30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26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33</v>
      </c>
      <c r="E30" s="35"/>
      <c r="F30" s="35"/>
      <c r="G30" s="35"/>
      <c r="H30" s="35"/>
      <c r="I30" s="35"/>
      <c r="J30" s="121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35</v>
      </c>
      <c r="G32" s="35"/>
      <c r="H32" s="35"/>
      <c r="I32" s="122" t="s">
        <v>34</v>
      </c>
      <c r="J32" s="122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37</v>
      </c>
      <c r="E33" s="113" t="s">
        <v>38</v>
      </c>
      <c r="F33" s="124">
        <f>ROUND((SUM(BE120:BE192)),  2)</f>
        <v>0</v>
      </c>
      <c r="G33" s="35"/>
      <c r="H33" s="35"/>
      <c r="I33" s="125">
        <v>0.21</v>
      </c>
      <c r="J33" s="124">
        <f>ROUND(((SUM(BE120:BE192))*I33),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39</v>
      </c>
      <c r="F34" s="124">
        <f>ROUND((SUM(BF120:BF192)),  2)</f>
        <v>0</v>
      </c>
      <c r="G34" s="35"/>
      <c r="H34" s="35"/>
      <c r="I34" s="125">
        <v>0.12</v>
      </c>
      <c r="J34" s="124">
        <f>ROUND(((SUM(BF120:BF192))*I34),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40</v>
      </c>
      <c r="F35" s="124">
        <f>ROUND((SUM(BG120:BG192)),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41</v>
      </c>
      <c r="F36" s="124">
        <f>ROUND((SUM(BH120:BH192)),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42</v>
      </c>
      <c r="F37" s="124">
        <f>ROUND((SUM(BI120:BI192)),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Stavební úpravy 3.NP a 4.NP + schodiště, Vrázova 842-6, Cheb</v>
      </c>
      <c r="F85" s="319"/>
      <c r="G85" s="319"/>
      <c r="H85" s="31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07 - Ústřední vytápění</v>
      </c>
      <c r="F87" s="320"/>
      <c r="G87" s="320"/>
      <c r="H87" s="320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19. 6. 2024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109</v>
      </c>
      <c r="D94" s="145"/>
      <c r="E94" s="145"/>
      <c r="F94" s="145"/>
      <c r="G94" s="145"/>
      <c r="H94" s="145"/>
      <c r="I94" s="145"/>
      <c r="J94" s="146" t="s">
        <v>110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111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112</v>
      </c>
    </row>
    <row r="97" spans="1:31" s="9" customFormat="1" ht="24.95" customHeight="1">
      <c r="B97" s="148"/>
      <c r="C97" s="149"/>
      <c r="D97" s="150" t="s">
        <v>160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1733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1734</v>
      </c>
      <c r="E99" s="157"/>
      <c r="F99" s="157"/>
      <c r="G99" s="157"/>
      <c r="H99" s="157"/>
      <c r="I99" s="157"/>
      <c r="J99" s="158">
        <f>J149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1735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18" t="str">
        <f>E7</f>
        <v>Stavební úpravy 3.NP a 4.NP + schodiště, Vrázova 842-6, Cheb</v>
      </c>
      <c r="F110" s="319"/>
      <c r="G110" s="319"/>
      <c r="H110" s="31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106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70" t="str">
        <f>E9</f>
        <v>07 - Ústřední vytápění</v>
      </c>
      <c r="F112" s="320"/>
      <c r="G112" s="320"/>
      <c r="H112" s="320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19. 6. 2024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24</v>
      </c>
      <c r="D116" s="37"/>
      <c r="E116" s="37"/>
      <c r="F116" s="28" t="str">
        <f>E15</f>
        <v xml:space="preserve"> </v>
      </c>
      <c r="G116" s="37"/>
      <c r="H116" s="37"/>
      <c r="I116" s="30" t="s">
        <v>29</v>
      </c>
      <c r="J116" s="33" t="str">
        <f>E21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30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0"/>
      <c r="B119" s="161"/>
      <c r="C119" s="162" t="s">
        <v>117</v>
      </c>
      <c r="D119" s="163" t="s">
        <v>58</v>
      </c>
      <c r="E119" s="163" t="s">
        <v>54</v>
      </c>
      <c r="F119" s="163" t="s">
        <v>55</v>
      </c>
      <c r="G119" s="163" t="s">
        <v>118</v>
      </c>
      <c r="H119" s="163" t="s">
        <v>119</v>
      </c>
      <c r="I119" s="163" t="s">
        <v>120</v>
      </c>
      <c r="J119" s="164" t="s">
        <v>110</v>
      </c>
      <c r="K119" s="165" t="s">
        <v>121</v>
      </c>
      <c r="L119" s="166"/>
      <c r="M119" s="76" t="s">
        <v>1</v>
      </c>
      <c r="N119" s="77" t="s">
        <v>37</v>
      </c>
      <c r="O119" s="77" t="s">
        <v>122</v>
      </c>
      <c r="P119" s="77" t="s">
        <v>123</v>
      </c>
      <c r="Q119" s="77" t="s">
        <v>124</v>
      </c>
      <c r="R119" s="77" t="s">
        <v>125</v>
      </c>
      <c r="S119" s="77" t="s">
        <v>126</v>
      </c>
      <c r="T119" s="78" t="s">
        <v>127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5"/>
      <c r="B120" s="36"/>
      <c r="C120" s="83" t="s">
        <v>128</v>
      </c>
      <c r="D120" s="37"/>
      <c r="E120" s="37"/>
      <c r="F120" s="37"/>
      <c r="G120" s="37"/>
      <c r="H120" s="37"/>
      <c r="I120" s="37"/>
      <c r="J120" s="167">
        <f>BK120</f>
        <v>0</v>
      </c>
      <c r="K120" s="37"/>
      <c r="L120" s="40"/>
      <c r="M120" s="79"/>
      <c r="N120" s="168"/>
      <c r="O120" s="80"/>
      <c r="P120" s="169">
        <f>P121</f>
        <v>0</v>
      </c>
      <c r="Q120" s="80"/>
      <c r="R120" s="169">
        <f>R121</f>
        <v>0.56928897909999998</v>
      </c>
      <c r="S120" s="80"/>
      <c r="T120" s="170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72</v>
      </c>
      <c r="AU120" s="18" t="s">
        <v>112</v>
      </c>
      <c r="BK120" s="171">
        <f>BK121</f>
        <v>0</v>
      </c>
    </row>
    <row r="121" spans="1:65" s="12" customFormat="1" ht="25.9" customHeight="1">
      <c r="B121" s="172"/>
      <c r="C121" s="173"/>
      <c r="D121" s="174" t="s">
        <v>72</v>
      </c>
      <c r="E121" s="175" t="s">
        <v>311</v>
      </c>
      <c r="F121" s="175" t="s">
        <v>312</v>
      </c>
      <c r="G121" s="173"/>
      <c r="H121" s="173"/>
      <c r="I121" s="176"/>
      <c r="J121" s="177">
        <f>BK121</f>
        <v>0</v>
      </c>
      <c r="K121" s="173"/>
      <c r="L121" s="178"/>
      <c r="M121" s="179"/>
      <c r="N121" s="180"/>
      <c r="O121" s="180"/>
      <c r="P121" s="181">
        <f>P122+P149+P162</f>
        <v>0</v>
      </c>
      <c r="Q121" s="180"/>
      <c r="R121" s="181">
        <f>R122+R149+R162</f>
        <v>0.56928897909999998</v>
      </c>
      <c r="S121" s="180"/>
      <c r="T121" s="182">
        <f>T122+T149+T162</f>
        <v>0</v>
      </c>
      <c r="AR121" s="183" t="s">
        <v>83</v>
      </c>
      <c r="AT121" s="184" t="s">
        <v>72</v>
      </c>
      <c r="AU121" s="184" t="s">
        <v>73</v>
      </c>
      <c r="AY121" s="183" t="s">
        <v>131</v>
      </c>
      <c r="BK121" s="185">
        <f>BK122+BK149+BK162</f>
        <v>0</v>
      </c>
    </row>
    <row r="122" spans="1:65" s="12" customFormat="1" ht="22.9" customHeight="1">
      <c r="B122" s="172"/>
      <c r="C122" s="173"/>
      <c r="D122" s="174" t="s">
        <v>72</v>
      </c>
      <c r="E122" s="186" t="s">
        <v>1736</v>
      </c>
      <c r="F122" s="186" t="s">
        <v>1737</v>
      </c>
      <c r="G122" s="173"/>
      <c r="H122" s="173"/>
      <c r="I122" s="176"/>
      <c r="J122" s="187">
        <f>BK122</f>
        <v>0</v>
      </c>
      <c r="K122" s="173"/>
      <c r="L122" s="178"/>
      <c r="M122" s="179"/>
      <c r="N122" s="180"/>
      <c r="O122" s="180"/>
      <c r="P122" s="181">
        <f>SUM(P123:P148)</f>
        <v>0</v>
      </c>
      <c r="Q122" s="180"/>
      <c r="R122" s="181">
        <f>SUM(R123:R148)</f>
        <v>0.10681673629999999</v>
      </c>
      <c r="S122" s="180"/>
      <c r="T122" s="182">
        <f>SUM(T123:T148)</f>
        <v>0</v>
      </c>
      <c r="AR122" s="183" t="s">
        <v>83</v>
      </c>
      <c r="AT122" s="184" t="s">
        <v>72</v>
      </c>
      <c r="AU122" s="184" t="s">
        <v>81</v>
      </c>
      <c r="AY122" s="183" t="s">
        <v>131</v>
      </c>
      <c r="BK122" s="185">
        <f>SUM(BK123:BK148)</f>
        <v>0</v>
      </c>
    </row>
    <row r="123" spans="1:65" s="2" customFormat="1" ht="24.2" customHeight="1">
      <c r="A123" s="35"/>
      <c r="B123" s="36"/>
      <c r="C123" s="188" t="s">
        <v>81</v>
      </c>
      <c r="D123" s="188" t="s">
        <v>134</v>
      </c>
      <c r="E123" s="189" t="s">
        <v>1738</v>
      </c>
      <c r="F123" s="190" t="s">
        <v>1739</v>
      </c>
      <c r="G123" s="191" t="s">
        <v>228</v>
      </c>
      <c r="H123" s="192">
        <v>84.968000000000004</v>
      </c>
      <c r="I123" s="193"/>
      <c r="J123" s="194">
        <f>ROUND(I123*H123,2)</f>
        <v>0</v>
      </c>
      <c r="K123" s="195"/>
      <c r="L123" s="40"/>
      <c r="M123" s="196" t="s">
        <v>1</v>
      </c>
      <c r="N123" s="197" t="s">
        <v>38</v>
      </c>
      <c r="O123" s="72"/>
      <c r="P123" s="198">
        <f>O123*H123</f>
        <v>0</v>
      </c>
      <c r="Q123" s="198">
        <v>3.7122499999999998E-4</v>
      </c>
      <c r="R123" s="198">
        <f>Q123*H123</f>
        <v>3.15422458E-2</v>
      </c>
      <c r="S123" s="198">
        <v>0</v>
      </c>
      <c r="T123" s="19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0" t="s">
        <v>229</v>
      </c>
      <c r="AT123" s="200" t="s">
        <v>134</v>
      </c>
      <c r="AU123" s="200" t="s">
        <v>83</v>
      </c>
      <c r="AY123" s="18" t="s">
        <v>131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8" t="s">
        <v>81</v>
      </c>
      <c r="BK123" s="201">
        <f>ROUND(I123*H123,2)</f>
        <v>0</v>
      </c>
      <c r="BL123" s="18" t="s">
        <v>229</v>
      </c>
      <c r="BM123" s="200" t="s">
        <v>83</v>
      </c>
    </row>
    <row r="124" spans="1:65" s="2" customFormat="1" ht="19.5">
      <c r="A124" s="35"/>
      <c r="B124" s="36"/>
      <c r="C124" s="37"/>
      <c r="D124" s="202" t="s">
        <v>139</v>
      </c>
      <c r="E124" s="37"/>
      <c r="F124" s="203" t="s">
        <v>1740</v>
      </c>
      <c r="G124" s="37"/>
      <c r="H124" s="37"/>
      <c r="I124" s="204"/>
      <c r="J124" s="37"/>
      <c r="K124" s="37"/>
      <c r="L124" s="40"/>
      <c r="M124" s="205"/>
      <c r="N124" s="206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139</v>
      </c>
      <c r="AU124" s="18" t="s">
        <v>83</v>
      </c>
    </row>
    <row r="125" spans="1:65" s="14" customFormat="1" ht="11.25">
      <c r="B125" s="221"/>
      <c r="C125" s="222"/>
      <c r="D125" s="202" t="s">
        <v>174</v>
      </c>
      <c r="E125" s="223" t="s">
        <v>1</v>
      </c>
      <c r="F125" s="224" t="s">
        <v>1741</v>
      </c>
      <c r="G125" s="222"/>
      <c r="H125" s="225">
        <v>84.968000000000004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174</v>
      </c>
      <c r="AU125" s="231" t="s">
        <v>83</v>
      </c>
      <c r="AV125" s="14" t="s">
        <v>83</v>
      </c>
      <c r="AW125" s="14" t="s">
        <v>31</v>
      </c>
      <c r="AX125" s="14" t="s">
        <v>73</v>
      </c>
      <c r="AY125" s="231" t="s">
        <v>131</v>
      </c>
    </row>
    <row r="126" spans="1:65" s="15" customFormat="1" ht="11.25">
      <c r="B126" s="232"/>
      <c r="C126" s="233"/>
      <c r="D126" s="202" t="s">
        <v>174</v>
      </c>
      <c r="E126" s="234" t="s">
        <v>1</v>
      </c>
      <c r="F126" s="235" t="s">
        <v>178</v>
      </c>
      <c r="G126" s="233"/>
      <c r="H126" s="236">
        <v>84.968000000000004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174</v>
      </c>
      <c r="AU126" s="242" t="s">
        <v>83</v>
      </c>
      <c r="AV126" s="15" t="s">
        <v>138</v>
      </c>
      <c r="AW126" s="15" t="s">
        <v>31</v>
      </c>
      <c r="AX126" s="15" t="s">
        <v>81</v>
      </c>
      <c r="AY126" s="242" t="s">
        <v>131</v>
      </c>
    </row>
    <row r="127" spans="1:65" s="2" customFormat="1" ht="24.2" customHeight="1">
      <c r="A127" s="35"/>
      <c r="B127" s="36"/>
      <c r="C127" s="188" t="s">
        <v>83</v>
      </c>
      <c r="D127" s="188" t="s">
        <v>134</v>
      </c>
      <c r="E127" s="189" t="s">
        <v>1742</v>
      </c>
      <c r="F127" s="190" t="s">
        <v>1743</v>
      </c>
      <c r="G127" s="191" t="s">
        <v>228</v>
      </c>
      <c r="H127" s="192">
        <v>43.55</v>
      </c>
      <c r="I127" s="193"/>
      <c r="J127" s="194">
        <f>ROUND(I127*H127,2)</f>
        <v>0</v>
      </c>
      <c r="K127" s="195"/>
      <c r="L127" s="40"/>
      <c r="M127" s="196" t="s">
        <v>1</v>
      </c>
      <c r="N127" s="197" t="s">
        <v>38</v>
      </c>
      <c r="O127" s="72"/>
      <c r="P127" s="198">
        <f>O127*H127</f>
        <v>0</v>
      </c>
      <c r="Q127" s="198">
        <v>4.5862000000000002E-4</v>
      </c>
      <c r="R127" s="198">
        <f>Q127*H127</f>
        <v>1.9972901000000001E-2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229</v>
      </c>
      <c r="AT127" s="200" t="s">
        <v>134</v>
      </c>
      <c r="AU127" s="200" t="s">
        <v>83</v>
      </c>
      <c r="AY127" s="18" t="s">
        <v>131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81</v>
      </c>
      <c r="BK127" s="201">
        <f>ROUND(I127*H127,2)</f>
        <v>0</v>
      </c>
      <c r="BL127" s="18" t="s">
        <v>229</v>
      </c>
      <c r="BM127" s="200" t="s">
        <v>138</v>
      </c>
    </row>
    <row r="128" spans="1:65" s="2" customFormat="1" ht="19.5">
      <c r="A128" s="35"/>
      <c r="B128" s="36"/>
      <c r="C128" s="37"/>
      <c r="D128" s="202" t="s">
        <v>139</v>
      </c>
      <c r="E128" s="37"/>
      <c r="F128" s="203" t="s">
        <v>1744</v>
      </c>
      <c r="G128" s="37"/>
      <c r="H128" s="37"/>
      <c r="I128" s="204"/>
      <c r="J128" s="37"/>
      <c r="K128" s="37"/>
      <c r="L128" s="40"/>
      <c r="M128" s="205"/>
      <c r="N128" s="206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139</v>
      </c>
      <c r="AU128" s="18" t="s">
        <v>83</v>
      </c>
    </row>
    <row r="129" spans="1:65" s="14" customFormat="1" ht="11.25">
      <c r="B129" s="221"/>
      <c r="C129" s="222"/>
      <c r="D129" s="202" t="s">
        <v>174</v>
      </c>
      <c r="E129" s="223" t="s">
        <v>1</v>
      </c>
      <c r="F129" s="224" t="s">
        <v>1745</v>
      </c>
      <c r="G129" s="222"/>
      <c r="H129" s="225">
        <v>43.55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174</v>
      </c>
      <c r="AU129" s="231" t="s">
        <v>83</v>
      </c>
      <c r="AV129" s="14" t="s">
        <v>83</v>
      </c>
      <c r="AW129" s="14" t="s">
        <v>31</v>
      </c>
      <c r="AX129" s="14" t="s">
        <v>73</v>
      </c>
      <c r="AY129" s="231" t="s">
        <v>131</v>
      </c>
    </row>
    <row r="130" spans="1:65" s="15" customFormat="1" ht="11.25">
      <c r="B130" s="232"/>
      <c r="C130" s="233"/>
      <c r="D130" s="202" t="s">
        <v>174</v>
      </c>
      <c r="E130" s="234" t="s">
        <v>1</v>
      </c>
      <c r="F130" s="235" t="s">
        <v>178</v>
      </c>
      <c r="G130" s="233"/>
      <c r="H130" s="236">
        <v>43.55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174</v>
      </c>
      <c r="AU130" s="242" t="s">
        <v>83</v>
      </c>
      <c r="AV130" s="15" t="s">
        <v>138</v>
      </c>
      <c r="AW130" s="15" t="s">
        <v>31</v>
      </c>
      <c r="AX130" s="15" t="s">
        <v>81</v>
      </c>
      <c r="AY130" s="242" t="s">
        <v>131</v>
      </c>
    </row>
    <row r="131" spans="1:65" s="2" customFormat="1" ht="24.2" customHeight="1">
      <c r="A131" s="35"/>
      <c r="B131" s="36"/>
      <c r="C131" s="188" t="s">
        <v>141</v>
      </c>
      <c r="D131" s="188" t="s">
        <v>134</v>
      </c>
      <c r="E131" s="189" t="s">
        <v>1746</v>
      </c>
      <c r="F131" s="190" t="s">
        <v>1747</v>
      </c>
      <c r="G131" s="191" t="s">
        <v>228</v>
      </c>
      <c r="H131" s="192">
        <v>45.5</v>
      </c>
      <c r="I131" s="193"/>
      <c r="J131" s="194">
        <f>ROUND(I131*H131,2)</f>
        <v>0</v>
      </c>
      <c r="K131" s="195"/>
      <c r="L131" s="40"/>
      <c r="M131" s="196" t="s">
        <v>1</v>
      </c>
      <c r="N131" s="197" t="s">
        <v>38</v>
      </c>
      <c r="O131" s="72"/>
      <c r="P131" s="198">
        <f>O131*H131</f>
        <v>0</v>
      </c>
      <c r="Q131" s="198">
        <v>6.9998499999999997E-4</v>
      </c>
      <c r="R131" s="198">
        <f>Q131*H131</f>
        <v>3.1849317500000002E-2</v>
      </c>
      <c r="S131" s="198">
        <v>0</v>
      </c>
      <c r="T131" s="19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229</v>
      </c>
      <c r="AT131" s="200" t="s">
        <v>134</v>
      </c>
      <c r="AU131" s="200" t="s">
        <v>83</v>
      </c>
      <c r="AY131" s="18" t="s">
        <v>131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8" t="s">
        <v>81</v>
      </c>
      <c r="BK131" s="201">
        <f>ROUND(I131*H131,2)</f>
        <v>0</v>
      </c>
      <c r="BL131" s="18" t="s">
        <v>229</v>
      </c>
      <c r="BM131" s="200" t="s">
        <v>188</v>
      </c>
    </row>
    <row r="132" spans="1:65" s="2" customFormat="1" ht="19.5">
      <c r="A132" s="35"/>
      <c r="B132" s="36"/>
      <c r="C132" s="37"/>
      <c r="D132" s="202" t="s">
        <v>139</v>
      </c>
      <c r="E132" s="37"/>
      <c r="F132" s="203" t="s">
        <v>1748</v>
      </c>
      <c r="G132" s="37"/>
      <c r="H132" s="37"/>
      <c r="I132" s="204"/>
      <c r="J132" s="37"/>
      <c r="K132" s="37"/>
      <c r="L132" s="40"/>
      <c r="M132" s="205"/>
      <c r="N132" s="206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139</v>
      </c>
      <c r="AU132" s="18" t="s">
        <v>83</v>
      </c>
    </row>
    <row r="133" spans="1:65" s="14" customFormat="1" ht="11.25">
      <c r="B133" s="221"/>
      <c r="C133" s="222"/>
      <c r="D133" s="202" t="s">
        <v>174</v>
      </c>
      <c r="E133" s="223" t="s">
        <v>1</v>
      </c>
      <c r="F133" s="224" t="s">
        <v>1749</v>
      </c>
      <c r="G133" s="222"/>
      <c r="H133" s="225">
        <v>45.5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174</v>
      </c>
      <c r="AU133" s="231" t="s">
        <v>83</v>
      </c>
      <c r="AV133" s="14" t="s">
        <v>83</v>
      </c>
      <c r="AW133" s="14" t="s">
        <v>31</v>
      </c>
      <c r="AX133" s="14" t="s">
        <v>73</v>
      </c>
      <c r="AY133" s="231" t="s">
        <v>131</v>
      </c>
    </row>
    <row r="134" spans="1:65" s="15" customFormat="1" ht="11.25">
      <c r="B134" s="232"/>
      <c r="C134" s="233"/>
      <c r="D134" s="202" t="s">
        <v>174</v>
      </c>
      <c r="E134" s="234" t="s">
        <v>1</v>
      </c>
      <c r="F134" s="235" t="s">
        <v>178</v>
      </c>
      <c r="G134" s="233"/>
      <c r="H134" s="236">
        <v>45.5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174</v>
      </c>
      <c r="AU134" s="242" t="s">
        <v>83</v>
      </c>
      <c r="AV134" s="15" t="s">
        <v>138</v>
      </c>
      <c r="AW134" s="15" t="s">
        <v>31</v>
      </c>
      <c r="AX134" s="15" t="s">
        <v>81</v>
      </c>
      <c r="AY134" s="242" t="s">
        <v>131</v>
      </c>
    </row>
    <row r="135" spans="1:65" s="2" customFormat="1" ht="16.5" customHeight="1">
      <c r="A135" s="35"/>
      <c r="B135" s="36"/>
      <c r="C135" s="188" t="s">
        <v>138</v>
      </c>
      <c r="D135" s="188" t="s">
        <v>134</v>
      </c>
      <c r="E135" s="189" t="s">
        <v>1750</v>
      </c>
      <c r="F135" s="190" t="s">
        <v>1751</v>
      </c>
      <c r="G135" s="191" t="s">
        <v>228</v>
      </c>
      <c r="H135" s="192">
        <v>174.018</v>
      </c>
      <c r="I135" s="193"/>
      <c r="J135" s="194">
        <f>ROUND(I135*H135,2)</f>
        <v>0</v>
      </c>
      <c r="K135" s="195"/>
      <c r="L135" s="40"/>
      <c r="M135" s="196" t="s">
        <v>1</v>
      </c>
      <c r="N135" s="197" t="s">
        <v>38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229</v>
      </c>
      <c r="AT135" s="200" t="s">
        <v>134</v>
      </c>
      <c r="AU135" s="200" t="s">
        <v>83</v>
      </c>
      <c r="AY135" s="18" t="s">
        <v>131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8" t="s">
        <v>81</v>
      </c>
      <c r="BK135" s="201">
        <f>ROUND(I135*H135,2)</f>
        <v>0</v>
      </c>
      <c r="BL135" s="18" t="s">
        <v>229</v>
      </c>
      <c r="BM135" s="200" t="s">
        <v>197</v>
      </c>
    </row>
    <row r="136" spans="1:65" s="2" customFormat="1" ht="11.25">
      <c r="A136" s="35"/>
      <c r="B136" s="36"/>
      <c r="C136" s="37"/>
      <c r="D136" s="202" t="s">
        <v>139</v>
      </c>
      <c r="E136" s="37"/>
      <c r="F136" s="203" t="s">
        <v>1752</v>
      </c>
      <c r="G136" s="37"/>
      <c r="H136" s="37"/>
      <c r="I136" s="204"/>
      <c r="J136" s="37"/>
      <c r="K136" s="37"/>
      <c r="L136" s="40"/>
      <c r="M136" s="205"/>
      <c r="N136" s="206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139</v>
      </c>
      <c r="AU136" s="18" t="s">
        <v>83</v>
      </c>
    </row>
    <row r="137" spans="1:65" s="14" customFormat="1" ht="11.25">
      <c r="B137" s="221"/>
      <c r="C137" s="222"/>
      <c r="D137" s="202" t="s">
        <v>174</v>
      </c>
      <c r="E137" s="223" t="s">
        <v>1</v>
      </c>
      <c r="F137" s="224" t="s">
        <v>1753</v>
      </c>
      <c r="G137" s="222"/>
      <c r="H137" s="225">
        <v>133.86000000000001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174</v>
      </c>
      <c r="AU137" s="231" t="s">
        <v>83</v>
      </c>
      <c r="AV137" s="14" t="s">
        <v>83</v>
      </c>
      <c r="AW137" s="14" t="s">
        <v>31</v>
      </c>
      <c r="AX137" s="14" t="s">
        <v>73</v>
      </c>
      <c r="AY137" s="231" t="s">
        <v>131</v>
      </c>
    </row>
    <row r="138" spans="1:65" s="14" customFormat="1" ht="11.25">
      <c r="B138" s="221"/>
      <c r="C138" s="222"/>
      <c r="D138" s="202" t="s">
        <v>174</v>
      </c>
      <c r="E138" s="223" t="s">
        <v>1</v>
      </c>
      <c r="F138" s="224" t="s">
        <v>1754</v>
      </c>
      <c r="G138" s="222"/>
      <c r="H138" s="225">
        <v>174.018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174</v>
      </c>
      <c r="AU138" s="231" t="s">
        <v>83</v>
      </c>
      <c r="AV138" s="14" t="s">
        <v>83</v>
      </c>
      <c r="AW138" s="14" t="s">
        <v>31</v>
      </c>
      <c r="AX138" s="14" t="s">
        <v>81</v>
      </c>
      <c r="AY138" s="231" t="s">
        <v>131</v>
      </c>
    </row>
    <row r="139" spans="1:65" s="2" customFormat="1" ht="33" customHeight="1">
      <c r="A139" s="35"/>
      <c r="B139" s="36"/>
      <c r="C139" s="188" t="s">
        <v>130</v>
      </c>
      <c r="D139" s="188" t="s">
        <v>134</v>
      </c>
      <c r="E139" s="189" t="s">
        <v>1755</v>
      </c>
      <c r="F139" s="190" t="s">
        <v>1756</v>
      </c>
      <c r="G139" s="191" t="s">
        <v>228</v>
      </c>
      <c r="H139" s="192">
        <v>133.86000000000001</v>
      </c>
      <c r="I139" s="193"/>
      <c r="J139" s="194">
        <f>ROUND(I139*H139,2)</f>
        <v>0</v>
      </c>
      <c r="K139" s="195"/>
      <c r="L139" s="40"/>
      <c r="M139" s="196" t="s">
        <v>1</v>
      </c>
      <c r="N139" s="197" t="s">
        <v>38</v>
      </c>
      <c r="O139" s="72"/>
      <c r="P139" s="198">
        <f>O139*H139</f>
        <v>0</v>
      </c>
      <c r="Q139" s="198">
        <v>1.752E-4</v>
      </c>
      <c r="R139" s="198">
        <f>Q139*H139</f>
        <v>2.3452272000000003E-2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229</v>
      </c>
      <c r="AT139" s="200" t="s">
        <v>134</v>
      </c>
      <c r="AU139" s="200" t="s">
        <v>83</v>
      </c>
      <c r="AY139" s="18" t="s">
        <v>131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8" t="s">
        <v>81</v>
      </c>
      <c r="BK139" s="201">
        <f>ROUND(I139*H139,2)</f>
        <v>0</v>
      </c>
      <c r="BL139" s="18" t="s">
        <v>229</v>
      </c>
      <c r="BM139" s="200" t="s">
        <v>207</v>
      </c>
    </row>
    <row r="140" spans="1:65" s="2" customFormat="1" ht="29.25">
      <c r="A140" s="35"/>
      <c r="B140" s="36"/>
      <c r="C140" s="37"/>
      <c r="D140" s="202" t="s">
        <v>139</v>
      </c>
      <c r="E140" s="37"/>
      <c r="F140" s="203" t="s">
        <v>1757</v>
      </c>
      <c r="G140" s="37"/>
      <c r="H140" s="37"/>
      <c r="I140" s="204"/>
      <c r="J140" s="37"/>
      <c r="K140" s="37"/>
      <c r="L140" s="40"/>
      <c r="M140" s="205"/>
      <c r="N140" s="206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139</v>
      </c>
      <c r="AU140" s="18" t="s">
        <v>83</v>
      </c>
    </row>
    <row r="141" spans="1:65" s="2" customFormat="1" ht="16.5" customHeight="1">
      <c r="A141" s="35"/>
      <c r="B141" s="36"/>
      <c r="C141" s="188" t="s">
        <v>188</v>
      </c>
      <c r="D141" s="188" t="s">
        <v>134</v>
      </c>
      <c r="E141" s="189" t="s">
        <v>1758</v>
      </c>
      <c r="F141" s="190" t="s">
        <v>1759</v>
      </c>
      <c r="G141" s="191" t="s">
        <v>318</v>
      </c>
      <c r="H141" s="192">
        <v>1</v>
      </c>
      <c r="I141" s="193"/>
      <c r="J141" s="194">
        <f>ROUND(I141*H141,2)</f>
        <v>0</v>
      </c>
      <c r="K141" s="195"/>
      <c r="L141" s="40"/>
      <c r="M141" s="196" t="s">
        <v>1</v>
      </c>
      <c r="N141" s="197" t="s">
        <v>38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229</v>
      </c>
      <c r="AT141" s="200" t="s">
        <v>134</v>
      </c>
      <c r="AU141" s="200" t="s">
        <v>83</v>
      </c>
      <c r="AY141" s="18" t="s">
        <v>131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81</v>
      </c>
      <c r="BK141" s="201">
        <f>ROUND(I141*H141,2)</f>
        <v>0</v>
      </c>
      <c r="BL141" s="18" t="s">
        <v>229</v>
      </c>
      <c r="BM141" s="200" t="s">
        <v>8</v>
      </c>
    </row>
    <row r="142" spans="1:65" s="2" customFormat="1" ht="11.25">
      <c r="A142" s="35"/>
      <c r="B142" s="36"/>
      <c r="C142" s="37"/>
      <c r="D142" s="202" t="s">
        <v>139</v>
      </c>
      <c r="E142" s="37"/>
      <c r="F142" s="203" t="s">
        <v>1759</v>
      </c>
      <c r="G142" s="37"/>
      <c r="H142" s="37"/>
      <c r="I142" s="204"/>
      <c r="J142" s="37"/>
      <c r="K142" s="37"/>
      <c r="L142" s="40"/>
      <c r="M142" s="205"/>
      <c r="N142" s="206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139</v>
      </c>
      <c r="AU142" s="18" t="s">
        <v>83</v>
      </c>
    </row>
    <row r="143" spans="1:65" s="2" customFormat="1" ht="16.5" customHeight="1">
      <c r="A143" s="35"/>
      <c r="B143" s="36"/>
      <c r="C143" s="188" t="s">
        <v>220</v>
      </c>
      <c r="D143" s="188" t="s">
        <v>134</v>
      </c>
      <c r="E143" s="189" t="s">
        <v>1760</v>
      </c>
      <c r="F143" s="190" t="s">
        <v>1302</v>
      </c>
      <c r="G143" s="191" t="s">
        <v>995</v>
      </c>
      <c r="H143" s="192">
        <v>20</v>
      </c>
      <c r="I143" s="193"/>
      <c r="J143" s="194">
        <f>ROUND(I143*H143,2)</f>
        <v>0</v>
      </c>
      <c r="K143" s="195"/>
      <c r="L143" s="40"/>
      <c r="M143" s="196" t="s">
        <v>1</v>
      </c>
      <c r="N143" s="197" t="s">
        <v>38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229</v>
      </c>
      <c r="AT143" s="200" t="s">
        <v>134</v>
      </c>
      <c r="AU143" s="200" t="s">
        <v>83</v>
      </c>
      <c r="AY143" s="18" t="s">
        <v>131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81</v>
      </c>
      <c r="BK143" s="201">
        <f>ROUND(I143*H143,2)</f>
        <v>0</v>
      </c>
      <c r="BL143" s="18" t="s">
        <v>229</v>
      </c>
      <c r="BM143" s="200" t="s">
        <v>223</v>
      </c>
    </row>
    <row r="144" spans="1:65" s="2" customFormat="1" ht="11.25">
      <c r="A144" s="35"/>
      <c r="B144" s="36"/>
      <c r="C144" s="37"/>
      <c r="D144" s="202" t="s">
        <v>139</v>
      </c>
      <c r="E144" s="37"/>
      <c r="F144" s="203" t="s">
        <v>1302</v>
      </c>
      <c r="G144" s="37"/>
      <c r="H144" s="37"/>
      <c r="I144" s="204"/>
      <c r="J144" s="37"/>
      <c r="K144" s="37"/>
      <c r="L144" s="40"/>
      <c r="M144" s="205"/>
      <c r="N144" s="206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139</v>
      </c>
      <c r="AU144" s="18" t="s">
        <v>83</v>
      </c>
    </row>
    <row r="145" spans="1:65" s="2" customFormat="1" ht="24.2" customHeight="1">
      <c r="A145" s="35"/>
      <c r="B145" s="36"/>
      <c r="C145" s="188" t="s">
        <v>197</v>
      </c>
      <c r="D145" s="188" t="s">
        <v>134</v>
      </c>
      <c r="E145" s="189" t="s">
        <v>1761</v>
      </c>
      <c r="F145" s="190" t="s">
        <v>1762</v>
      </c>
      <c r="G145" s="191" t="s">
        <v>294</v>
      </c>
      <c r="H145" s="192">
        <v>0.107</v>
      </c>
      <c r="I145" s="193"/>
      <c r="J145" s="194">
        <f>ROUND(I145*H145,2)</f>
        <v>0</v>
      </c>
      <c r="K145" s="195"/>
      <c r="L145" s="40"/>
      <c r="M145" s="196" t="s">
        <v>1</v>
      </c>
      <c r="N145" s="197" t="s">
        <v>38</v>
      </c>
      <c r="O145" s="72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229</v>
      </c>
      <c r="AT145" s="200" t="s">
        <v>134</v>
      </c>
      <c r="AU145" s="200" t="s">
        <v>83</v>
      </c>
      <c r="AY145" s="18" t="s">
        <v>131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81</v>
      </c>
      <c r="BK145" s="201">
        <f>ROUND(I145*H145,2)</f>
        <v>0</v>
      </c>
      <c r="BL145" s="18" t="s">
        <v>229</v>
      </c>
      <c r="BM145" s="200" t="s">
        <v>229</v>
      </c>
    </row>
    <row r="146" spans="1:65" s="2" customFormat="1" ht="29.25">
      <c r="A146" s="35"/>
      <c r="B146" s="36"/>
      <c r="C146" s="37"/>
      <c r="D146" s="202" t="s">
        <v>139</v>
      </c>
      <c r="E146" s="37"/>
      <c r="F146" s="203" t="s">
        <v>1763</v>
      </c>
      <c r="G146" s="37"/>
      <c r="H146" s="37"/>
      <c r="I146" s="204"/>
      <c r="J146" s="37"/>
      <c r="K146" s="37"/>
      <c r="L146" s="40"/>
      <c r="M146" s="205"/>
      <c r="N146" s="206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139</v>
      </c>
      <c r="AU146" s="18" t="s">
        <v>83</v>
      </c>
    </row>
    <row r="147" spans="1:65" s="2" customFormat="1" ht="24.2" customHeight="1">
      <c r="A147" s="35"/>
      <c r="B147" s="36"/>
      <c r="C147" s="188" t="s">
        <v>166</v>
      </c>
      <c r="D147" s="188" t="s">
        <v>134</v>
      </c>
      <c r="E147" s="189" t="s">
        <v>1764</v>
      </c>
      <c r="F147" s="190" t="s">
        <v>1765</v>
      </c>
      <c r="G147" s="191" t="s">
        <v>294</v>
      </c>
      <c r="H147" s="192">
        <v>0.107</v>
      </c>
      <c r="I147" s="193"/>
      <c r="J147" s="194">
        <f>ROUND(I147*H147,2)</f>
        <v>0</v>
      </c>
      <c r="K147" s="195"/>
      <c r="L147" s="40"/>
      <c r="M147" s="196" t="s">
        <v>1</v>
      </c>
      <c r="N147" s="197" t="s">
        <v>38</v>
      </c>
      <c r="O147" s="72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229</v>
      </c>
      <c r="AT147" s="200" t="s">
        <v>134</v>
      </c>
      <c r="AU147" s="200" t="s">
        <v>83</v>
      </c>
      <c r="AY147" s="18" t="s">
        <v>131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81</v>
      </c>
      <c r="BK147" s="201">
        <f>ROUND(I147*H147,2)</f>
        <v>0</v>
      </c>
      <c r="BL147" s="18" t="s">
        <v>229</v>
      </c>
      <c r="BM147" s="200" t="s">
        <v>240</v>
      </c>
    </row>
    <row r="148" spans="1:65" s="2" customFormat="1" ht="29.25">
      <c r="A148" s="35"/>
      <c r="B148" s="36"/>
      <c r="C148" s="37"/>
      <c r="D148" s="202" t="s">
        <v>139</v>
      </c>
      <c r="E148" s="37"/>
      <c r="F148" s="203" t="s">
        <v>1766</v>
      </c>
      <c r="G148" s="37"/>
      <c r="H148" s="37"/>
      <c r="I148" s="204"/>
      <c r="J148" s="37"/>
      <c r="K148" s="37"/>
      <c r="L148" s="40"/>
      <c r="M148" s="205"/>
      <c r="N148" s="206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139</v>
      </c>
      <c r="AU148" s="18" t="s">
        <v>83</v>
      </c>
    </row>
    <row r="149" spans="1:65" s="12" customFormat="1" ht="22.9" customHeight="1">
      <c r="B149" s="172"/>
      <c r="C149" s="173"/>
      <c r="D149" s="174" t="s">
        <v>72</v>
      </c>
      <c r="E149" s="186" t="s">
        <v>1767</v>
      </c>
      <c r="F149" s="186" t="s">
        <v>1768</v>
      </c>
      <c r="G149" s="173"/>
      <c r="H149" s="173"/>
      <c r="I149" s="176"/>
      <c r="J149" s="187">
        <f>BK149</f>
        <v>0</v>
      </c>
      <c r="K149" s="173"/>
      <c r="L149" s="178"/>
      <c r="M149" s="179"/>
      <c r="N149" s="180"/>
      <c r="O149" s="180"/>
      <c r="P149" s="181">
        <f>SUM(P150:P161)</f>
        <v>0</v>
      </c>
      <c r="Q149" s="180"/>
      <c r="R149" s="181">
        <f>SUM(R150:R161)</f>
        <v>2.1842242799999998E-2</v>
      </c>
      <c r="S149" s="180"/>
      <c r="T149" s="182">
        <f>SUM(T150:T161)</f>
        <v>0</v>
      </c>
      <c r="AR149" s="183" t="s">
        <v>83</v>
      </c>
      <c r="AT149" s="184" t="s">
        <v>72</v>
      </c>
      <c r="AU149" s="184" t="s">
        <v>81</v>
      </c>
      <c r="AY149" s="183" t="s">
        <v>131</v>
      </c>
      <c r="BK149" s="185">
        <f>SUM(BK150:BK161)</f>
        <v>0</v>
      </c>
    </row>
    <row r="150" spans="1:65" s="2" customFormat="1" ht="24.2" customHeight="1">
      <c r="A150" s="35"/>
      <c r="B150" s="36"/>
      <c r="C150" s="188" t="s">
        <v>207</v>
      </c>
      <c r="D150" s="188" t="s">
        <v>134</v>
      </c>
      <c r="E150" s="189" t="s">
        <v>1769</v>
      </c>
      <c r="F150" s="190" t="s">
        <v>1770</v>
      </c>
      <c r="G150" s="191" t="s">
        <v>375</v>
      </c>
      <c r="H150" s="192">
        <v>19</v>
      </c>
      <c r="I150" s="193"/>
      <c r="J150" s="194">
        <f>ROUND(I150*H150,2)</f>
        <v>0</v>
      </c>
      <c r="K150" s="195"/>
      <c r="L150" s="40"/>
      <c r="M150" s="196" t="s">
        <v>1</v>
      </c>
      <c r="N150" s="197" t="s">
        <v>38</v>
      </c>
      <c r="O150" s="72"/>
      <c r="P150" s="198">
        <f>O150*H150</f>
        <v>0</v>
      </c>
      <c r="Q150" s="198">
        <v>7.0250740000000003E-4</v>
      </c>
      <c r="R150" s="198">
        <f>Q150*H150</f>
        <v>1.33476406E-2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229</v>
      </c>
      <c r="AT150" s="200" t="s">
        <v>134</v>
      </c>
      <c r="AU150" s="200" t="s">
        <v>83</v>
      </c>
      <c r="AY150" s="18" t="s">
        <v>131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81</v>
      </c>
      <c r="BK150" s="201">
        <f>ROUND(I150*H150,2)</f>
        <v>0</v>
      </c>
      <c r="BL150" s="18" t="s">
        <v>229</v>
      </c>
      <c r="BM150" s="200" t="s">
        <v>286</v>
      </c>
    </row>
    <row r="151" spans="1:65" s="2" customFormat="1" ht="19.5">
      <c r="A151" s="35"/>
      <c r="B151" s="36"/>
      <c r="C151" s="37"/>
      <c r="D151" s="202" t="s">
        <v>139</v>
      </c>
      <c r="E151" s="37"/>
      <c r="F151" s="203" t="s">
        <v>1771</v>
      </c>
      <c r="G151" s="37"/>
      <c r="H151" s="37"/>
      <c r="I151" s="204"/>
      <c r="J151" s="37"/>
      <c r="K151" s="37"/>
      <c r="L151" s="40"/>
      <c r="M151" s="205"/>
      <c r="N151" s="206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139</v>
      </c>
      <c r="AU151" s="18" t="s">
        <v>83</v>
      </c>
    </row>
    <row r="152" spans="1:65" s="2" customFormat="1" ht="24.2" customHeight="1">
      <c r="A152" s="35"/>
      <c r="B152" s="36"/>
      <c r="C152" s="188" t="s">
        <v>291</v>
      </c>
      <c r="D152" s="188" t="s">
        <v>134</v>
      </c>
      <c r="E152" s="189" t="s">
        <v>1772</v>
      </c>
      <c r="F152" s="190" t="s">
        <v>1773</v>
      </c>
      <c r="G152" s="191" t="s">
        <v>375</v>
      </c>
      <c r="H152" s="192">
        <v>3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38</v>
      </c>
      <c r="O152" s="72"/>
      <c r="P152" s="198">
        <f>O152*H152</f>
        <v>0</v>
      </c>
      <c r="Q152" s="198">
        <v>8.6250740000000002E-4</v>
      </c>
      <c r="R152" s="198">
        <f>Q152*H152</f>
        <v>2.5875222000000002E-3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229</v>
      </c>
      <c r="AT152" s="200" t="s">
        <v>134</v>
      </c>
      <c r="AU152" s="200" t="s">
        <v>83</v>
      </c>
      <c r="AY152" s="18" t="s">
        <v>131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81</v>
      </c>
      <c r="BK152" s="201">
        <f>ROUND(I152*H152,2)</f>
        <v>0</v>
      </c>
      <c r="BL152" s="18" t="s">
        <v>229</v>
      </c>
      <c r="BM152" s="200" t="s">
        <v>295</v>
      </c>
    </row>
    <row r="153" spans="1:65" s="2" customFormat="1" ht="19.5">
      <c r="A153" s="35"/>
      <c r="B153" s="36"/>
      <c r="C153" s="37"/>
      <c r="D153" s="202" t="s">
        <v>139</v>
      </c>
      <c r="E153" s="37"/>
      <c r="F153" s="203" t="s">
        <v>1774</v>
      </c>
      <c r="G153" s="37"/>
      <c r="H153" s="37"/>
      <c r="I153" s="204"/>
      <c r="J153" s="37"/>
      <c r="K153" s="37"/>
      <c r="L153" s="40"/>
      <c r="M153" s="205"/>
      <c r="N153" s="206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139</v>
      </c>
      <c r="AU153" s="18" t="s">
        <v>83</v>
      </c>
    </row>
    <row r="154" spans="1:65" s="2" customFormat="1" ht="24.2" customHeight="1">
      <c r="A154" s="35"/>
      <c r="B154" s="36"/>
      <c r="C154" s="188" t="s">
        <v>8</v>
      </c>
      <c r="D154" s="188" t="s">
        <v>134</v>
      </c>
      <c r="E154" s="189" t="s">
        <v>1775</v>
      </c>
      <c r="F154" s="190" t="s">
        <v>1776</v>
      </c>
      <c r="G154" s="191" t="s">
        <v>375</v>
      </c>
      <c r="H154" s="192">
        <v>19</v>
      </c>
      <c r="I154" s="193"/>
      <c r="J154" s="194">
        <f>ROUND(I154*H154,2)</f>
        <v>0</v>
      </c>
      <c r="K154" s="195"/>
      <c r="L154" s="40"/>
      <c r="M154" s="196" t="s">
        <v>1</v>
      </c>
      <c r="N154" s="197" t="s">
        <v>38</v>
      </c>
      <c r="O154" s="72"/>
      <c r="P154" s="198">
        <f>O154*H154</f>
        <v>0</v>
      </c>
      <c r="Q154" s="198">
        <v>2.6714000000000002E-4</v>
      </c>
      <c r="R154" s="198">
        <f>Q154*H154</f>
        <v>5.0756600000000001E-3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229</v>
      </c>
      <c r="AT154" s="200" t="s">
        <v>134</v>
      </c>
      <c r="AU154" s="200" t="s">
        <v>83</v>
      </c>
      <c r="AY154" s="18" t="s">
        <v>131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81</v>
      </c>
      <c r="BK154" s="201">
        <f>ROUND(I154*H154,2)</f>
        <v>0</v>
      </c>
      <c r="BL154" s="18" t="s">
        <v>229</v>
      </c>
      <c r="BM154" s="200" t="s">
        <v>299</v>
      </c>
    </row>
    <row r="155" spans="1:65" s="2" customFormat="1" ht="11.25">
      <c r="A155" s="35"/>
      <c r="B155" s="36"/>
      <c r="C155" s="37"/>
      <c r="D155" s="202" t="s">
        <v>139</v>
      </c>
      <c r="E155" s="37"/>
      <c r="F155" s="203" t="s">
        <v>1777</v>
      </c>
      <c r="G155" s="37"/>
      <c r="H155" s="37"/>
      <c r="I155" s="204"/>
      <c r="J155" s="37"/>
      <c r="K155" s="37"/>
      <c r="L155" s="40"/>
      <c r="M155" s="205"/>
      <c r="N155" s="206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139</v>
      </c>
      <c r="AU155" s="18" t="s">
        <v>83</v>
      </c>
    </row>
    <row r="156" spans="1:65" s="2" customFormat="1" ht="24.2" customHeight="1">
      <c r="A156" s="35"/>
      <c r="B156" s="36"/>
      <c r="C156" s="188" t="s">
        <v>302</v>
      </c>
      <c r="D156" s="188" t="s">
        <v>134</v>
      </c>
      <c r="E156" s="189" t="s">
        <v>1778</v>
      </c>
      <c r="F156" s="190" t="s">
        <v>1779</v>
      </c>
      <c r="G156" s="191" t="s">
        <v>375</v>
      </c>
      <c r="H156" s="192">
        <v>3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38</v>
      </c>
      <c r="O156" s="72"/>
      <c r="P156" s="198">
        <f>O156*H156</f>
        <v>0</v>
      </c>
      <c r="Q156" s="198">
        <v>2.7713999999999999E-4</v>
      </c>
      <c r="R156" s="198">
        <f>Q156*H156</f>
        <v>8.3142000000000003E-4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229</v>
      </c>
      <c r="AT156" s="200" t="s">
        <v>134</v>
      </c>
      <c r="AU156" s="200" t="s">
        <v>83</v>
      </c>
      <c r="AY156" s="18" t="s">
        <v>131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81</v>
      </c>
      <c r="BK156" s="201">
        <f>ROUND(I156*H156,2)</f>
        <v>0</v>
      </c>
      <c r="BL156" s="18" t="s">
        <v>229</v>
      </c>
      <c r="BM156" s="200" t="s">
        <v>305</v>
      </c>
    </row>
    <row r="157" spans="1:65" s="2" customFormat="1" ht="11.25">
      <c r="A157" s="35"/>
      <c r="B157" s="36"/>
      <c r="C157" s="37"/>
      <c r="D157" s="202" t="s">
        <v>139</v>
      </c>
      <c r="E157" s="37"/>
      <c r="F157" s="203" t="s">
        <v>1780</v>
      </c>
      <c r="G157" s="37"/>
      <c r="H157" s="37"/>
      <c r="I157" s="204"/>
      <c r="J157" s="37"/>
      <c r="K157" s="37"/>
      <c r="L157" s="40"/>
      <c r="M157" s="205"/>
      <c r="N157" s="206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139</v>
      </c>
      <c r="AU157" s="18" t="s">
        <v>83</v>
      </c>
    </row>
    <row r="158" spans="1:65" s="2" customFormat="1" ht="21.75" customHeight="1">
      <c r="A158" s="35"/>
      <c r="B158" s="36"/>
      <c r="C158" s="188" t="s">
        <v>223</v>
      </c>
      <c r="D158" s="188" t="s">
        <v>134</v>
      </c>
      <c r="E158" s="189" t="s">
        <v>1781</v>
      </c>
      <c r="F158" s="190" t="s">
        <v>1782</v>
      </c>
      <c r="G158" s="191" t="s">
        <v>294</v>
      </c>
      <c r="H158" s="192">
        <v>2.1999999999999999E-2</v>
      </c>
      <c r="I158" s="193"/>
      <c r="J158" s="194">
        <f>ROUND(I158*H158,2)</f>
        <v>0</v>
      </c>
      <c r="K158" s="195"/>
      <c r="L158" s="40"/>
      <c r="M158" s="196" t="s">
        <v>1</v>
      </c>
      <c r="N158" s="197" t="s">
        <v>38</v>
      </c>
      <c r="O158" s="72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229</v>
      </c>
      <c r="AT158" s="200" t="s">
        <v>134</v>
      </c>
      <c r="AU158" s="200" t="s">
        <v>83</v>
      </c>
      <c r="AY158" s="18" t="s">
        <v>131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8" t="s">
        <v>81</v>
      </c>
      <c r="BK158" s="201">
        <f>ROUND(I158*H158,2)</f>
        <v>0</v>
      </c>
      <c r="BL158" s="18" t="s">
        <v>229</v>
      </c>
      <c r="BM158" s="200" t="s">
        <v>309</v>
      </c>
    </row>
    <row r="159" spans="1:65" s="2" customFormat="1" ht="29.25">
      <c r="A159" s="35"/>
      <c r="B159" s="36"/>
      <c r="C159" s="37"/>
      <c r="D159" s="202" t="s">
        <v>139</v>
      </c>
      <c r="E159" s="37"/>
      <c r="F159" s="203" t="s">
        <v>1783</v>
      </c>
      <c r="G159" s="37"/>
      <c r="H159" s="37"/>
      <c r="I159" s="204"/>
      <c r="J159" s="37"/>
      <c r="K159" s="37"/>
      <c r="L159" s="40"/>
      <c r="M159" s="205"/>
      <c r="N159" s="206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139</v>
      </c>
      <c r="AU159" s="18" t="s">
        <v>83</v>
      </c>
    </row>
    <row r="160" spans="1:65" s="2" customFormat="1" ht="24.2" customHeight="1">
      <c r="A160" s="35"/>
      <c r="B160" s="36"/>
      <c r="C160" s="188" t="s">
        <v>315</v>
      </c>
      <c r="D160" s="188" t="s">
        <v>134</v>
      </c>
      <c r="E160" s="189" t="s">
        <v>1784</v>
      </c>
      <c r="F160" s="190" t="s">
        <v>1785</v>
      </c>
      <c r="G160" s="191" t="s">
        <v>294</v>
      </c>
      <c r="H160" s="192">
        <v>2.1999999999999999E-2</v>
      </c>
      <c r="I160" s="193"/>
      <c r="J160" s="194">
        <f>ROUND(I160*H160,2)</f>
        <v>0</v>
      </c>
      <c r="K160" s="195"/>
      <c r="L160" s="40"/>
      <c r="M160" s="196" t="s">
        <v>1</v>
      </c>
      <c r="N160" s="197" t="s">
        <v>38</v>
      </c>
      <c r="O160" s="72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229</v>
      </c>
      <c r="AT160" s="200" t="s">
        <v>134</v>
      </c>
      <c r="AU160" s="200" t="s">
        <v>83</v>
      </c>
      <c r="AY160" s="18" t="s">
        <v>131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81</v>
      </c>
      <c r="BK160" s="201">
        <f>ROUND(I160*H160,2)</f>
        <v>0</v>
      </c>
      <c r="BL160" s="18" t="s">
        <v>229</v>
      </c>
      <c r="BM160" s="200" t="s">
        <v>319</v>
      </c>
    </row>
    <row r="161" spans="1:65" s="2" customFormat="1" ht="29.25">
      <c r="A161" s="35"/>
      <c r="B161" s="36"/>
      <c r="C161" s="37"/>
      <c r="D161" s="202" t="s">
        <v>139</v>
      </c>
      <c r="E161" s="37"/>
      <c r="F161" s="203" t="s">
        <v>1786</v>
      </c>
      <c r="G161" s="37"/>
      <c r="H161" s="37"/>
      <c r="I161" s="204"/>
      <c r="J161" s="37"/>
      <c r="K161" s="37"/>
      <c r="L161" s="40"/>
      <c r="M161" s="205"/>
      <c r="N161" s="206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139</v>
      </c>
      <c r="AU161" s="18" t="s">
        <v>83</v>
      </c>
    </row>
    <row r="162" spans="1:65" s="12" customFormat="1" ht="22.9" customHeight="1">
      <c r="B162" s="172"/>
      <c r="C162" s="173"/>
      <c r="D162" s="174" t="s">
        <v>72</v>
      </c>
      <c r="E162" s="186" t="s">
        <v>1787</v>
      </c>
      <c r="F162" s="186" t="s">
        <v>1788</v>
      </c>
      <c r="G162" s="173"/>
      <c r="H162" s="173"/>
      <c r="I162" s="176"/>
      <c r="J162" s="187">
        <f>BK162</f>
        <v>0</v>
      </c>
      <c r="K162" s="173"/>
      <c r="L162" s="178"/>
      <c r="M162" s="179"/>
      <c r="N162" s="180"/>
      <c r="O162" s="180"/>
      <c r="P162" s="181">
        <f>SUM(P163:P192)</f>
        <v>0</v>
      </c>
      <c r="Q162" s="180"/>
      <c r="R162" s="181">
        <f>SUM(R163:R192)</f>
        <v>0.44063000000000002</v>
      </c>
      <c r="S162" s="180"/>
      <c r="T162" s="182">
        <f>SUM(T163:T192)</f>
        <v>0</v>
      </c>
      <c r="AR162" s="183" t="s">
        <v>83</v>
      </c>
      <c r="AT162" s="184" t="s">
        <v>72</v>
      </c>
      <c r="AU162" s="184" t="s">
        <v>81</v>
      </c>
      <c r="AY162" s="183" t="s">
        <v>131</v>
      </c>
      <c r="BK162" s="185">
        <f>SUM(BK163:BK192)</f>
        <v>0</v>
      </c>
    </row>
    <row r="163" spans="1:65" s="2" customFormat="1" ht="21.75" customHeight="1">
      <c r="A163" s="35"/>
      <c r="B163" s="36"/>
      <c r="C163" s="188" t="s">
        <v>229</v>
      </c>
      <c r="D163" s="188" t="s">
        <v>134</v>
      </c>
      <c r="E163" s="189" t="s">
        <v>1789</v>
      </c>
      <c r="F163" s="190" t="s">
        <v>1790</v>
      </c>
      <c r="G163" s="191" t="s">
        <v>375</v>
      </c>
      <c r="H163" s="192">
        <v>3</v>
      </c>
      <c r="I163" s="193"/>
      <c r="J163" s="194">
        <f>ROUND(I163*H163,2)</f>
        <v>0</v>
      </c>
      <c r="K163" s="195"/>
      <c r="L163" s="40"/>
      <c r="M163" s="196" t="s">
        <v>1</v>
      </c>
      <c r="N163" s="197" t="s">
        <v>38</v>
      </c>
      <c r="O163" s="72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229</v>
      </c>
      <c r="AT163" s="200" t="s">
        <v>134</v>
      </c>
      <c r="AU163" s="200" t="s">
        <v>83</v>
      </c>
      <c r="AY163" s="18" t="s">
        <v>131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81</v>
      </c>
      <c r="BK163" s="201">
        <f>ROUND(I163*H163,2)</f>
        <v>0</v>
      </c>
      <c r="BL163" s="18" t="s">
        <v>229</v>
      </c>
      <c r="BM163" s="200" t="s">
        <v>324</v>
      </c>
    </row>
    <row r="164" spans="1:65" s="2" customFormat="1" ht="19.5">
      <c r="A164" s="35"/>
      <c r="B164" s="36"/>
      <c r="C164" s="37"/>
      <c r="D164" s="202" t="s">
        <v>139</v>
      </c>
      <c r="E164" s="37"/>
      <c r="F164" s="203" t="s">
        <v>1791</v>
      </c>
      <c r="G164" s="37"/>
      <c r="H164" s="37"/>
      <c r="I164" s="204"/>
      <c r="J164" s="37"/>
      <c r="K164" s="37"/>
      <c r="L164" s="40"/>
      <c r="M164" s="205"/>
      <c r="N164" s="206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139</v>
      </c>
      <c r="AU164" s="18" t="s">
        <v>83</v>
      </c>
    </row>
    <row r="165" spans="1:65" s="14" customFormat="1" ht="11.25">
      <c r="B165" s="221"/>
      <c r="C165" s="222"/>
      <c r="D165" s="202" t="s">
        <v>174</v>
      </c>
      <c r="E165" s="223" t="s">
        <v>1</v>
      </c>
      <c r="F165" s="224" t="s">
        <v>1792</v>
      </c>
      <c r="G165" s="222"/>
      <c r="H165" s="225">
        <v>3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174</v>
      </c>
      <c r="AU165" s="231" t="s">
        <v>83</v>
      </c>
      <c r="AV165" s="14" t="s">
        <v>83</v>
      </c>
      <c r="AW165" s="14" t="s">
        <v>31</v>
      </c>
      <c r="AX165" s="14" t="s">
        <v>73</v>
      </c>
      <c r="AY165" s="231" t="s">
        <v>131</v>
      </c>
    </row>
    <row r="166" spans="1:65" s="15" customFormat="1" ht="11.25">
      <c r="B166" s="232"/>
      <c r="C166" s="233"/>
      <c r="D166" s="202" t="s">
        <v>174</v>
      </c>
      <c r="E166" s="234" t="s">
        <v>1</v>
      </c>
      <c r="F166" s="235" t="s">
        <v>178</v>
      </c>
      <c r="G166" s="233"/>
      <c r="H166" s="236">
        <v>3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174</v>
      </c>
      <c r="AU166" s="242" t="s">
        <v>83</v>
      </c>
      <c r="AV166" s="15" t="s">
        <v>138</v>
      </c>
      <c r="AW166" s="15" t="s">
        <v>31</v>
      </c>
      <c r="AX166" s="15" t="s">
        <v>81</v>
      </c>
      <c r="AY166" s="242" t="s">
        <v>131</v>
      </c>
    </row>
    <row r="167" spans="1:65" s="2" customFormat="1" ht="24.2" customHeight="1">
      <c r="A167" s="35"/>
      <c r="B167" s="36"/>
      <c r="C167" s="257" t="s">
        <v>327</v>
      </c>
      <c r="D167" s="257" t="s">
        <v>479</v>
      </c>
      <c r="E167" s="258" t="s">
        <v>1793</v>
      </c>
      <c r="F167" s="259" t="s">
        <v>1794</v>
      </c>
      <c r="G167" s="260" t="s">
        <v>375</v>
      </c>
      <c r="H167" s="261">
        <v>3</v>
      </c>
      <c r="I167" s="262"/>
      <c r="J167" s="263">
        <f>ROUND(I167*H167,2)</f>
        <v>0</v>
      </c>
      <c r="K167" s="264"/>
      <c r="L167" s="265"/>
      <c r="M167" s="266" t="s">
        <v>1</v>
      </c>
      <c r="N167" s="267" t="s">
        <v>38</v>
      </c>
      <c r="O167" s="72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324</v>
      </c>
      <c r="AT167" s="200" t="s">
        <v>479</v>
      </c>
      <c r="AU167" s="200" t="s">
        <v>83</v>
      </c>
      <c r="AY167" s="18" t="s">
        <v>131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8" t="s">
        <v>81</v>
      </c>
      <c r="BK167" s="201">
        <f>ROUND(I167*H167,2)</f>
        <v>0</v>
      </c>
      <c r="BL167" s="18" t="s">
        <v>229</v>
      </c>
      <c r="BM167" s="200" t="s">
        <v>330</v>
      </c>
    </row>
    <row r="168" spans="1:65" s="2" customFormat="1" ht="11.25">
      <c r="A168" s="35"/>
      <c r="B168" s="36"/>
      <c r="C168" s="37"/>
      <c r="D168" s="202" t="s">
        <v>139</v>
      </c>
      <c r="E168" s="37"/>
      <c r="F168" s="203" t="s">
        <v>1795</v>
      </c>
      <c r="G168" s="37"/>
      <c r="H168" s="37"/>
      <c r="I168" s="204"/>
      <c r="J168" s="37"/>
      <c r="K168" s="37"/>
      <c r="L168" s="40"/>
      <c r="M168" s="205"/>
      <c r="N168" s="206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139</v>
      </c>
      <c r="AU168" s="18" t="s">
        <v>83</v>
      </c>
    </row>
    <row r="169" spans="1:65" s="2" customFormat="1" ht="37.9" customHeight="1">
      <c r="A169" s="35"/>
      <c r="B169" s="36"/>
      <c r="C169" s="188" t="s">
        <v>240</v>
      </c>
      <c r="D169" s="188" t="s">
        <v>134</v>
      </c>
      <c r="E169" s="189" t="s">
        <v>1796</v>
      </c>
      <c r="F169" s="190" t="s">
        <v>1797</v>
      </c>
      <c r="G169" s="191" t="s">
        <v>375</v>
      </c>
      <c r="H169" s="192">
        <v>1</v>
      </c>
      <c r="I169" s="193"/>
      <c r="J169" s="194">
        <f>ROUND(I169*H169,2)</f>
        <v>0</v>
      </c>
      <c r="K169" s="195"/>
      <c r="L169" s="40"/>
      <c r="M169" s="196" t="s">
        <v>1</v>
      </c>
      <c r="N169" s="197" t="s">
        <v>38</v>
      </c>
      <c r="O169" s="72"/>
      <c r="P169" s="198">
        <f>O169*H169</f>
        <v>0</v>
      </c>
      <c r="Q169" s="198">
        <v>1.035E-2</v>
      </c>
      <c r="R169" s="198">
        <f>Q169*H169</f>
        <v>1.035E-2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229</v>
      </c>
      <c r="AT169" s="200" t="s">
        <v>134</v>
      </c>
      <c r="AU169" s="200" t="s">
        <v>83</v>
      </c>
      <c r="AY169" s="18" t="s">
        <v>131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8" t="s">
        <v>81</v>
      </c>
      <c r="BK169" s="201">
        <f>ROUND(I169*H169,2)</f>
        <v>0</v>
      </c>
      <c r="BL169" s="18" t="s">
        <v>229</v>
      </c>
      <c r="BM169" s="200" t="s">
        <v>335</v>
      </c>
    </row>
    <row r="170" spans="1:65" s="2" customFormat="1" ht="29.25">
      <c r="A170" s="35"/>
      <c r="B170" s="36"/>
      <c r="C170" s="37"/>
      <c r="D170" s="202" t="s">
        <v>139</v>
      </c>
      <c r="E170" s="37"/>
      <c r="F170" s="203" t="s">
        <v>1798</v>
      </c>
      <c r="G170" s="37"/>
      <c r="H170" s="37"/>
      <c r="I170" s="204"/>
      <c r="J170" s="37"/>
      <c r="K170" s="37"/>
      <c r="L170" s="40"/>
      <c r="M170" s="205"/>
      <c r="N170" s="206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139</v>
      </c>
      <c r="AU170" s="18" t="s">
        <v>83</v>
      </c>
    </row>
    <row r="171" spans="1:65" s="2" customFormat="1" ht="37.9" customHeight="1">
      <c r="A171" s="35"/>
      <c r="B171" s="36"/>
      <c r="C171" s="188" t="s">
        <v>339</v>
      </c>
      <c r="D171" s="188" t="s">
        <v>134</v>
      </c>
      <c r="E171" s="189" t="s">
        <v>1799</v>
      </c>
      <c r="F171" s="190" t="s">
        <v>1800</v>
      </c>
      <c r="G171" s="191" t="s">
        <v>375</v>
      </c>
      <c r="H171" s="192">
        <v>2</v>
      </c>
      <c r="I171" s="193"/>
      <c r="J171" s="194">
        <f>ROUND(I171*H171,2)</f>
        <v>0</v>
      </c>
      <c r="K171" s="195"/>
      <c r="L171" s="40"/>
      <c r="M171" s="196" t="s">
        <v>1</v>
      </c>
      <c r="N171" s="197" t="s">
        <v>38</v>
      </c>
      <c r="O171" s="72"/>
      <c r="P171" s="198">
        <f>O171*H171</f>
        <v>0</v>
      </c>
      <c r="Q171" s="198">
        <v>1.2449999999999999E-2</v>
      </c>
      <c r="R171" s="198">
        <f>Q171*H171</f>
        <v>2.4899999999999999E-2</v>
      </c>
      <c r="S171" s="198">
        <v>0</v>
      </c>
      <c r="T171" s="19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229</v>
      </c>
      <c r="AT171" s="200" t="s">
        <v>134</v>
      </c>
      <c r="AU171" s="200" t="s">
        <v>83</v>
      </c>
      <c r="AY171" s="18" t="s">
        <v>131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8" t="s">
        <v>81</v>
      </c>
      <c r="BK171" s="201">
        <f>ROUND(I171*H171,2)</f>
        <v>0</v>
      </c>
      <c r="BL171" s="18" t="s">
        <v>229</v>
      </c>
      <c r="BM171" s="200" t="s">
        <v>342</v>
      </c>
    </row>
    <row r="172" spans="1:65" s="2" customFormat="1" ht="29.25">
      <c r="A172" s="35"/>
      <c r="B172" s="36"/>
      <c r="C172" s="37"/>
      <c r="D172" s="202" t="s">
        <v>139</v>
      </c>
      <c r="E172" s="37"/>
      <c r="F172" s="203" t="s">
        <v>1801</v>
      </c>
      <c r="G172" s="37"/>
      <c r="H172" s="37"/>
      <c r="I172" s="204"/>
      <c r="J172" s="37"/>
      <c r="K172" s="37"/>
      <c r="L172" s="40"/>
      <c r="M172" s="205"/>
      <c r="N172" s="206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139</v>
      </c>
      <c r="AU172" s="18" t="s">
        <v>83</v>
      </c>
    </row>
    <row r="173" spans="1:65" s="2" customFormat="1" ht="37.9" customHeight="1">
      <c r="A173" s="35"/>
      <c r="B173" s="36"/>
      <c r="C173" s="188" t="s">
        <v>286</v>
      </c>
      <c r="D173" s="188" t="s">
        <v>134</v>
      </c>
      <c r="E173" s="189" t="s">
        <v>1802</v>
      </c>
      <c r="F173" s="190" t="s">
        <v>1803</v>
      </c>
      <c r="G173" s="191" t="s">
        <v>375</v>
      </c>
      <c r="H173" s="192">
        <v>4</v>
      </c>
      <c r="I173" s="193"/>
      <c r="J173" s="194">
        <f>ROUND(I173*H173,2)</f>
        <v>0</v>
      </c>
      <c r="K173" s="195"/>
      <c r="L173" s="40"/>
      <c r="M173" s="196" t="s">
        <v>1</v>
      </c>
      <c r="N173" s="197" t="s">
        <v>38</v>
      </c>
      <c r="O173" s="72"/>
      <c r="P173" s="198">
        <f>O173*H173</f>
        <v>0</v>
      </c>
      <c r="Q173" s="198">
        <v>2.0650000000000002E-2</v>
      </c>
      <c r="R173" s="198">
        <f>Q173*H173</f>
        <v>8.2600000000000007E-2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229</v>
      </c>
      <c r="AT173" s="200" t="s">
        <v>134</v>
      </c>
      <c r="AU173" s="200" t="s">
        <v>83</v>
      </c>
      <c r="AY173" s="18" t="s">
        <v>131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81</v>
      </c>
      <c r="BK173" s="201">
        <f>ROUND(I173*H173,2)</f>
        <v>0</v>
      </c>
      <c r="BL173" s="18" t="s">
        <v>229</v>
      </c>
      <c r="BM173" s="200" t="s">
        <v>348</v>
      </c>
    </row>
    <row r="174" spans="1:65" s="2" customFormat="1" ht="29.25">
      <c r="A174" s="35"/>
      <c r="B174" s="36"/>
      <c r="C174" s="37"/>
      <c r="D174" s="202" t="s">
        <v>139</v>
      </c>
      <c r="E174" s="37"/>
      <c r="F174" s="203" t="s">
        <v>1804</v>
      </c>
      <c r="G174" s="37"/>
      <c r="H174" s="37"/>
      <c r="I174" s="204"/>
      <c r="J174" s="37"/>
      <c r="K174" s="37"/>
      <c r="L174" s="40"/>
      <c r="M174" s="205"/>
      <c r="N174" s="206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139</v>
      </c>
      <c r="AU174" s="18" t="s">
        <v>83</v>
      </c>
    </row>
    <row r="175" spans="1:65" s="2" customFormat="1" ht="37.9" customHeight="1">
      <c r="A175" s="35"/>
      <c r="B175" s="36"/>
      <c r="C175" s="188" t="s">
        <v>7</v>
      </c>
      <c r="D175" s="188" t="s">
        <v>134</v>
      </c>
      <c r="E175" s="189" t="s">
        <v>1805</v>
      </c>
      <c r="F175" s="190" t="s">
        <v>1806</v>
      </c>
      <c r="G175" s="191" t="s">
        <v>375</v>
      </c>
      <c r="H175" s="192">
        <v>1</v>
      </c>
      <c r="I175" s="193"/>
      <c r="J175" s="194">
        <f>ROUND(I175*H175,2)</f>
        <v>0</v>
      </c>
      <c r="K175" s="195"/>
      <c r="L175" s="40"/>
      <c r="M175" s="196" t="s">
        <v>1</v>
      </c>
      <c r="N175" s="197" t="s">
        <v>38</v>
      </c>
      <c r="O175" s="72"/>
      <c r="P175" s="198">
        <f>O175*H175</f>
        <v>0</v>
      </c>
      <c r="Q175" s="198">
        <v>2.2700000000000001E-2</v>
      </c>
      <c r="R175" s="198">
        <f>Q175*H175</f>
        <v>2.2700000000000001E-2</v>
      </c>
      <c r="S175" s="198">
        <v>0</v>
      </c>
      <c r="T175" s="19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229</v>
      </c>
      <c r="AT175" s="200" t="s">
        <v>134</v>
      </c>
      <c r="AU175" s="200" t="s">
        <v>83</v>
      </c>
      <c r="AY175" s="18" t="s">
        <v>131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8" t="s">
        <v>81</v>
      </c>
      <c r="BK175" s="201">
        <f>ROUND(I175*H175,2)</f>
        <v>0</v>
      </c>
      <c r="BL175" s="18" t="s">
        <v>229</v>
      </c>
      <c r="BM175" s="200" t="s">
        <v>511</v>
      </c>
    </row>
    <row r="176" spans="1:65" s="2" customFormat="1" ht="29.25">
      <c r="A176" s="35"/>
      <c r="B176" s="36"/>
      <c r="C176" s="37"/>
      <c r="D176" s="202" t="s">
        <v>139</v>
      </c>
      <c r="E176" s="37"/>
      <c r="F176" s="203" t="s">
        <v>1807</v>
      </c>
      <c r="G176" s="37"/>
      <c r="H176" s="37"/>
      <c r="I176" s="204"/>
      <c r="J176" s="37"/>
      <c r="K176" s="37"/>
      <c r="L176" s="40"/>
      <c r="M176" s="205"/>
      <c r="N176" s="206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139</v>
      </c>
      <c r="AU176" s="18" t="s">
        <v>83</v>
      </c>
    </row>
    <row r="177" spans="1:65" s="2" customFormat="1" ht="37.9" customHeight="1">
      <c r="A177" s="35"/>
      <c r="B177" s="36"/>
      <c r="C177" s="188" t="s">
        <v>295</v>
      </c>
      <c r="D177" s="188" t="s">
        <v>134</v>
      </c>
      <c r="E177" s="189" t="s">
        <v>1808</v>
      </c>
      <c r="F177" s="190" t="s">
        <v>1809</v>
      </c>
      <c r="G177" s="191" t="s">
        <v>375</v>
      </c>
      <c r="H177" s="192">
        <v>2</v>
      </c>
      <c r="I177" s="193"/>
      <c r="J177" s="194">
        <f>ROUND(I177*H177,2)</f>
        <v>0</v>
      </c>
      <c r="K177" s="195"/>
      <c r="L177" s="40"/>
      <c r="M177" s="196" t="s">
        <v>1</v>
      </c>
      <c r="N177" s="197" t="s">
        <v>38</v>
      </c>
      <c r="O177" s="72"/>
      <c r="P177" s="198">
        <f>O177*H177</f>
        <v>0</v>
      </c>
      <c r="Q177" s="198">
        <v>2.1319999999999999E-2</v>
      </c>
      <c r="R177" s="198">
        <f>Q177*H177</f>
        <v>4.2639999999999997E-2</v>
      </c>
      <c r="S177" s="198">
        <v>0</v>
      </c>
      <c r="T177" s="19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229</v>
      </c>
      <c r="AT177" s="200" t="s">
        <v>134</v>
      </c>
      <c r="AU177" s="200" t="s">
        <v>83</v>
      </c>
      <c r="AY177" s="18" t="s">
        <v>131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8" t="s">
        <v>81</v>
      </c>
      <c r="BK177" s="201">
        <f>ROUND(I177*H177,2)</f>
        <v>0</v>
      </c>
      <c r="BL177" s="18" t="s">
        <v>229</v>
      </c>
      <c r="BM177" s="200" t="s">
        <v>514</v>
      </c>
    </row>
    <row r="178" spans="1:65" s="2" customFormat="1" ht="29.25">
      <c r="A178" s="35"/>
      <c r="B178" s="36"/>
      <c r="C178" s="37"/>
      <c r="D178" s="202" t="s">
        <v>139</v>
      </c>
      <c r="E178" s="37"/>
      <c r="F178" s="203" t="s">
        <v>1810</v>
      </c>
      <c r="G178" s="37"/>
      <c r="H178" s="37"/>
      <c r="I178" s="204"/>
      <c r="J178" s="37"/>
      <c r="K178" s="37"/>
      <c r="L178" s="40"/>
      <c r="M178" s="205"/>
      <c r="N178" s="206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139</v>
      </c>
      <c r="AU178" s="18" t="s">
        <v>83</v>
      </c>
    </row>
    <row r="179" spans="1:65" s="2" customFormat="1" ht="37.9" customHeight="1">
      <c r="A179" s="35"/>
      <c r="B179" s="36"/>
      <c r="C179" s="188" t="s">
        <v>518</v>
      </c>
      <c r="D179" s="188" t="s">
        <v>134</v>
      </c>
      <c r="E179" s="189" t="s">
        <v>1811</v>
      </c>
      <c r="F179" s="190" t="s">
        <v>1812</v>
      </c>
      <c r="G179" s="191" t="s">
        <v>375</v>
      </c>
      <c r="H179" s="192">
        <v>2</v>
      </c>
      <c r="I179" s="193"/>
      <c r="J179" s="194">
        <f>ROUND(I179*H179,2)</f>
        <v>0</v>
      </c>
      <c r="K179" s="195"/>
      <c r="L179" s="40"/>
      <c r="M179" s="196" t="s">
        <v>1</v>
      </c>
      <c r="N179" s="197" t="s">
        <v>38</v>
      </c>
      <c r="O179" s="72"/>
      <c r="P179" s="198">
        <f>O179*H179</f>
        <v>0</v>
      </c>
      <c r="Q179" s="198">
        <v>2.8029999999999999E-2</v>
      </c>
      <c r="R179" s="198">
        <f>Q179*H179</f>
        <v>5.6059999999999999E-2</v>
      </c>
      <c r="S179" s="198">
        <v>0</v>
      </c>
      <c r="T179" s="19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0" t="s">
        <v>229</v>
      </c>
      <c r="AT179" s="200" t="s">
        <v>134</v>
      </c>
      <c r="AU179" s="200" t="s">
        <v>83</v>
      </c>
      <c r="AY179" s="18" t="s">
        <v>131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8" t="s">
        <v>81</v>
      </c>
      <c r="BK179" s="201">
        <f>ROUND(I179*H179,2)</f>
        <v>0</v>
      </c>
      <c r="BL179" s="18" t="s">
        <v>229</v>
      </c>
      <c r="BM179" s="200" t="s">
        <v>521</v>
      </c>
    </row>
    <row r="180" spans="1:65" s="2" customFormat="1" ht="29.25">
      <c r="A180" s="35"/>
      <c r="B180" s="36"/>
      <c r="C180" s="37"/>
      <c r="D180" s="202" t="s">
        <v>139</v>
      </c>
      <c r="E180" s="37"/>
      <c r="F180" s="203" t="s">
        <v>1813</v>
      </c>
      <c r="G180" s="37"/>
      <c r="H180" s="37"/>
      <c r="I180" s="204"/>
      <c r="J180" s="37"/>
      <c r="K180" s="37"/>
      <c r="L180" s="40"/>
      <c r="M180" s="205"/>
      <c r="N180" s="206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139</v>
      </c>
      <c r="AU180" s="18" t="s">
        <v>83</v>
      </c>
    </row>
    <row r="181" spans="1:65" s="2" customFormat="1" ht="33" customHeight="1">
      <c r="A181" s="35"/>
      <c r="B181" s="36"/>
      <c r="C181" s="188" t="s">
        <v>299</v>
      </c>
      <c r="D181" s="188" t="s">
        <v>134</v>
      </c>
      <c r="E181" s="189" t="s">
        <v>1814</v>
      </c>
      <c r="F181" s="190" t="s">
        <v>1815</v>
      </c>
      <c r="G181" s="191" t="s">
        <v>375</v>
      </c>
      <c r="H181" s="192">
        <v>1</v>
      </c>
      <c r="I181" s="193"/>
      <c r="J181" s="194">
        <f>ROUND(I181*H181,2)</f>
        <v>0</v>
      </c>
      <c r="K181" s="195"/>
      <c r="L181" s="40"/>
      <c r="M181" s="196" t="s">
        <v>1</v>
      </c>
      <c r="N181" s="197" t="s">
        <v>38</v>
      </c>
      <c r="O181" s="72"/>
      <c r="P181" s="198">
        <f>O181*H181</f>
        <v>0</v>
      </c>
      <c r="Q181" s="198">
        <v>1.54E-2</v>
      </c>
      <c r="R181" s="198">
        <f>Q181*H181</f>
        <v>1.54E-2</v>
      </c>
      <c r="S181" s="198">
        <v>0</v>
      </c>
      <c r="T181" s="19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229</v>
      </c>
      <c r="AT181" s="200" t="s">
        <v>134</v>
      </c>
      <c r="AU181" s="200" t="s">
        <v>83</v>
      </c>
      <c r="AY181" s="18" t="s">
        <v>131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8" t="s">
        <v>81</v>
      </c>
      <c r="BK181" s="201">
        <f>ROUND(I181*H181,2)</f>
        <v>0</v>
      </c>
      <c r="BL181" s="18" t="s">
        <v>229</v>
      </c>
      <c r="BM181" s="200" t="s">
        <v>524</v>
      </c>
    </row>
    <row r="182" spans="1:65" s="2" customFormat="1" ht="29.25">
      <c r="A182" s="35"/>
      <c r="B182" s="36"/>
      <c r="C182" s="37"/>
      <c r="D182" s="202" t="s">
        <v>139</v>
      </c>
      <c r="E182" s="37"/>
      <c r="F182" s="203" t="s">
        <v>1816</v>
      </c>
      <c r="G182" s="37"/>
      <c r="H182" s="37"/>
      <c r="I182" s="204"/>
      <c r="J182" s="37"/>
      <c r="K182" s="37"/>
      <c r="L182" s="40"/>
      <c r="M182" s="205"/>
      <c r="N182" s="206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139</v>
      </c>
      <c r="AU182" s="18" t="s">
        <v>83</v>
      </c>
    </row>
    <row r="183" spans="1:65" s="2" customFormat="1" ht="37.9" customHeight="1">
      <c r="A183" s="35"/>
      <c r="B183" s="36"/>
      <c r="C183" s="188" t="s">
        <v>525</v>
      </c>
      <c r="D183" s="188" t="s">
        <v>134</v>
      </c>
      <c r="E183" s="189" t="s">
        <v>1817</v>
      </c>
      <c r="F183" s="190" t="s">
        <v>1818</v>
      </c>
      <c r="G183" s="191" t="s">
        <v>375</v>
      </c>
      <c r="H183" s="192">
        <v>2</v>
      </c>
      <c r="I183" s="193"/>
      <c r="J183" s="194">
        <f>ROUND(I183*H183,2)</f>
        <v>0</v>
      </c>
      <c r="K183" s="195"/>
      <c r="L183" s="40"/>
      <c r="M183" s="196" t="s">
        <v>1</v>
      </c>
      <c r="N183" s="197" t="s">
        <v>38</v>
      </c>
      <c r="O183" s="72"/>
      <c r="P183" s="198">
        <f>O183*H183</f>
        <v>0</v>
      </c>
      <c r="Q183" s="198">
        <v>2.5020000000000001E-2</v>
      </c>
      <c r="R183" s="198">
        <f>Q183*H183</f>
        <v>5.0040000000000001E-2</v>
      </c>
      <c r="S183" s="198">
        <v>0</v>
      </c>
      <c r="T183" s="19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229</v>
      </c>
      <c r="AT183" s="200" t="s">
        <v>134</v>
      </c>
      <c r="AU183" s="200" t="s">
        <v>83</v>
      </c>
      <c r="AY183" s="18" t="s">
        <v>131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8" t="s">
        <v>81</v>
      </c>
      <c r="BK183" s="201">
        <f>ROUND(I183*H183,2)</f>
        <v>0</v>
      </c>
      <c r="BL183" s="18" t="s">
        <v>229</v>
      </c>
      <c r="BM183" s="200" t="s">
        <v>528</v>
      </c>
    </row>
    <row r="184" spans="1:65" s="2" customFormat="1" ht="29.25">
      <c r="A184" s="35"/>
      <c r="B184" s="36"/>
      <c r="C184" s="37"/>
      <c r="D184" s="202" t="s">
        <v>139</v>
      </c>
      <c r="E184" s="37"/>
      <c r="F184" s="203" t="s">
        <v>1819</v>
      </c>
      <c r="G184" s="37"/>
      <c r="H184" s="37"/>
      <c r="I184" s="204"/>
      <c r="J184" s="37"/>
      <c r="K184" s="37"/>
      <c r="L184" s="40"/>
      <c r="M184" s="205"/>
      <c r="N184" s="206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139</v>
      </c>
      <c r="AU184" s="18" t="s">
        <v>83</v>
      </c>
    </row>
    <row r="185" spans="1:65" s="2" customFormat="1" ht="37.9" customHeight="1">
      <c r="A185" s="35"/>
      <c r="B185" s="36"/>
      <c r="C185" s="188" t="s">
        <v>305</v>
      </c>
      <c r="D185" s="188" t="s">
        <v>134</v>
      </c>
      <c r="E185" s="189" t="s">
        <v>1820</v>
      </c>
      <c r="F185" s="190" t="s">
        <v>1821</v>
      </c>
      <c r="G185" s="191" t="s">
        <v>375</v>
      </c>
      <c r="H185" s="192">
        <v>1</v>
      </c>
      <c r="I185" s="193"/>
      <c r="J185" s="194">
        <f>ROUND(I185*H185,2)</f>
        <v>0</v>
      </c>
      <c r="K185" s="195"/>
      <c r="L185" s="40"/>
      <c r="M185" s="196" t="s">
        <v>1</v>
      </c>
      <c r="N185" s="197" t="s">
        <v>38</v>
      </c>
      <c r="O185" s="72"/>
      <c r="P185" s="198">
        <f>O185*H185</f>
        <v>0</v>
      </c>
      <c r="Q185" s="198">
        <v>3.1539999999999999E-2</v>
      </c>
      <c r="R185" s="198">
        <f>Q185*H185</f>
        <v>3.1539999999999999E-2</v>
      </c>
      <c r="S185" s="198">
        <v>0</v>
      </c>
      <c r="T185" s="19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0" t="s">
        <v>229</v>
      </c>
      <c r="AT185" s="200" t="s">
        <v>134</v>
      </c>
      <c r="AU185" s="200" t="s">
        <v>83</v>
      </c>
      <c r="AY185" s="18" t="s">
        <v>131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8" t="s">
        <v>81</v>
      </c>
      <c r="BK185" s="201">
        <f>ROUND(I185*H185,2)</f>
        <v>0</v>
      </c>
      <c r="BL185" s="18" t="s">
        <v>229</v>
      </c>
      <c r="BM185" s="200" t="s">
        <v>569</v>
      </c>
    </row>
    <row r="186" spans="1:65" s="2" customFormat="1" ht="29.25">
      <c r="A186" s="35"/>
      <c r="B186" s="36"/>
      <c r="C186" s="37"/>
      <c r="D186" s="202" t="s">
        <v>139</v>
      </c>
      <c r="E186" s="37"/>
      <c r="F186" s="203" t="s">
        <v>1822</v>
      </c>
      <c r="G186" s="37"/>
      <c r="H186" s="37"/>
      <c r="I186" s="204"/>
      <c r="J186" s="37"/>
      <c r="K186" s="37"/>
      <c r="L186" s="40"/>
      <c r="M186" s="205"/>
      <c r="N186" s="206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139</v>
      </c>
      <c r="AU186" s="18" t="s">
        <v>83</v>
      </c>
    </row>
    <row r="187" spans="1:65" s="2" customFormat="1" ht="37.9" customHeight="1">
      <c r="A187" s="35"/>
      <c r="B187" s="36"/>
      <c r="C187" s="188" t="s">
        <v>573</v>
      </c>
      <c r="D187" s="188" t="s">
        <v>134</v>
      </c>
      <c r="E187" s="189" t="s">
        <v>1823</v>
      </c>
      <c r="F187" s="190" t="s">
        <v>1824</v>
      </c>
      <c r="G187" s="191" t="s">
        <v>375</v>
      </c>
      <c r="H187" s="192">
        <v>3</v>
      </c>
      <c r="I187" s="193"/>
      <c r="J187" s="194">
        <f>ROUND(I187*H187,2)</f>
        <v>0</v>
      </c>
      <c r="K187" s="195"/>
      <c r="L187" s="40"/>
      <c r="M187" s="196" t="s">
        <v>1</v>
      </c>
      <c r="N187" s="197" t="s">
        <v>38</v>
      </c>
      <c r="O187" s="72"/>
      <c r="P187" s="198">
        <f>O187*H187</f>
        <v>0</v>
      </c>
      <c r="Q187" s="198">
        <v>3.4799999999999998E-2</v>
      </c>
      <c r="R187" s="198">
        <f>Q187*H187</f>
        <v>0.10439999999999999</v>
      </c>
      <c r="S187" s="198">
        <v>0</v>
      </c>
      <c r="T187" s="19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0" t="s">
        <v>229</v>
      </c>
      <c r="AT187" s="200" t="s">
        <v>134</v>
      </c>
      <c r="AU187" s="200" t="s">
        <v>83</v>
      </c>
      <c r="AY187" s="18" t="s">
        <v>131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8" t="s">
        <v>81</v>
      </c>
      <c r="BK187" s="201">
        <f>ROUND(I187*H187,2)</f>
        <v>0</v>
      </c>
      <c r="BL187" s="18" t="s">
        <v>229</v>
      </c>
      <c r="BM187" s="200" t="s">
        <v>576</v>
      </c>
    </row>
    <row r="188" spans="1:65" s="2" customFormat="1" ht="29.25">
      <c r="A188" s="35"/>
      <c r="B188" s="36"/>
      <c r="C188" s="37"/>
      <c r="D188" s="202" t="s">
        <v>139</v>
      </c>
      <c r="E188" s="37"/>
      <c r="F188" s="203" t="s">
        <v>1825</v>
      </c>
      <c r="G188" s="37"/>
      <c r="H188" s="37"/>
      <c r="I188" s="204"/>
      <c r="J188" s="37"/>
      <c r="K188" s="37"/>
      <c r="L188" s="40"/>
      <c r="M188" s="205"/>
      <c r="N188" s="206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139</v>
      </c>
      <c r="AU188" s="18" t="s">
        <v>83</v>
      </c>
    </row>
    <row r="189" spans="1:65" s="2" customFormat="1" ht="24.2" customHeight="1">
      <c r="A189" s="35"/>
      <c r="B189" s="36"/>
      <c r="C189" s="188" t="s">
        <v>309</v>
      </c>
      <c r="D189" s="188" t="s">
        <v>134</v>
      </c>
      <c r="E189" s="189" t="s">
        <v>1826</v>
      </c>
      <c r="F189" s="190" t="s">
        <v>1827</v>
      </c>
      <c r="G189" s="191" t="s">
        <v>294</v>
      </c>
      <c r="H189" s="192">
        <v>0.498</v>
      </c>
      <c r="I189" s="193"/>
      <c r="J189" s="194">
        <f>ROUND(I189*H189,2)</f>
        <v>0</v>
      </c>
      <c r="K189" s="195"/>
      <c r="L189" s="40"/>
      <c r="M189" s="196" t="s">
        <v>1</v>
      </c>
      <c r="N189" s="197" t="s">
        <v>38</v>
      </c>
      <c r="O189" s="72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229</v>
      </c>
      <c r="AT189" s="200" t="s">
        <v>134</v>
      </c>
      <c r="AU189" s="200" t="s">
        <v>83</v>
      </c>
      <c r="AY189" s="18" t="s">
        <v>131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8" t="s">
        <v>81</v>
      </c>
      <c r="BK189" s="201">
        <f>ROUND(I189*H189,2)</f>
        <v>0</v>
      </c>
      <c r="BL189" s="18" t="s">
        <v>229</v>
      </c>
      <c r="BM189" s="200" t="s">
        <v>586</v>
      </c>
    </row>
    <row r="190" spans="1:65" s="2" customFormat="1" ht="29.25">
      <c r="A190" s="35"/>
      <c r="B190" s="36"/>
      <c r="C190" s="37"/>
      <c r="D190" s="202" t="s">
        <v>139</v>
      </c>
      <c r="E190" s="37"/>
      <c r="F190" s="203" t="s">
        <v>1828</v>
      </c>
      <c r="G190" s="37"/>
      <c r="H190" s="37"/>
      <c r="I190" s="204"/>
      <c r="J190" s="37"/>
      <c r="K190" s="37"/>
      <c r="L190" s="40"/>
      <c r="M190" s="205"/>
      <c r="N190" s="206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139</v>
      </c>
      <c r="AU190" s="18" t="s">
        <v>83</v>
      </c>
    </row>
    <row r="191" spans="1:65" s="2" customFormat="1" ht="24.2" customHeight="1">
      <c r="A191" s="35"/>
      <c r="B191" s="36"/>
      <c r="C191" s="188" t="s">
        <v>590</v>
      </c>
      <c r="D191" s="188" t="s">
        <v>134</v>
      </c>
      <c r="E191" s="189" t="s">
        <v>1829</v>
      </c>
      <c r="F191" s="190" t="s">
        <v>1830</v>
      </c>
      <c r="G191" s="191" t="s">
        <v>294</v>
      </c>
      <c r="H191" s="192">
        <v>0.498</v>
      </c>
      <c r="I191" s="193"/>
      <c r="J191" s="194">
        <f>ROUND(I191*H191,2)</f>
        <v>0</v>
      </c>
      <c r="K191" s="195"/>
      <c r="L191" s="40"/>
      <c r="M191" s="196" t="s">
        <v>1</v>
      </c>
      <c r="N191" s="197" t="s">
        <v>38</v>
      </c>
      <c r="O191" s="72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229</v>
      </c>
      <c r="AT191" s="200" t="s">
        <v>134</v>
      </c>
      <c r="AU191" s="200" t="s">
        <v>83</v>
      </c>
      <c r="AY191" s="18" t="s">
        <v>131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81</v>
      </c>
      <c r="BK191" s="201">
        <f>ROUND(I191*H191,2)</f>
        <v>0</v>
      </c>
      <c r="BL191" s="18" t="s">
        <v>229</v>
      </c>
      <c r="BM191" s="200" t="s">
        <v>593</v>
      </c>
    </row>
    <row r="192" spans="1:65" s="2" customFormat="1" ht="29.25">
      <c r="A192" s="35"/>
      <c r="B192" s="36"/>
      <c r="C192" s="37"/>
      <c r="D192" s="202" t="s">
        <v>139</v>
      </c>
      <c r="E192" s="37"/>
      <c r="F192" s="203" t="s">
        <v>1831</v>
      </c>
      <c r="G192" s="37"/>
      <c r="H192" s="37"/>
      <c r="I192" s="204"/>
      <c r="J192" s="37"/>
      <c r="K192" s="37"/>
      <c r="L192" s="40"/>
      <c r="M192" s="207"/>
      <c r="N192" s="208"/>
      <c r="O192" s="209"/>
      <c r="P192" s="209"/>
      <c r="Q192" s="209"/>
      <c r="R192" s="209"/>
      <c r="S192" s="209"/>
      <c r="T192" s="210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139</v>
      </c>
      <c r="AU192" s="18" t="s">
        <v>83</v>
      </c>
    </row>
    <row r="193" spans="1:31" s="2" customFormat="1" ht="6.95" customHeight="1">
      <c r="A193" s="35"/>
      <c r="B193" s="55"/>
      <c r="C193" s="56"/>
      <c r="D193" s="56"/>
      <c r="E193" s="56"/>
      <c r="F193" s="56"/>
      <c r="G193" s="56"/>
      <c r="H193" s="56"/>
      <c r="I193" s="56"/>
      <c r="J193" s="56"/>
      <c r="K193" s="56"/>
      <c r="L193" s="40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algorithmName="SHA-512" hashValue="aKstl8slwPpDGlHje55Lt/ir7zOVzmdDDBtH5h7JO2HCEz6zTwCYK6LngM6PgUr2GEr2dCEcu9tbadkpqU2PlA==" saltValue="8V79DPjkJKg1Gc3XX5Js5X7oklrmH6o7ZYyZYT9euH7CjPa9L/EtVHjSgEnBm2Pj+X78xXiVHAPtCtKoiQX8Hg==" spinCount="100000" sheet="1" objects="1" scenarios="1" formatColumns="0" formatRows="0" autoFilter="0"/>
  <autoFilter ref="C119:K19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01 - Vedlejší rozpočtové ...</vt:lpstr>
      <vt:lpstr>02 - Bourací práce</vt:lpstr>
      <vt:lpstr>03.1 - Stavebně konstrukč...</vt:lpstr>
      <vt:lpstr>03.2 - Schodiště a KZS štítu</vt:lpstr>
      <vt:lpstr>04 - Zdravotně technické ...</vt:lpstr>
      <vt:lpstr>05 - Elektroinstalace</vt:lpstr>
      <vt:lpstr>06 - Vzduchotechnika</vt:lpstr>
      <vt:lpstr>07 - Ústřední vytápění</vt:lpstr>
      <vt:lpstr>'01 - Vedlejší rozpočtové ...'!Názvy_tisku</vt:lpstr>
      <vt:lpstr>'02 - Bourací práce'!Názvy_tisku</vt:lpstr>
      <vt:lpstr>'03.1 - Stavebně konstrukč...'!Názvy_tisku</vt:lpstr>
      <vt:lpstr>'03.2 - Schodiště a KZS štítu'!Názvy_tisku</vt:lpstr>
      <vt:lpstr>'04 - Zdravotně technické ...'!Názvy_tisku</vt:lpstr>
      <vt:lpstr>'05 - Elektroinstalace'!Názvy_tisku</vt:lpstr>
      <vt:lpstr>'06 - Vzduchotechnika'!Názvy_tisku</vt:lpstr>
      <vt:lpstr>'07 - Ústřední vytápění'!Názvy_tisku</vt:lpstr>
      <vt:lpstr>'Rekapitulace stavby'!Názvy_tisku</vt:lpstr>
      <vt:lpstr>'01 - Vedlejší rozpočtové ...'!Oblast_tisku</vt:lpstr>
      <vt:lpstr>'02 - Bourací práce'!Oblast_tisku</vt:lpstr>
      <vt:lpstr>'03.1 - Stavebně konstrukč...'!Oblast_tisku</vt:lpstr>
      <vt:lpstr>'03.2 - Schodiště a KZS štítu'!Oblast_tisku</vt:lpstr>
      <vt:lpstr>'04 - Zdravotně technické ...'!Oblast_tisku</vt:lpstr>
      <vt:lpstr>'05 - Elektroinstalace'!Oblast_tisku</vt:lpstr>
      <vt:lpstr>'06 - Vzduchotechnika'!Oblast_tisku</vt:lpstr>
      <vt:lpstr>'07 - Ústřední vytápění'!Oblast_tisku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Janišová Hana, Bc.</dc:creator>
  <cp:lastModifiedBy>Janišová Hana, Bc.</cp:lastModifiedBy>
  <dcterms:created xsi:type="dcterms:W3CDTF">2024-08-05T13:19:40Z</dcterms:created>
  <dcterms:modified xsi:type="dcterms:W3CDTF">2024-08-05T13:21:18Z</dcterms:modified>
</cp:coreProperties>
</file>