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1"/>
  </bookViews>
  <sheets>
    <sheet name="Rekapitulace stavby" sheetId="1" r:id="rId1"/>
    <sheet name="SO 02.2 - Elektroinstalac..." sheetId="2" r:id="rId2"/>
    <sheet name="SO 02.1 - Vzduchotechnika..." sheetId="3" r:id="rId3"/>
    <sheet name="SO 02 - Stavební úpravy" sheetId="4" r:id="rId4"/>
  </sheets>
  <definedNames>
    <definedName name="_xlnm._FilterDatabase" localSheetId="3" hidden="1">'SO 02 - Stavební úpravy'!$C$139:$K$661</definedName>
    <definedName name="_xlnm._FilterDatabase" localSheetId="2" hidden="1">'SO 02.1 - Vzduchotechnika...'!$C$120:$K$178</definedName>
    <definedName name="_xlnm._FilterDatabase" localSheetId="1" hidden="1">'SO 02.2 - Elektroinstalac...'!$C$119:$K$179</definedName>
    <definedName name="_xlnm.Print_Area" localSheetId="0">'Rekapitulace stavby'!$D$4:$AO$76,'Rekapitulace stavby'!$C$82:$AQ$98</definedName>
    <definedName name="_xlnm.Print_Area" localSheetId="3">'SO 02 - Stavební úpravy'!$C$4:$J$76,'SO 02 - Stavební úpravy'!$C$82:$J$121,'SO 02 - Stavební úpravy'!$C$127:$J$661</definedName>
    <definedName name="_xlnm.Print_Area" localSheetId="2">'SO 02.1 - Vzduchotechnika...'!$C$4:$J$76,'SO 02.1 - Vzduchotechnika...'!$C$82:$J$102,'SO 02.1 - Vzduchotechnika...'!$C$108:$J$178</definedName>
    <definedName name="_xlnm.Print_Area" localSheetId="1">'SO 02.2 - Elektroinstalac...'!$C$4:$J$76,'SO 02.2 - Elektroinstalac...'!$C$82:$J$101,'SO 02.2 - Elektroinstalac...'!$C$107:$J$179</definedName>
    <definedName name="_xlnm.Print_Titles" localSheetId="0">'Rekapitulace stavby'!$92:$92</definedName>
    <definedName name="_xlnm.Print_Titles" localSheetId="1">'SO 02.2 - Elektroinstalac...'!$119:$119</definedName>
    <definedName name="_xlnm.Print_Titles" localSheetId="2">'SO 02.1 - Vzduchotechnika...'!$120:$120</definedName>
    <definedName name="_xlnm.Print_Titles" localSheetId="3">'SO 02 - Stavební úpravy'!$139:$139</definedName>
  </definedNames>
  <calcPr calcId="162913"/>
</workbook>
</file>

<file path=xl/sharedStrings.xml><?xml version="1.0" encoding="utf-8"?>
<sst xmlns="http://schemas.openxmlformats.org/spreadsheetml/2006/main" count="7598" uniqueCount="1203">
  <si>
    <t>Export Komplet</t>
  </si>
  <si>
    <t/>
  </si>
  <si>
    <t>2.0</t>
  </si>
  <si>
    <t>ZAMOK</t>
  </si>
  <si>
    <t>False</t>
  </si>
  <si>
    <t>{81c208d2-8252-4a7f-8c23-eaa53031068a}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</si>
  <si>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</si>
  <si>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</si>
  <si>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</si>
  <si>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</si>
  <si>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</si>
  <si>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</si>
  <si>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</si>
  <si>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</si>
  <si>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LS2022-026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</si>
  <si>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</si>
  <si>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</si>
  <si>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vestibulu 6.ZŠ Cheb - II.etapa</t>
  </si>
  <si>
    <t>KSO:</t>
  </si>
  <si>
    <t>CC-CZ:</t>
  </si>
  <si>
    <t>Místo:</t>
  </si>
  <si>
    <t>Cheb</t>
  </si>
  <si>
    <t>Datum:</t>
  </si>
  <si>
    <t>23. 3. 2022</t>
  </si>
  <si>
    <t>Zadavatel:</t>
  </si>
  <si>
    <t>IČ:</t>
  </si>
  <si>
    <t>Město Cheb</t>
  </si>
  <si>
    <t>DIČ:</t>
  </si>
  <si>
    <t>Uchazeč:</t>
  </si>
  <si>
    <t>Vyplň údaj</t>
  </si>
  <si>
    <t>Projektant:</t>
  </si>
  <si>
    <t>MgA Hana Fischerová</t>
  </si>
  <si>
    <t>True</t>
  </si>
  <si>
    <t>Zpracovatel:</t>
  </si>
  <si>
    <t>15759491</t>
  </si>
  <si>
    <t>Sadílek Ladislav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</si>
  <si>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</si>
  <si>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</si>
  <si>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</si>
  <si>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</si>
  <si>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</si>
  <si>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</si>
  <si>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</si>
  <si>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</si>
  <si>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</si>
  <si>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</si>
  <si>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</si>
  <si>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</si>
  <si>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</si>
  <si>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</si>
  <si>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</si>
  <si>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</si>
  <si>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</si>
  <si>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</si>
  <si>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</si>
  <si>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</si>
  <si>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</si>
  <si>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</si>
  <si>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</si>
  <si>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</si>
  <si>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</si>
  <si>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</si>
  <si>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</si>
  <si>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</si>
  <si>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</si>
  <si>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</si>
  <si>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</si>
  <si>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</si>
  <si>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</si>
  <si>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</si>
  <si>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</si>
  <si>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</si>
  <si>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</si>
  <si>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</si>
  <si>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</si>
  <si>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</si>
  <si>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</si>
  <si>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</si>
  <si>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</si>
  <si>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</si>
  <si>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</si>
  <si>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</si>
  <si>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02.2</t>
  </si>
  <si>
    <t>Elektroinstalace II.etapa</t>
  </si>
  <si>
    <t>STA</t>
  </si>
  <si>
    <t>1</t>
  </si>
  <si>
    <t>{8d9c6e93-495d-4124-b251-2933ef95fabb}</t>
  </si>
  <si>
    <t>2</t>
  </si>
  <si>
    <t>SO 02.1</t>
  </si>
  <si>
    <t>Vzduchotechnika II. etapa</t>
  </si>
  <si>
    <t>{bd4e2395-c89f-4526-927d-6a35bdcb203b}</t>
  </si>
  <si>
    <t>SO 02</t>
  </si>
  <si>
    <t>Stavební úpravy</t>
  </si>
  <si>
    <t>{6e48828b-8241-4b7a-b3a9-380f81ec7893}</t>
  </si>
  <si>
    <t>KRYCÍ LIST SOUPISU PRACÍ</t>
  </si>
  <si>
    <t>Objekt:</t>
  </si>
  <si>
    <t>SO 02.2 - Elektroinstalace II.etapa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</si>
  <si>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</si>
  <si>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</si>
  <si>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</si>
  <si>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</si>
  <si>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</si>
  <si>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</si>
  <si>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</si>
  <si>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</si>
  <si>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 xml:space="preserve">    742 - Elektroinstalace - slaboproud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</si>
  <si>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</si>
  <si>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</si>
  <si>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</si>
  <si>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</si>
  <si>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</si>
  <si>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</si>
  <si>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</si>
  <si>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</si>
  <si>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</si>
  <si>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</si>
  <si>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</si>
  <si>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</si>
  <si>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</si>
  <si>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</si>
  <si>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</si>
  <si>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</si>
  <si>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</si>
  <si>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</si>
  <si>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</si>
  <si>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</si>
  <si>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ER3.16</t>
  </si>
  <si>
    <t>Montáž rozvaděče</t>
  </si>
  <si>
    <t>kus</t>
  </si>
  <si>
    <t>16</t>
  </si>
  <si>
    <t>M</t>
  </si>
  <si>
    <t>ER3.1.16</t>
  </si>
  <si>
    <t>Rozvaděč ER3.16 - EI 30DP1</t>
  </si>
  <si>
    <t>32</t>
  </si>
  <si>
    <t>4</t>
  </si>
  <si>
    <t>3</t>
  </si>
  <si>
    <t>741110012</t>
  </si>
  <si>
    <t>Montáž trubka plastová tuhá D přes 23 do 35 mm uložená volně</t>
  </si>
  <si>
    <t>m</t>
  </si>
  <si>
    <t>1258363702</t>
  </si>
  <si>
    <t>34571094</t>
  </si>
  <si>
    <t>trubka elektroinstalační tuhá z PVC D 28,6/32 mm, délka 3m</t>
  </si>
  <si>
    <t>1628555907</t>
  </si>
  <si>
    <t>VV</t>
  </si>
  <si>
    <t>100*1,05 'Přepočtené koeficientem množství</t>
  </si>
  <si>
    <t>5</t>
  </si>
  <si>
    <t>741110013</t>
  </si>
  <si>
    <t>Montáž trubka plastová tuhá D přes 35 mm uložená volně</t>
  </si>
  <si>
    <t>631406006</t>
  </si>
  <si>
    <t>6</t>
  </si>
  <si>
    <t>34571095</t>
  </si>
  <si>
    <t>trubka elektroinstalační tuhá z PVC D 36,6/40 mm, délka 3m</t>
  </si>
  <si>
    <t>2119994806</t>
  </si>
  <si>
    <t>7</t>
  </si>
  <si>
    <t>741122222</t>
  </si>
  <si>
    <t>Montáž kabel Cu plný kulatý žíla 4x10 mm2 uložený volně (např. CYKY)</t>
  </si>
  <si>
    <t>8</t>
  </si>
  <si>
    <t>34111076</t>
  </si>
  <si>
    <t>kabel instalační jádro Cu plné izolace PVC plášť PVC 450/750V (CYKY) 4x10mm2</t>
  </si>
  <si>
    <t>9</t>
  </si>
  <si>
    <t>741122231</t>
  </si>
  <si>
    <t>Montáž kabel Cu plný kulatý žíla 5x1,5 až 2,5 mm2 uložený volně (např. CYKY)</t>
  </si>
  <si>
    <t>10</t>
  </si>
  <si>
    <t>34111090</t>
  </si>
  <si>
    <t>kabel instalační jádro Cu plné izolace PVC plášť PVC 450/750V (CYKY) 5x1,5mm2</t>
  </si>
  <si>
    <t>12</t>
  </si>
  <si>
    <t>11</t>
  </si>
  <si>
    <t>741122211</t>
  </si>
  <si>
    <t>Montáž kabel Cu plný kulatý žíla 3x1,5 až 6 mm2 uložený volně (např. CYKY)</t>
  </si>
  <si>
    <t>14</t>
  </si>
  <si>
    <t>34111036</t>
  </si>
  <si>
    <t>kabel instalační jádro Cu plné izolace PVC plášť PVC 450/750V (CYKY) 3x2,5mm2</t>
  </si>
  <si>
    <t>13</t>
  </si>
  <si>
    <t>18</t>
  </si>
  <si>
    <t>34111030</t>
  </si>
  <si>
    <t>kabel instalační jádro Cu plné izolace PVC plášť PVC 450/750V (CYKY) 3x1,5mm2</t>
  </si>
  <si>
    <t>20</t>
  </si>
  <si>
    <t>741120001</t>
  </si>
  <si>
    <t>Montáž vodič Cu izolovaný plný a laněný žíla 0,35-6 mm2 pod omítku (např. CY)</t>
  </si>
  <si>
    <t>22</t>
  </si>
  <si>
    <t>1189178</t>
  </si>
  <si>
    <t>VODIC CY 6 ZLUTOZELENA H07V-U</t>
  </si>
  <si>
    <t>24</t>
  </si>
  <si>
    <t>17</t>
  </si>
  <si>
    <t>742121001</t>
  </si>
  <si>
    <t>Montáž kabelů sdělovacích pro vnitřní rozvody do 15 žil</t>
  </si>
  <si>
    <t>26</t>
  </si>
  <si>
    <t>1132208</t>
  </si>
  <si>
    <t>KABEL SXKD-6-UTP-LSOH 500M</t>
  </si>
  <si>
    <t>28</t>
  </si>
  <si>
    <t>19</t>
  </si>
  <si>
    <t>741112061</t>
  </si>
  <si>
    <t>Montáž krabice přístrojová zapuštěná plastová kruhová</t>
  </si>
  <si>
    <t>30</t>
  </si>
  <si>
    <t>1188900</t>
  </si>
  <si>
    <t>KRABICE UNIVERZALNI KU 68-1901 KA</t>
  </si>
  <si>
    <t>741372062</t>
  </si>
  <si>
    <t>Montáž svítidlo LED interiérové přisazené stropní hranaté nebo kruhové přes 0,09 do 0,36 m2 se zapojením vodičů</t>
  </si>
  <si>
    <t>34</t>
  </si>
  <si>
    <t>S00001</t>
  </si>
  <si>
    <t>Svítidlo přísazené  LED 600X600 K SDK podhledu 55W 5600lm 4000K DALI</t>
  </si>
  <si>
    <t>36</t>
  </si>
  <si>
    <t>23</t>
  </si>
  <si>
    <t>S000002</t>
  </si>
  <si>
    <t>Svítidlo přísazené  LED 600X600 K SDK podhledu 36W 3900lm 4000K DALI</t>
  </si>
  <si>
    <t>38</t>
  </si>
  <si>
    <t>741372061</t>
  </si>
  <si>
    <t>Montáž svítidlo LED interiérové přisazené stropní hranaté nebo kruhové do 0,09 m2 se zapojením vodičů</t>
  </si>
  <si>
    <t>40</t>
  </si>
  <si>
    <t>25</t>
  </si>
  <si>
    <t>12568587</t>
  </si>
  <si>
    <t>Nouzové svítidlo LED 3W vlastní bat. zdroj 1h</t>
  </si>
  <si>
    <t>42</t>
  </si>
  <si>
    <t>741313041</t>
  </si>
  <si>
    <t>Montáž zásuvka (polo)zapuštěná šroubové připojení 2P+PE se zapojením vodičů</t>
  </si>
  <si>
    <t>44</t>
  </si>
  <si>
    <t>27</t>
  </si>
  <si>
    <t>1211028</t>
  </si>
  <si>
    <t>ZASUVKA S CLONKAMI 5518A-A2359 B</t>
  </si>
  <si>
    <t>46</t>
  </si>
  <si>
    <t>1188530</t>
  </si>
  <si>
    <t>JEDNORAMECEK 3901A-B10 B</t>
  </si>
  <si>
    <t>48</t>
  </si>
  <si>
    <t>29</t>
  </si>
  <si>
    <t>741310211</t>
  </si>
  <si>
    <t>Montáž ovladač (polo)zapuštěný šroubové připojení 0/1-tlačítkový vypínací se zapojením vodičů</t>
  </si>
  <si>
    <t>50</t>
  </si>
  <si>
    <t>12585685</t>
  </si>
  <si>
    <t>Tlačítko osvětlení s funcí ovládání intenzity</t>
  </si>
  <si>
    <t>52</t>
  </si>
  <si>
    <t>31</t>
  </si>
  <si>
    <t>742110202.1</t>
  </si>
  <si>
    <t>Montáž podlahových krabic do mazaniny</t>
  </si>
  <si>
    <t>54</t>
  </si>
  <si>
    <t>2585685</t>
  </si>
  <si>
    <t>Podlahová krabice vč. zásuvek</t>
  </si>
  <si>
    <t>56</t>
  </si>
  <si>
    <t>33</t>
  </si>
  <si>
    <t>742110200</t>
  </si>
  <si>
    <t>Montáž zásuvek do nabytku</t>
  </si>
  <si>
    <t>58</t>
  </si>
  <si>
    <t>282586541</t>
  </si>
  <si>
    <t>Zás.do mabytku 3x230V UTP CAT6, USB</t>
  </si>
  <si>
    <t>ks</t>
  </si>
  <si>
    <t>60</t>
  </si>
  <si>
    <t>35</t>
  </si>
  <si>
    <t>742330041</t>
  </si>
  <si>
    <t>Montáž datové jednozásuvky</t>
  </si>
  <si>
    <t>62</t>
  </si>
  <si>
    <t>12585689</t>
  </si>
  <si>
    <t>Datová zásuvka CAT.6</t>
  </si>
  <si>
    <t>64</t>
  </si>
  <si>
    <t>37</t>
  </si>
  <si>
    <t>742410063</t>
  </si>
  <si>
    <t>Montáž reproduktoru nástěnného rozhlasu</t>
  </si>
  <si>
    <t>66</t>
  </si>
  <si>
    <t>710000</t>
  </si>
  <si>
    <t>reproskříňka pro ozvučení tříd</t>
  </si>
  <si>
    <t>68</t>
  </si>
  <si>
    <t>39</t>
  </si>
  <si>
    <t>742310006</t>
  </si>
  <si>
    <t>Montáž domácího nástěnného audio/video telefonu</t>
  </si>
  <si>
    <t>70</t>
  </si>
  <si>
    <t>Z101125</t>
  </si>
  <si>
    <t>Domácí videotelefon</t>
  </si>
  <si>
    <t>72</t>
  </si>
  <si>
    <t>41</t>
  </si>
  <si>
    <t>EKV001</t>
  </si>
  <si>
    <t>Ekvipotenciální pospojení v místnosti</t>
  </si>
  <si>
    <t>kpl</t>
  </si>
  <si>
    <t>74</t>
  </si>
  <si>
    <t>K005</t>
  </si>
  <si>
    <t>Montáž magnetu</t>
  </si>
  <si>
    <t>76</t>
  </si>
  <si>
    <t>43</t>
  </si>
  <si>
    <t>M006</t>
  </si>
  <si>
    <t>Přídržný magnet</t>
  </si>
  <si>
    <t>78</t>
  </si>
  <si>
    <t>K007</t>
  </si>
  <si>
    <t>Montáž tlačítka</t>
  </si>
  <si>
    <t>80</t>
  </si>
  <si>
    <t>45</t>
  </si>
  <si>
    <t>M008</t>
  </si>
  <si>
    <t>Tlačítko</t>
  </si>
  <si>
    <t>82</t>
  </si>
  <si>
    <t>Drob</t>
  </si>
  <si>
    <t>Drobný spoj.materiál</t>
  </si>
  <si>
    <t>%</t>
  </si>
  <si>
    <t>84</t>
  </si>
  <si>
    <t>742</t>
  </si>
  <si>
    <t>Elektroinstalace - slaboproud</t>
  </si>
  <si>
    <t>47</t>
  </si>
  <si>
    <t>742210121</t>
  </si>
  <si>
    <t>Montáž hlásiče automatického bodového</t>
  </si>
  <si>
    <t>-836783435</t>
  </si>
  <si>
    <t>59081430</t>
  </si>
  <si>
    <t>hlásič kouře optický konvenční</t>
  </si>
  <si>
    <t>-1152322678</t>
  </si>
  <si>
    <t>VRN</t>
  </si>
  <si>
    <t>Vedlejší rozpočtové náklady</t>
  </si>
  <si>
    <t>49</t>
  </si>
  <si>
    <t>065002000</t>
  </si>
  <si>
    <t>Mimostaveništní doprava materiálů</t>
  </si>
  <si>
    <t>86</t>
  </si>
  <si>
    <t>2100050</t>
  </si>
  <si>
    <t>Dokumentace skutečného provedení</t>
  </si>
  <si>
    <t>88</t>
  </si>
  <si>
    <t>51</t>
  </si>
  <si>
    <t>210280003</t>
  </si>
  <si>
    <t>Zkoušky a prohlídky el rozvodů a zařízení celková prohlídka pro objem mtž prací do 1 000 000 Kč</t>
  </si>
  <si>
    <t>90</t>
  </si>
  <si>
    <t>215154632</t>
  </si>
  <si>
    <t>Koordinační činnost</t>
  </si>
  <si>
    <t>92</t>
  </si>
  <si>
    <t>53</t>
  </si>
  <si>
    <t>65000001</t>
  </si>
  <si>
    <t>Stavební přípomoce, sekání kabelových drážek, kabelové prostupy, sekání kabel.drážek v beton.podlaha</t>
  </si>
  <si>
    <t>94</t>
  </si>
  <si>
    <t>SO 02.1 - Vzduchotechnika II. etapa</t>
  </si>
  <si>
    <t>PSV - PSV</t>
  </si>
  <si>
    <t xml:space="preserve">    751 - Vzduchotechnika</t>
  </si>
  <si>
    <t xml:space="preserve">      75109 - Zařízení 1 - větrání učebny, sálu a recepce</t>
  </si>
  <si>
    <t xml:space="preserve">      75110 - Zařízení K1 - chlazení učeben</t>
  </si>
  <si>
    <t xml:space="preserve">      75111 - Ostatní</t>
  </si>
  <si>
    <t>751</t>
  </si>
  <si>
    <t>Vzduchotechnika</t>
  </si>
  <si>
    <t>75109</t>
  </si>
  <si>
    <t>Zařízení 1 - větrání učebny, sálu a recepce</t>
  </si>
  <si>
    <t>1.01</t>
  </si>
  <si>
    <t>Vzduchotechnická jednotka, vnitřní TOP provedení, vč. příslušenství</t>
  </si>
  <si>
    <t>Pol1</t>
  </si>
  <si>
    <t>Montáž vzduchotechnické jednotky vč. zprovoznění</t>
  </si>
  <si>
    <t>1.01b</t>
  </si>
  <si>
    <t>Čidlo kouře do nasávacího potrubí vč. potřebné kabeláže</t>
  </si>
  <si>
    <t>Pol2</t>
  </si>
  <si>
    <t>Montáž čidla kouře a propojení</t>
  </si>
  <si>
    <t>1.02</t>
  </si>
  <si>
    <t>Textiní vyústka přívodní půlkruh, rozměr 200mm, délka 3000mm, průtok 400m3/h</t>
  </si>
  <si>
    <t>1.03</t>
  </si>
  <si>
    <t>Textiní vyústka přívodní kruhová, rozměr 200mm, délka 6200mm, průtok 700m3/h</t>
  </si>
  <si>
    <t>Pol3</t>
  </si>
  <si>
    <t>Montáž textilní vyústky</t>
  </si>
  <si>
    <t>1.04</t>
  </si>
  <si>
    <t>Regulační klapka kruhová pr. 200, ovládání ruční</t>
  </si>
  <si>
    <t>1.05</t>
  </si>
  <si>
    <t>Regulační klapka čtyřhranná 200x100, ovládání ruční</t>
  </si>
  <si>
    <t>Pol4</t>
  </si>
  <si>
    <t>Montáž klapky</t>
  </si>
  <si>
    <t>1.06</t>
  </si>
  <si>
    <t>Vyústka odvodní jednořadá pro čtyřhranné potrubí 500x300, hliník. provedení</t>
  </si>
  <si>
    <t>1.07</t>
  </si>
  <si>
    <t>Vyústka odvodní jednořadá pro čtyřhranné potrubí 500x200, hliník. provedení</t>
  </si>
  <si>
    <t>Pol5</t>
  </si>
  <si>
    <t>Montáž vyústky</t>
  </si>
  <si>
    <t>1.08</t>
  </si>
  <si>
    <t>Výfukový kus 400x280, vč. síta z tahokovu</t>
  </si>
  <si>
    <t>Pol6</t>
  </si>
  <si>
    <t>Montáž výfukového kusu</t>
  </si>
  <si>
    <t>1.09</t>
  </si>
  <si>
    <t>Protidešťová žaluzie PŽALS-UR-S 400x500 se sítem</t>
  </si>
  <si>
    <t>Pol7</t>
  </si>
  <si>
    <t>Montáž žaluzie</t>
  </si>
  <si>
    <t>1.10</t>
  </si>
  <si>
    <t>Tlumič hluku 400x400, dl. 1000</t>
  </si>
  <si>
    <t>Pol8</t>
  </si>
  <si>
    <t>Montáž tlumiče hluku</t>
  </si>
  <si>
    <t>Pol9</t>
  </si>
  <si>
    <t>Potrubí Spiro pr. 200, 30% tvarovek</t>
  </si>
  <si>
    <t>Pol10</t>
  </si>
  <si>
    <t>Montáž Spira potrubí</t>
  </si>
  <si>
    <t>Pol11</t>
  </si>
  <si>
    <t>Čtyřhranné potrubí sk. I, pozink, do obvodu 1050</t>
  </si>
  <si>
    <t>m2</t>
  </si>
  <si>
    <t>Pol12</t>
  </si>
  <si>
    <t>Čtyřhranné potrubí sk. I, pozink, do obvodu 1500, 30% tvarovek</t>
  </si>
  <si>
    <t>Pol13</t>
  </si>
  <si>
    <t>Čtyřhranné potrubí sk. I, pozink, do obvodu 1890, 30% tvarovek</t>
  </si>
  <si>
    <t>Pol14</t>
  </si>
  <si>
    <t>Montáž čtyřhranného potrubí</t>
  </si>
  <si>
    <t>Pol15</t>
  </si>
  <si>
    <t>Tepelná izolace vnitřní, minerální, tl. 40 mm, Al folie</t>
  </si>
  <si>
    <t>Pol16</t>
  </si>
  <si>
    <t>Tepelná izolace venkovní, minerální, tl. 40 mm, do plechu</t>
  </si>
  <si>
    <t>Pol17</t>
  </si>
  <si>
    <t>Montáž tepelné izolace</t>
  </si>
  <si>
    <t>Pol18</t>
  </si>
  <si>
    <t>Požární izolace EI30</t>
  </si>
  <si>
    <t>Pol19</t>
  </si>
  <si>
    <t>Montáž požární izolace</t>
  </si>
  <si>
    <t>75110</t>
  </si>
  <si>
    <t>Zařízení K1 - chlazení učeben</t>
  </si>
  <si>
    <t>K1.01</t>
  </si>
  <si>
    <t>Venkovní klimatizační jednotka systému miniVRV</t>
  </si>
  <si>
    <t>Pol20</t>
  </si>
  <si>
    <t>Montáž venkovní klimatizační jednotky</t>
  </si>
  <si>
    <t>K1.03</t>
  </si>
  <si>
    <t>Vnitřní nástěnná jednotka systému miniVRV, Qch 4,9 kW, Qt 6,3 kW</t>
  </si>
  <si>
    <t>K1.02</t>
  </si>
  <si>
    <t>Vnitřní nástěnná jednotka systému miniVRV, Qch 6,2 kW, Qt 8,0 kW</t>
  </si>
  <si>
    <t>Pol21</t>
  </si>
  <si>
    <t>Montáž vnitřní klimatizační jednotky</t>
  </si>
  <si>
    <t>Pol22</t>
  </si>
  <si>
    <t>Dálkový kabelový ovladač</t>
  </si>
  <si>
    <t>Pol23</t>
  </si>
  <si>
    <t>Montáž dálkového kabelového ovladače</t>
  </si>
  <si>
    <t>Pol24</t>
  </si>
  <si>
    <t>Rozbočka chladiva</t>
  </si>
  <si>
    <t>Pol25</t>
  </si>
  <si>
    <t>Montáž rozbočky chladiva</t>
  </si>
  <si>
    <t>Pol26</t>
  </si>
  <si>
    <t>Pol27</t>
  </si>
  <si>
    <t>Potrubí chladiva vč. tepelné izolace a propojovacího kabelu</t>
  </si>
  <si>
    <t>Pol28</t>
  </si>
  <si>
    <t>Montáž potrubí chladiva</t>
  </si>
  <si>
    <t>75111</t>
  </si>
  <si>
    <t>Ostatní</t>
  </si>
  <si>
    <t>Pol29</t>
  </si>
  <si>
    <t>Montážní a spojovací materiál</t>
  </si>
  <si>
    <t>kg</t>
  </si>
  <si>
    <t>Pol30</t>
  </si>
  <si>
    <t>Doprava, výškové práce</t>
  </si>
  <si>
    <t>Pol31</t>
  </si>
  <si>
    <t>Značení vzduchotechnického zařízení a potrubí dle platných ČSN</t>
  </si>
  <si>
    <t>hod</t>
  </si>
  <si>
    <t>Pol32</t>
  </si>
  <si>
    <t>Revize úniku chladiva dle nařízení evropského parlamentu a rady (ES) č. 1005/2009 vč. zavedení nové evidenční knihy chladícího zařízení</t>
  </si>
  <si>
    <t>Pol33</t>
  </si>
  <si>
    <t>Revize kabelových připojení vč. komunikačních kabelů</t>
  </si>
  <si>
    <t>96</t>
  </si>
  <si>
    <t>Pol34</t>
  </si>
  <si>
    <t>Zprovoznění, komplexní zkouška, zaregulování VZT jednotky</t>
  </si>
  <si>
    <t>98</t>
  </si>
  <si>
    <t>Pol35</t>
  </si>
  <si>
    <t>Realizační dokumentace</t>
  </si>
  <si>
    <t>100</t>
  </si>
  <si>
    <t>Pol36</t>
  </si>
  <si>
    <t>102</t>
  </si>
  <si>
    <t>Pol37</t>
  </si>
  <si>
    <t>Předávací dokumentace, zaškolení obsluhy</t>
  </si>
  <si>
    <t>104</t>
  </si>
  <si>
    <t>SO 02 - Stavební úpravy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</si>
  <si>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</si>
  <si>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</si>
  <si>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</si>
  <si>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</si>
  <si>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</si>
  <si>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</si>
  <si>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</si>
  <si>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</si>
  <si>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</si>
  <si>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</si>
  <si>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</si>
  <si>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</si>
  <si>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</si>
  <si>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</si>
  <si>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</si>
  <si>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</si>
  <si>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</si>
  <si>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</si>
  <si>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</si>
  <si>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</si>
  <si>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</si>
  <si>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VRN9 - Ostatní náklady</t>
  </si>
  <si>
    <t>HSV</t>
  </si>
  <si>
    <t>Práce a dodávky HSV</t>
  </si>
  <si>
    <t>Svislé a kompletní konstrukce</t>
  </si>
  <si>
    <t>311272211</t>
  </si>
  <si>
    <t>Zdivo z pórobetonových tvárnic hladkých do P2 do 450 kg/m3 na tenkovrstvou maltu tl 300 mm</t>
  </si>
  <si>
    <t>-1850610808</t>
  </si>
  <si>
    <t>pro živou stěnu</t>
  </si>
  <si>
    <t>0,4*3,44*4</t>
  </si>
  <si>
    <t>317168022</t>
  </si>
  <si>
    <t>Překlad keramický plochý š 145 mm dl 1250 mm</t>
  </si>
  <si>
    <t>-502120004</t>
  </si>
  <si>
    <t>m.č.316-317 nové dveře</t>
  </si>
  <si>
    <t>m.č.301c, 301b</t>
  </si>
  <si>
    <t>Součet</t>
  </si>
  <si>
    <t>346272236</t>
  </si>
  <si>
    <t>Přizdívka z pórobetonových tvárnic tl 100 mm</t>
  </si>
  <si>
    <t>1130748591</t>
  </si>
  <si>
    <t>obezdění rozvaděče</t>
  </si>
  <si>
    <t>1,2*3,3</t>
  </si>
  <si>
    <t>přizdívky pro živou stěnu</t>
  </si>
  <si>
    <t>1,6*3,44*3</t>
  </si>
  <si>
    <t>Úpravy povrchů, podlahy a osazování výplní</t>
  </si>
  <si>
    <t>612131121</t>
  </si>
  <si>
    <t>Penetrační disperzní nátěr vnitřních stěn nanášený ručně</t>
  </si>
  <si>
    <t>-1822630387</t>
  </si>
  <si>
    <t>(((0,4*2)+(0,3*10))*3,44)</t>
  </si>
  <si>
    <t>612142001</t>
  </si>
  <si>
    <t>Potažení vnitřních stěn sklovláknitým pletivem vtlačeným do tenkovrstvé hmoty</t>
  </si>
  <si>
    <t>-1139306728</t>
  </si>
  <si>
    <t>612311131</t>
  </si>
  <si>
    <t>Potažení vnitřních stěn vápenným štukem tloušťky do 3 mm</t>
  </si>
  <si>
    <t>1812697150</t>
  </si>
  <si>
    <t>619991001</t>
  </si>
  <si>
    <t>Zakrytí podlah fólií přilepenou lepící páskou</t>
  </si>
  <si>
    <t>1552715548</t>
  </si>
  <si>
    <t>ostatní podlahy</t>
  </si>
  <si>
    <t>619996127</t>
  </si>
  <si>
    <t>Ochrana svislých ploch obedněním z OSB desek</t>
  </si>
  <si>
    <t>1345049387</t>
  </si>
  <si>
    <t xml:space="preserve">stávající dveře </t>
  </si>
  <si>
    <t>(1,57*3,05*2)+(1,09*2,05*2)</t>
  </si>
  <si>
    <t>chodba</t>
  </si>
  <si>
    <t>((5,25+1,45+1,45)*3,35)</t>
  </si>
  <si>
    <t>619996145</t>
  </si>
  <si>
    <t>Ochrana konstrukcí nebo samostatných prvků obalením geotextilií</t>
  </si>
  <si>
    <t>858034773</t>
  </si>
  <si>
    <t>podlaha chodba</t>
  </si>
  <si>
    <t>18,33*3,06</t>
  </si>
  <si>
    <t>629991011</t>
  </si>
  <si>
    <t>Zakrytí výplní otvorů a svislých ploch fólií přilepenou lepící páskou</t>
  </si>
  <si>
    <t>607568031</t>
  </si>
  <si>
    <t xml:space="preserve">okna </t>
  </si>
  <si>
    <t>(3,55*2,05*4)+(2,65*2,05)</t>
  </si>
  <si>
    <t>631311115</t>
  </si>
  <si>
    <t>Mazanina tl přes 50 do 80 mm z betonu prostého bez zvýšených nároků na prostředí tř. C 20/25</t>
  </si>
  <si>
    <t>m3</t>
  </si>
  <si>
    <t>1907019671</t>
  </si>
  <si>
    <t>297,48*0,05</t>
  </si>
  <si>
    <t>631312121</t>
  </si>
  <si>
    <t>Doplnění dosavadních mazanin betonem prostým plochy do 4 m2 tloušťky do 80 mm</t>
  </si>
  <si>
    <t>-1530148939</t>
  </si>
  <si>
    <t>49*0,07*0,07</t>
  </si>
  <si>
    <t>631362021</t>
  </si>
  <si>
    <t>Výztuž mazanin svařovanými sítěmi Kari</t>
  </si>
  <si>
    <t>t</t>
  </si>
  <si>
    <t>-1074237643</t>
  </si>
  <si>
    <t>kari síť 150x150x5, váha 2,105 kg/m2</t>
  </si>
  <si>
    <t>297*0,002105*1,5</t>
  </si>
  <si>
    <t>642942111</t>
  </si>
  <si>
    <t>Osazování zárubní nebo rámů dveřních kovových do 2,5 m2 na MC</t>
  </si>
  <si>
    <t>-1151229577</t>
  </si>
  <si>
    <t>D002</t>
  </si>
  <si>
    <t>55331488</t>
  </si>
  <si>
    <t>zárubeň jednokřídlá ocelová pro zdění tl stěny 110-150mm rozměru 900/1970, 2100mm</t>
  </si>
  <si>
    <t>-1561018693</t>
  </si>
  <si>
    <t>642945111</t>
  </si>
  <si>
    <t>Osazování protipožárních nebo protiplynových zárubní dveří jednokřídlových do 2,5 m2</t>
  </si>
  <si>
    <t>-1455731962</t>
  </si>
  <si>
    <t>D001</t>
  </si>
  <si>
    <t>D003</t>
  </si>
  <si>
    <t>55331563</t>
  </si>
  <si>
    <t>zárubeň jednokřídlá ocelová pro zdění s protipožární úpravou tl stěny 110-150mm rozměru 900/1970, 2100mm</t>
  </si>
  <si>
    <t>972216882</t>
  </si>
  <si>
    <t>55331562</t>
  </si>
  <si>
    <t>zárubeň jednokřídlá ocelová pro zdění s protipožární úpravou tl stěny 110-150mm rozměru 800/1970, 2100mm</t>
  </si>
  <si>
    <t>-2019171540</t>
  </si>
  <si>
    <t>Ostatní konstrukce a práce, bourání</t>
  </si>
  <si>
    <t>952901111</t>
  </si>
  <si>
    <t>Vyčištění budov bytové a občanské výstavby při výšce podlaží do 4 m</t>
  </si>
  <si>
    <t>2066754959</t>
  </si>
  <si>
    <t>297,48</t>
  </si>
  <si>
    <t>953943211</t>
  </si>
  <si>
    <t>Osazování hasicího přístroje</t>
  </si>
  <si>
    <t>1384587712</t>
  </si>
  <si>
    <t>44932114</t>
  </si>
  <si>
    <t>přístroj hasicí ruční práškový PG 6 LE</t>
  </si>
  <si>
    <t>-1558104013</t>
  </si>
  <si>
    <t>965042141</t>
  </si>
  <si>
    <t>Bourání podkladů pod dlažby nebo mazanin betonových nebo z litého asfaltu tl do 100 mm pl přes 4 m2</t>
  </si>
  <si>
    <t>1604177982</t>
  </si>
  <si>
    <t>vestibul</t>
  </si>
  <si>
    <t>(79,87+6,08+6,93+45+34,4)*0,08</t>
  </si>
  <si>
    <t>vestibul chodba</t>
  </si>
  <si>
    <t>40,58*0,08</t>
  </si>
  <si>
    <t>965046111</t>
  </si>
  <si>
    <t>Broušení stávajících betonových podlah úběr do 3 mm</t>
  </si>
  <si>
    <t>-1480412267</t>
  </si>
  <si>
    <t>m.č.318 - část</t>
  </si>
  <si>
    <t>6,45*3,2</t>
  </si>
  <si>
    <t>965081213</t>
  </si>
  <si>
    <t>Bourání podlah z dlaždic keramických nebo xylolitových tl do 10 mm plochy přes 1 m2</t>
  </si>
  <si>
    <t>-194915880</t>
  </si>
  <si>
    <t>(79,87+6,08+6,93+45+34,4)</t>
  </si>
  <si>
    <t>40,58</t>
  </si>
  <si>
    <t>965081611</t>
  </si>
  <si>
    <t>Odsekání soklíků rovných</t>
  </si>
  <si>
    <t>-1749237082</t>
  </si>
  <si>
    <t>m.č.301</t>
  </si>
  <si>
    <t>((12,3+14,515)*2)-(2*1,9)-(1,57*2)-0,9</t>
  </si>
  <si>
    <t>((6,04+2,44)*2)-(2*0,8)</t>
  </si>
  <si>
    <t>m.č.301b, 301c</t>
  </si>
  <si>
    <t>((2,24+2,7+2,44+3,04)*2)-(2*0,8)</t>
  </si>
  <si>
    <t>m.č.316</t>
  </si>
  <si>
    <t>((5,64+7,25)*2)-1,565-1,88+(4*0,4)</t>
  </si>
  <si>
    <t>968062456</t>
  </si>
  <si>
    <t>Vybourání dřevěných dveřních zárubní pl přes 2 m2</t>
  </si>
  <si>
    <t>-940191780</t>
  </si>
  <si>
    <t>1,565*2</t>
  </si>
  <si>
    <t>968072455</t>
  </si>
  <si>
    <t>Vybourání kovových dveřních zárubní pl do 2 m2</t>
  </si>
  <si>
    <t>-1940778079</t>
  </si>
  <si>
    <t>m.č.316-317</t>
  </si>
  <si>
    <t>1,8*2</t>
  </si>
  <si>
    <t>1,6*2</t>
  </si>
  <si>
    <t>971033531</t>
  </si>
  <si>
    <t>Vybourání otvorů ve zdivu cihelném pl do 1 m2 na MVC nebo MV tl do 150 mm</t>
  </si>
  <si>
    <t>-2024577133</t>
  </si>
  <si>
    <t>prostupy pro VZT</t>
  </si>
  <si>
    <t>(0,6*0,4*2)+(1,3*0,25)+(1,2*0,25)+(0,6*0,25)</t>
  </si>
  <si>
    <t>971033541</t>
  </si>
  <si>
    <t>Vybourání otvorů ve zdivu cihelném pl do 1 m2 na MVC nebo MV tl do 300 mm</t>
  </si>
  <si>
    <t>-1288577362</t>
  </si>
  <si>
    <t>0,6*0,4</t>
  </si>
  <si>
    <t>971038631</t>
  </si>
  <si>
    <t>Vybourání otvorů ve zdivu z dutých tvárnic nebo příčkovek pl do 4 m2 tl do 150 mm</t>
  </si>
  <si>
    <t>1793645609</t>
  </si>
  <si>
    <t>m.č. 316-317 pro nové dveře</t>
  </si>
  <si>
    <t>(1*2*2)+(0,8*2)</t>
  </si>
  <si>
    <t>974032664</t>
  </si>
  <si>
    <t>Vysekání rýh ve stěnách z dutých cihel nebo tvárnic pro vtahování nosníků hl do 150 mm v do 150 mm</t>
  </si>
  <si>
    <t>402336447</t>
  </si>
  <si>
    <t>1,2*3</t>
  </si>
  <si>
    <t>974042542</t>
  </si>
  <si>
    <t>Vysekání rýh v podlaze betonové nebo jiné monolitické hl do 70 mm š do 70 mm</t>
  </si>
  <si>
    <t>-1991079008</t>
  </si>
  <si>
    <t>988000001R</t>
  </si>
  <si>
    <t>Stavební přípomoce k VZT</t>
  </si>
  <si>
    <t>-466985126</t>
  </si>
  <si>
    <t>988000002R</t>
  </si>
  <si>
    <t>Samozávlahová živá rostlinná stěna, vč. čerpadla a příslušenství</t>
  </si>
  <si>
    <t>1715557881</t>
  </si>
  <si>
    <t>988000004R</t>
  </si>
  <si>
    <t>Vyřezání a úprava otvoru střechy pro VZT rozměru 300x400 mm vč. oplechování a zateplení</t>
  </si>
  <si>
    <t>1179948703</t>
  </si>
  <si>
    <t>997</t>
  </si>
  <si>
    <t>Přesun sutě</t>
  </si>
  <si>
    <t>997013153</t>
  </si>
  <si>
    <t>Vnitrostaveništní doprava suti a vybouraných hmot pro budovy v přes 9 do 12 m s omezením mechanizace</t>
  </si>
  <si>
    <t>-1923751118</t>
  </si>
  <si>
    <t>997013501</t>
  </si>
  <si>
    <t>Odvoz suti a vybouraných hmot na skládku nebo meziskládku do 1 km se složením</t>
  </si>
  <si>
    <t>-89797885</t>
  </si>
  <si>
    <t>997013509</t>
  </si>
  <si>
    <t>Příplatek k odvozu suti a vybouraných hmot na skládku ZKD 1 km přes 1 km</t>
  </si>
  <si>
    <t>1685444768</t>
  </si>
  <si>
    <t>54,04*11 'Přepočtené koeficientem množství</t>
  </si>
  <si>
    <t>997013609</t>
  </si>
  <si>
    <t>Poplatek za uložení na skládce (skládkovné) stavebního odpadu ze směsí nebo oddělených frakcí betonu, cihel a keramických výrobků kód odpadu 17 01 07</t>
  </si>
  <si>
    <t>1865701327</t>
  </si>
  <si>
    <t>998</t>
  </si>
  <si>
    <t>Přesun hmot</t>
  </si>
  <si>
    <t>998011002</t>
  </si>
  <si>
    <t>Přesun hmot pro budovy zděné v přes 6 do 12 m</t>
  </si>
  <si>
    <t>-1027591075</t>
  </si>
  <si>
    <t>711</t>
  </si>
  <si>
    <t>Izolace proti vodě, vlhkosti a plynům</t>
  </si>
  <si>
    <t>711491171</t>
  </si>
  <si>
    <t>Provedení doplňků izolace proti vodě na vodorovné ploše z textilií vrstva podkladní</t>
  </si>
  <si>
    <t>-584985239</t>
  </si>
  <si>
    <t>podium</t>
  </si>
  <si>
    <t>(32,153/4)+(5,02*0,25)</t>
  </si>
  <si>
    <t>69311035</t>
  </si>
  <si>
    <t>geotextilie tkaná separační, filtrační, výztužná PP pevnost v tahu 30kN/m</t>
  </si>
  <si>
    <t>1482754095</t>
  </si>
  <si>
    <t>9,293*1,05 'Přepočtené koeficientem množství</t>
  </si>
  <si>
    <t>998711102</t>
  </si>
  <si>
    <t>Přesun hmot tonážní pro izolace proti vodě, vlhkosti a plynům v objektech v přes 6 do 12 m</t>
  </si>
  <si>
    <t>1953124946</t>
  </si>
  <si>
    <t>713</t>
  </si>
  <si>
    <t>Izolace tepelné</t>
  </si>
  <si>
    <t>713121111</t>
  </si>
  <si>
    <t>Montáž izolace tepelné podlah volně kladenými rohožemi, pásy, dílci, deskami 1 vrstva</t>
  </si>
  <si>
    <t>1622179822</t>
  </si>
  <si>
    <t>63231204</t>
  </si>
  <si>
    <t>deska čedičová minerální pro snížení kročejového hluku (max. zatížení 4 kN/m2) tl 25mm</t>
  </si>
  <si>
    <t>1298190623</t>
  </si>
  <si>
    <t>297,48*1,02 'Přepočtené koeficientem množství</t>
  </si>
  <si>
    <t>713191132</t>
  </si>
  <si>
    <t>Montáž izolace tepelné podlah, stropů vrchem nebo střech překrytí separační fólií z PE</t>
  </si>
  <si>
    <t>-1909763093</t>
  </si>
  <si>
    <t>28329012</t>
  </si>
  <si>
    <t>fólie PE vyztužená pro parotěsnou vrstvu (reakce na oheň - třída F) 140g/m2</t>
  </si>
  <si>
    <t>-433381608</t>
  </si>
  <si>
    <t>297,48*1,1655 'Přepočtené koeficientem množství</t>
  </si>
  <si>
    <t>713481111</t>
  </si>
  <si>
    <t>Montáž tepelné izolace potrubí a ohybů izolačním provazcem nebo šňůrou stažená Pz drátem 1x</t>
  </si>
  <si>
    <t>932591962</t>
  </si>
  <si>
    <t>izolace potrubí proti kondenzaci</t>
  </si>
  <si>
    <t>0,5</t>
  </si>
  <si>
    <t>998713102</t>
  </si>
  <si>
    <t>Přesun hmot tonážní pro izolace tepelné v objektech v přes 6 do 12 m</t>
  </si>
  <si>
    <t>-1561028018</t>
  </si>
  <si>
    <t>721</t>
  </si>
  <si>
    <t>Zdravotechnika - vnitřní kanalizace</t>
  </si>
  <si>
    <t>721140905</t>
  </si>
  <si>
    <t>Potrubí litinové vsazení odbočky DN 100</t>
  </si>
  <si>
    <t>629451969</t>
  </si>
  <si>
    <t>721173720R</t>
  </si>
  <si>
    <t>Napojení živé stěny na vodu a kanalizaci vč. uz.ventilů a pomocných stavebních prací</t>
  </si>
  <si>
    <t>sou</t>
  </si>
  <si>
    <t>1491861149</t>
  </si>
  <si>
    <t>721173721R</t>
  </si>
  <si>
    <t>Potrubí kanalizační flexi hadice, vč. vysekání rýh, zahození a napojení</t>
  </si>
  <si>
    <t>493597359</t>
  </si>
  <si>
    <t>odvody kondenzátu</t>
  </si>
  <si>
    <t>1,5+1,5+4,9</t>
  </si>
  <si>
    <t>721175202</t>
  </si>
  <si>
    <t>Potrubí kanalizační z PP připojovací odhlučněné třívrstvé DN 40</t>
  </si>
  <si>
    <t>1760186759</t>
  </si>
  <si>
    <t>721175205</t>
  </si>
  <si>
    <t>Potrubí kanalizační z PP připojovací odhlučněné třívrstvé DN 110</t>
  </si>
  <si>
    <t>1099440575</t>
  </si>
  <si>
    <t>55</t>
  </si>
  <si>
    <t>721226521</t>
  </si>
  <si>
    <t>Zápachová uzávěrka nástěnná  DN 40</t>
  </si>
  <si>
    <t>50495870</t>
  </si>
  <si>
    <t>721273153</t>
  </si>
  <si>
    <t>Hlavice ventilační polypropylen PP DN 110</t>
  </si>
  <si>
    <t>-880967057</t>
  </si>
  <si>
    <t>722</t>
  </si>
  <si>
    <t>Zdravotechnika - vnitřní vodovod</t>
  </si>
  <si>
    <t>57</t>
  </si>
  <si>
    <t>722174002</t>
  </si>
  <si>
    <t>Potrubí vodovodní plastové PPR svar polyfúze PN 16 D 20x2,8 mm</t>
  </si>
  <si>
    <t>-2126003209</t>
  </si>
  <si>
    <t>722181231</t>
  </si>
  <si>
    <t>Ochrana vodovodního potrubí přilepenými termoizolačními trubicemi z PE tl přes 9 do 13 mm DN do 22 mm</t>
  </si>
  <si>
    <t>1732585840</t>
  </si>
  <si>
    <t>59</t>
  </si>
  <si>
    <t>722232045</t>
  </si>
  <si>
    <t>Kohout kulový přímý G 1" PN 42 do 185°C vnitřní závit</t>
  </si>
  <si>
    <t>1598377367</t>
  </si>
  <si>
    <t>722250133</t>
  </si>
  <si>
    <t>Hydrantový systém s tvarově stálou hadicí D 25 x 30 m celoplechový</t>
  </si>
  <si>
    <t>soubor</t>
  </si>
  <si>
    <t>-935287048</t>
  </si>
  <si>
    <t>61</t>
  </si>
  <si>
    <t>988000003R</t>
  </si>
  <si>
    <t>Montáž hydrantové skříně do cihlové zdi</t>
  </si>
  <si>
    <t>740458790</t>
  </si>
  <si>
    <t>725</t>
  </si>
  <si>
    <t>Zdravotechnika - zařizovací předměty</t>
  </si>
  <si>
    <t>725210821</t>
  </si>
  <si>
    <t>Demontáž umyvadel bez výtokových armatur</t>
  </si>
  <si>
    <t>1661975872</t>
  </si>
  <si>
    <t>63</t>
  </si>
  <si>
    <t>725331111</t>
  </si>
  <si>
    <t>Výlevka bez výtokových armatur keramická se sklopnou plastovou mřížkou 500 mm</t>
  </si>
  <si>
    <t>1235410411</t>
  </si>
  <si>
    <t>725532101</t>
  </si>
  <si>
    <t>Elektrický ohřívač zásobníkový akumulační závěsný svislý 10 l / 2 kW</t>
  </si>
  <si>
    <t>-2075400553</t>
  </si>
  <si>
    <t>65</t>
  </si>
  <si>
    <t>725535211</t>
  </si>
  <si>
    <t>Ventil pojistný G 1/2"</t>
  </si>
  <si>
    <t>-1284909867</t>
  </si>
  <si>
    <t>725813111</t>
  </si>
  <si>
    <t>Ventil rohový bez připojovací trubičky nebo flexi hadičky G 1/2"</t>
  </si>
  <si>
    <t>1762398485</t>
  </si>
  <si>
    <t>67</t>
  </si>
  <si>
    <t>725820801</t>
  </si>
  <si>
    <t>Demontáž baterie nástěnné do G 3 / 4</t>
  </si>
  <si>
    <t>-1575672364</t>
  </si>
  <si>
    <t>725841312</t>
  </si>
  <si>
    <t>Baterie sprchová nástěnná páková</t>
  </si>
  <si>
    <t>-1727506884</t>
  </si>
  <si>
    <t>735</t>
  </si>
  <si>
    <t>Ústřední vytápění - otopná tělesa</t>
  </si>
  <si>
    <t>69</t>
  </si>
  <si>
    <t>735111810</t>
  </si>
  <si>
    <t>Demontáž otopného tělesa litinového článkového</t>
  </si>
  <si>
    <t>-1952132802</t>
  </si>
  <si>
    <t>((1,1+(2,2*4)+(0,8*3))*0,8)</t>
  </si>
  <si>
    <t>735117110</t>
  </si>
  <si>
    <t>Odpojení a připojení otopného tělesa litinového po nátěru</t>
  </si>
  <si>
    <t>-1643197468</t>
  </si>
  <si>
    <t>71</t>
  </si>
  <si>
    <t>735118110</t>
  </si>
  <si>
    <t>Zkoušky těsnosti otopných těles litinových článkových vodou</t>
  </si>
  <si>
    <t>-325773512</t>
  </si>
  <si>
    <t>735119140</t>
  </si>
  <si>
    <t>Montáž otopného tělesa litinového článkového</t>
  </si>
  <si>
    <t>708081936</t>
  </si>
  <si>
    <t>73</t>
  </si>
  <si>
    <t>735191910</t>
  </si>
  <si>
    <t>Napuštění vody do otopných těles</t>
  </si>
  <si>
    <t>-1801365782</t>
  </si>
  <si>
    <t>735494811</t>
  </si>
  <si>
    <t>Vypuštění vody z otopných těles</t>
  </si>
  <si>
    <t>-10951538</t>
  </si>
  <si>
    <t>762</t>
  </si>
  <si>
    <t>Konstrukce tesařské</t>
  </si>
  <si>
    <t>75</t>
  </si>
  <si>
    <t>762511264</t>
  </si>
  <si>
    <t>Podlahové kce podkladové z desek OSB tl 18 mm nebroušených na pero a drážku šroubovaných</t>
  </si>
  <si>
    <t>258073245</t>
  </si>
  <si>
    <t>762511266</t>
  </si>
  <si>
    <t>Podlahové kce podkladové z desek OSB tl 22 mm nebroušených na pero a drážku šroubovaných</t>
  </si>
  <si>
    <t>-464260858</t>
  </si>
  <si>
    <t>77</t>
  </si>
  <si>
    <t>762511867</t>
  </si>
  <si>
    <t>Demontáž kce podkladové z desek dřevoštěpkových tl přes 15 mm na pero a drážku šroubovaných</t>
  </si>
  <si>
    <t>810090753</t>
  </si>
  <si>
    <t>(7*1,5)+((7+1,5)*0,2)</t>
  </si>
  <si>
    <t>762711820</t>
  </si>
  <si>
    <t>Demontáž prostorových vázaných kcí z hraněného řeziva průřezové pl přes 120 do 224 cm2</t>
  </si>
  <si>
    <t>1263792498</t>
  </si>
  <si>
    <t>(4*7)+(8*1,5)+(4*1,5)</t>
  </si>
  <si>
    <t>79</t>
  </si>
  <si>
    <t>762713121</t>
  </si>
  <si>
    <t>Montáž prostorové vázané kce z hoblovaného řeziva průřezové pl přes 120 do 224 cm2</t>
  </si>
  <si>
    <t>-254989655</t>
  </si>
  <si>
    <t>(10*3,2)+((3,2+2,5)*2)</t>
  </si>
  <si>
    <t>61223264</t>
  </si>
  <si>
    <t>hranol konstrukční KVH lepený průřezu 100x100-280mm nepohledový</t>
  </si>
  <si>
    <t>-707228771</t>
  </si>
  <si>
    <t>43,4*0,10*0,12*1,1</t>
  </si>
  <si>
    <t>81</t>
  </si>
  <si>
    <t>998762102</t>
  </si>
  <si>
    <t>Přesun hmot tonážní pro kce tesařské v objektech v přes 6 do 12 m</t>
  </si>
  <si>
    <t>1488780007</t>
  </si>
  <si>
    <t>763</t>
  </si>
  <si>
    <t>Konstrukce suché výstavby</t>
  </si>
  <si>
    <t>763111346</t>
  </si>
  <si>
    <t>SDK příčka tl 125 mm profil CW+UW 100 desky 1xDFH2 12,5 s izolací EI 45 Rw do 51 dB</t>
  </si>
  <si>
    <t>1005739409</t>
  </si>
  <si>
    <t>m.č.316+317</t>
  </si>
  <si>
    <t>(0,83*3*2)</t>
  </si>
  <si>
    <t>((8,23+7,54+3,09)*3,44)-(5,4*2,9*2)-(1,65*2,9)</t>
  </si>
  <si>
    <t>83</t>
  </si>
  <si>
    <t>763111717</t>
  </si>
  <si>
    <t>SDK příčka základní penetrační nátěr (oboustranně)</t>
  </si>
  <si>
    <t>-226038100</t>
  </si>
  <si>
    <t>763121425</t>
  </si>
  <si>
    <t>SDK stěna předsazená tl 112,5 mm profil CW+UW 100 deska 1xDF 12,5 s izolací EI 30 Rw do 12 dB</t>
  </si>
  <si>
    <t>-1646157912</t>
  </si>
  <si>
    <t>6,04*3,44</t>
  </si>
  <si>
    <t>85</t>
  </si>
  <si>
    <t>763121714</t>
  </si>
  <si>
    <t>SDK stěna předsazená základní penetrační nátěr</t>
  </si>
  <si>
    <t>2114445927</t>
  </si>
  <si>
    <t>763131821</t>
  </si>
  <si>
    <t>Demontáž SDK podhledu s dvouvrstvou nosnou kcí z ocelových profilů opláštění jednoduché</t>
  </si>
  <si>
    <t>-2076685420</t>
  </si>
  <si>
    <t>84,62</t>
  </si>
  <si>
    <t>87</t>
  </si>
  <si>
    <t>763135103R</t>
  </si>
  <si>
    <t>Dodávka a montáž kazetového podhledu z kazet 1200x600 mm tl.desek 15 mm, širokopásmový akustický podhled</t>
  </si>
  <si>
    <t>1393545556</t>
  </si>
  <si>
    <t>m.č.315</t>
  </si>
  <si>
    <t>763135104R</t>
  </si>
  <si>
    <t>Dodávka a montáž akustický panel na zeď 120x120 cm</t>
  </si>
  <si>
    <t>-1804856746</t>
  </si>
  <si>
    <t>m.č.301d</t>
  </si>
  <si>
    <t>m.č.301e</t>
  </si>
  <si>
    <t>89</t>
  </si>
  <si>
    <t>998763101</t>
  </si>
  <si>
    <t>Přesun hmot tonážní pro dřevostavby v objektech v přes 6 do 12 m</t>
  </si>
  <si>
    <t>-88238311</t>
  </si>
  <si>
    <t>766</t>
  </si>
  <si>
    <t>Konstrukce truhlářské</t>
  </si>
  <si>
    <t>766660002</t>
  </si>
  <si>
    <t>Montáž dveřních křídel otvíravých jednokřídlových š přes 0,8 m do ocelové zárubně</t>
  </si>
  <si>
    <t>-1665907064</t>
  </si>
  <si>
    <t>91</t>
  </si>
  <si>
    <t>61162075</t>
  </si>
  <si>
    <t>dveře jednokřídlé voštinové povrch laminátový plné 900x1970-2100mm</t>
  </si>
  <si>
    <t>1574663144</t>
  </si>
  <si>
    <t>766660021</t>
  </si>
  <si>
    <t>Montáž dveřních křídel otvíravých jednokřídlových š do 0,8 m požárních do ocelové zárubně</t>
  </si>
  <si>
    <t>1487956259</t>
  </si>
  <si>
    <t>93</t>
  </si>
  <si>
    <t>61162098</t>
  </si>
  <si>
    <t>dveře jednokřídlé dřevotřískové protipožární EI (EW) 30 D3 povrch laminátový plné 800x1970-2100mm</t>
  </si>
  <si>
    <t>-579696501</t>
  </si>
  <si>
    <t>766660022</t>
  </si>
  <si>
    <t>Montáž dveřních křídel otvíravých jednokřídlových š přes 0,8 m požárních do ocelové zárubně</t>
  </si>
  <si>
    <t>-409105084</t>
  </si>
  <si>
    <t>95</t>
  </si>
  <si>
    <t>61165314</t>
  </si>
  <si>
    <t>dveře jednokřídlé dřevotřískové protipožární EI (EW) 30 D3 povrch laminátový plné 900x1970-2100mm</t>
  </si>
  <si>
    <t>-1917893600</t>
  </si>
  <si>
    <t>766660717</t>
  </si>
  <si>
    <t>Montáž dveřních křídel samozavírače na ocelovou zárubeň</t>
  </si>
  <si>
    <t>-628077504</t>
  </si>
  <si>
    <t>dveře D001</t>
  </si>
  <si>
    <t>97</t>
  </si>
  <si>
    <t>54917255</t>
  </si>
  <si>
    <t>samozavírač dveří hydraulický K214 č.12 stříbrný</t>
  </si>
  <si>
    <t>648025122</t>
  </si>
  <si>
    <t>766660729</t>
  </si>
  <si>
    <t>Montáž dveřního interiérového kování - štítku s klikou</t>
  </si>
  <si>
    <t>1806572547</t>
  </si>
  <si>
    <t>99</t>
  </si>
  <si>
    <t>54914620</t>
  </si>
  <si>
    <t>kování dveřní vrchní klika včetně rozet a montážního materiálu R PZ nerez PK</t>
  </si>
  <si>
    <t>-1288148405</t>
  </si>
  <si>
    <t>766825822R</t>
  </si>
  <si>
    <t>Demontáž truhlářských krytů topení k dalšímu použití</t>
  </si>
  <si>
    <t>946951569</t>
  </si>
  <si>
    <t>101</t>
  </si>
  <si>
    <t>998766102</t>
  </si>
  <si>
    <t>Přesun hmot tonážní pro kce truhlářské v objektech v přes 6 do 12 m</t>
  </si>
  <si>
    <t>1855992956</t>
  </si>
  <si>
    <t>767</t>
  </si>
  <si>
    <t>Konstrukce zámečnické</t>
  </si>
  <si>
    <t>767122114R</t>
  </si>
  <si>
    <t>Výroba a montáž atyp. krytů topení, Al kce., vč. povrchových úprav</t>
  </si>
  <si>
    <t>753320946</t>
  </si>
  <si>
    <t>(0,7*0,75)+(2,7*0,75*3)+(13*0,75)+(3,2*0,75)</t>
  </si>
  <si>
    <t>103</t>
  </si>
  <si>
    <t>767531111</t>
  </si>
  <si>
    <t>Montáž vstupních kovových nebo plastových rohoží čistících zón</t>
  </si>
  <si>
    <t>768934409</t>
  </si>
  <si>
    <t>69752065</t>
  </si>
  <si>
    <t>rohož vstupní provedení rýhované hliníkové profily</t>
  </si>
  <si>
    <t>-1607937666</t>
  </si>
  <si>
    <t>105</t>
  </si>
  <si>
    <t>767531125</t>
  </si>
  <si>
    <t>Osazení náběhového rámu širokého š 65 mm k čistícím rohožím</t>
  </si>
  <si>
    <t>-1362764961</t>
  </si>
  <si>
    <t>106</t>
  </si>
  <si>
    <t>69752150</t>
  </si>
  <si>
    <t>rámy náběhové-náběh široký-65mm-Al</t>
  </si>
  <si>
    <t>-495478019</t>
  </si>
  <si>
    <t>107</t>
  </si>
  <si>
    <t>767640114</t>
  </si>
  <si>
    <t>Montáž dveří ocelových nebo hliníkových vchodových jednokřídlových s pevným bočním dílem a nadsvětlíkem</t>
  </si>
  <si>
    <t>-1526503457</t>
  </si>
  <si>
    <t>D05</t>
  </si>
  <si>
    <t>D08</t>
  </si>
  <si>
    <t>108</t>
  </si>
  <si>
    <t>55341336R</t>
  </si>
  <si>
    <t>Stěna AL prosklená s dveřmi, bočním dílem a nadsvětlíkem, EI30 DP3 C3 1560x3060, paniková hrazda</t>
  </si>
  <si>
    <t>1886791421</t>
  </si>
  <si>
    <t>1,56*3,06</t>
  </si>
  <si>
    <t>109</t>
  </si>
  <si>
    <t>55341337R</t>
  </si>
  <si>
    <t>Stěna AL prosklená s dveřmi, bočním dílem a nadsvětlíkem, EI30 DP3 C3 1700x2900</t>
  </si>
  <si>
    <t>1135564497</t>
  </si>
  <si>
    <t>1,7*2,9</t>
  </si>
  <si>
    <t>110</t>
  </si>
  <si>
    <t>767640115R</t>
  </si>
  <si>
    <t>D+M prosklenné stěny EI 45DP3 s dveřmi 900x2000, EI30DP3C, sklo connex dekor folie</t>
  </si>
  <si>
    <t>-1399099364</t>
  </si>
  <si>
    <t>D06</t>
  </si>
  <si>
    <t>5,4*2,9</t>
  </si>
  <si>
    <t>111</t>
  </si>
  <si>
    <t>767640116R</t>
  </si>
  <si>
    <t>D+M prosklenné stěny posuvné, sklo connex, dekor folie</t>
  </si>
  <si>
    <t>-9690112</t>
  </si>
  <si>
    <t>D07</t>
  </si>
  <si>
    <t>112</t>
  </si>
  <si>
    <t>998767102</t>
  </si>
  <si>
    <t>Přesun hmot tonážní pro zámečnické konstrukce v objektech v přes 6 do 12 m</t>
  </si>
  <si>
    <t>-1806765300</t>
  </si>
  <si>
    <t>771</t>
  </si>
  <si>
    <t>Podlahy z dlaždic</t>
  </si>
  <si>
    <t>113</t>
  </si>
  <si>
    <t>771111011</t>
  </si>
  <si>
    <t>Vysátí podkladu před pokládkou dlažby</t>
  </si>
  <si>
    <t>-1403455537</t>
  </si>
  <si>
    <t>79,87+6,08+6,93+40,58</t>
  </si>
  <si>
    <t>114</t>
  </si>
  <si>
    <t>771121011</t>
  </si>
  <si>
    <t>Nátěr penetrační na podlahu</t>
  </si>
  <si>
    <t>-1239180060</t>
  </si>
  <si>
    <t>115</t>
  </si>
  <si>
    <t>771474112</t>
  </si>
  <si>
    <t>Montáž soklů z dlaždic keramických rovných flexibilní lepidlo v přes 65 do 90 mm</t>
  </si>
  <si>
    <t>-1641978218</t>
  </si>
  <si>
    <t>m.č. 301a</t>
  </si>
  <si>
    <t>55,45-(1,57*2)-1-0,8-5,4</t>
  </si>
  <si>
    <t>m.č.301b</t>
  </si>
  <si>
    <t>9,91-0,8</t>
  </si>
  <si>
    <t>m.č.301c</t>
  </si>
  <si>
    <t>10,67-0,8</t>
  </si>
  <si>
    <t>27,12-1,55-1,8</t>
  </si>
  <si>
    <t>116</t>
  </si>
  <si>
    <t>59761276</t>
  </si>
  <si>
    <t>sokl-dlažba keramická slinutá hladká do interiéru i exteriéru 330x72mm</t>
  </si>
  <si>
    <t>2071923300</t>
  </si>
  <si>
    <t>87,86*3,35 'Přepočtené koeficientem množství</t>
  </si>
  <si>
    <t>117</t>
  </si>
  <si>
    <t>771574241</t>
  </si>
  <si>
    <t>Montáž podlah keramických velkoformátových pro mechanické zatížení hladkých lepených flexibilním lepidlem přes 2 do 4 ks/m2</t>
  </si>
  <si>
    <t>-1201394415</t>
  </si>
  <si>
    <t>118</t>
  </si>
  <si>
    <t>59761440</t>
  </si>
  <si>
    <t>dlažba velkoformátová keramická slinutá hladká do interiéru i exteriéru pro vysoké mechanické namáhání přes 2 do 4ks/m2</t>
  </si>
  <si>
    <t>311908798</t>
  </si>
  <si>
    <t>133,46*1,15 'Přepočtené koeficientem množství</t>
  </si>
  <si>
    <t>119</t>
  </si>
  <si>
    <t>998771102</t>
  </si>
  <si>
    <t>Přesun hmot tonážní pro podlahy z dlaždic v objektech v přes 6 do 12 m</t>
  </si>
  <si>
    <t>1587637992</t>
  </si>
  <si>
    <t>776</t>
  </si>
  <si>
    <t>Podlahy povlakové</t>
  </si>
  <si>
    <t>120</t>
  </si>
  <si>
    <t>776111116</t>
  </si>
  <si>
    <t>Odstranění zbytků lepidla z podkladu povlakových podlah broušením</t>
  </si>
  <si>
    <t>449352553</t>
  </si>
  <si>
    <t>121</t>
  </si>
  <si>
    <t>776111311</t>
  </si>
  <si>
    <t>Vysátí podkladu povlakových podlah</t>
  </si>
  <si>
    <t>-2011727790</t>
  </si>
  <si>
    <t>122</t>
  </si>
  <si>
    <t>776121112</t>
  </si>
  <si>
    <t>Vodou ředitelná penetrace savého podkladu povlakových podlah</t>
  </si>
  <si>
    <t>236628910</t>
  </si>
  <si>
    <t>1. vrstva penetrace pod tep. izolaci</t>
  </si>
  <si>
    <t>2. vrstva penetrace pod samonivelační stěrku - skladba vinyl</t>
  </si>
  <si>
    <t>45+34,4+84,62</t>
  </si>
  <si>
    <t>3. vrstva penetrace pod vinyl lepení</t>
  </si>
  <si>
    <t>164,02</t>
  </si>
  <si>
    <t>6,45*3,2*2</t>
  </si>
  <si>
    <t>123</t>
  </si>
  <si>
    <t>776141111</t>
  </si>
  <si>
    <t>Vyrovnání podkladu povlakových podlah stěrkou pevnosti 20 MPa tl do 3 mm</t>
  </si>
  <si>
    <t>-154529568</t>
  </si>
  <si>
    <t>124</t>
  </si>
  <si>
    <t>776141112</t>
  </si>
  <si>
    <t>Vyrovnání podkladu povlakových podlah stěrkou pevnosti 20 MPa tl přes 3 do 5 mm</t>
  </si>
  <si>
    <t>113399528</t>
  </si>
  <si>
    <t>125</t>
  </si>
  <si>
    <t>776201811</t>
  </si>
  <si>
    <t>Demontáž lepených povlakových podlah bez podložky ručně</t>
  </si>
  <si>
    <t>-1805271833</t>
  </si>
  <si>
    <t>víceúčelový sál</t>
  </si>
  <si>
    <t>126</t>
  </si>
  <si>
    <t>776231111</t>
  </si>
  <si>
    <t>Lepení lamel a čtverců z vinylu standardním lepidlem</t>
  </si>
  <si>
    <t>1568606916</t>
  </si>
  <si>
    <t>127</t>
  </si>
  <si>
    <t>28411052</t>
  </si>
  <si>
    <t>dílce vinylové tl 3,0mm, nášlapná vrstva 0,70mm, úprava PUR, třída zátěže 23/34/43, otlak 0,05mm, R10, třída otěru T, hořlavost Bfl S1, bez ftalátů</t>
  </si>
  <si>
    <t>-2025246819</t>
  </si>
  <si>
    <t>193,953*1,1 'Přepočtené koeficientem množství</t>
  </si>
  <si>
    <t>128</t>
  </si>
  <si>
    <t>776410811</t>
  </si>
  <si>
    <t>Odstranění soklíků a lišt pryžových nebo plastových</t>
  </si>
  <si>
    <t>917419304</t>
  </si>
  <si>
    <t>((12,91+7)*2)-(4*0,9)+(8*0,4)</t>
  </si>
  <si>
    <t>129</t>
  </si>
  <si>
    <t>776411111</t>
  </si>
  <si>
    <t>Montáž obvodových soklíků výšky do 80 mm</t>
  </si>
  <si>
    <t>1607101258</t>
  </si>
  <si>
    <t>30,48-1-(0,9*2)-5,4</t>
  </si>
  <si>
    <t>24,59-5,4-0,9</t>
  </si>
  <si>
    <t>41,36-(0,9*2)</t>
  </si>
  <si>
    <t>3,09+3,2</t>
  </si>
  <si>
    <t>m.č.318 část</t>
  </si>
  <si>
    <t>6,45+3,2+6,45</t>
  </si>
  <si>
    <t>130</t>
  </si>
  <si>
    <t>28411008</t>
  </si>
  <si>
    <t>lišta soklová PVC 16x60mm</t>
  </si>
  <si>
    <t>-1930294692</t>
  </si>
  <si>
    <t>102,52*1,02 'Přepočtené koeficientem množství</t>
  </si>
  <si>
    <t>131</t>
  </si>
  <si>
    <t>776421312</t>
  </si>
  <si>
    <t>Montáž přechodových šroubovaných lišt</t>
  </si>
  <si>
    <t>37510289</t>
  </si>
  <si>
    <t>dveře</t>
  </si>
  <si>
    <t>(0,9*5)+1,4+0,8+1</t>
  </si>
  <si>
    <t>132</t>
  </si>
  <si>
    <t>55343124</t>
  </si>
  <si>
    <t>profil přechodový vrtaný 30mm nerez</t>
  </si>
  <si>
    <t>443661635</t>
  </si>
  <si>
    <t>7,7*1,02 'Přepočtené koeficientem množství</t>
  </si>
  <si>
    <t>133</t>
  </si>
  <si>
    <t>998776102</t>
  </si>
  <si>
    <t>Přesun hmot tonážní pro podlahy povlakové v objektech v přes 6 do 12 m</t>
  </si>
  <si>
    <t>-238613628</t>
  </si>
  <si>
    <t>783</t>
  </si>
  <si>
    <t>Dokončovací práce - nátěry</t>
  </si>
  <si>
    <t>134</t>
  </si>
  <si>
    <t>783301401</t>
  </si>
  <si>
    <t>Ometení zámečnických konstrukcí</t>
  </si>
  <si>
    <t>1238130605</t>
  </si>
  <si>
    <t xml:space="preserve">kovové zárubně </t>
  </si>
  <si>
    <t>5*1,5</t>
  </si>
  <si>
    <t>135</t>
  </si>
  <si>
    <t>783314101</t>
  </si>
  <si>
    <t>Základní jednonásobný syntetický nátěr zámečnických konstrukcí</t>
  </si>
  <si>
    <t>1747806638</t>
  </si>
  <si>
    <t>136</t>
  </si>
  <si>
    <t>783315101</t>
  </si>
  <si>
    <t>Mezinátěr jednonásobný syntetický standardní zámečnických konstrukcí</t>
  </si>
  <si>
    <t>-1276806749</t>
  </si>
  <si>
    <t>137</t>
  </si>
  <si>
    <t>783317101</t>
  </si>
  <si>
    <t>Krycí jednonásobný syntetický standardní nátěr zámečnických konstrukcí</t>
  </si>
  <si>
    <t>1936478130</t>
  </si>
  <si>
    <t>138</t>
  </si>
  <si>
    <t>783601325</t>
  </si>
  <si>
    <t>Odmaštění článkových otopných těles vodou ředitelným odmašťovačem před provedením nátěru</t>
  </si>
  <si>
    <t>935491894</t>
  </si>
  <si>
    <t>koeficient 3</t>
  </si>
  <si>
    <t>((1,1+(2,2*4)+(0,8*3))*0,8)*3</t>
  </si>
  <si>
    <t>139</t>
  </si>
  <si>
    <t>783601713</t>
  </si>
  <si>
    <t>Odmaštění vodou ředitelným odmašťovačem potrubí DN do 50 mm</t>
  </si>
  <si>
    <t>-1684091540</t>
  </si>
  <si>
    <t>8*2*3</t>
  </si>
  <si>
    <t>140</t>
  </si>
  <si>
    <t>783614111</t>
  </si>
  <si>
    <t>Základní jednonásobný syntetický nátěr článkových otopných těles</t>
  </si>
  <si>
    <t>-589089815</t>
  </si>
  <si>
    <t>141</t>
  </si>
  <si>
    <t>783614551</t>
  </si>
  <si>
    <t>Základní jednonásobný syntetický nátěr potrubí DN do 50 mm</t>
  </si>
  <si>
    <t>-31050356</t>
  </si>
  <si>
    <t>142</t>
  </si>
  <si>
    <t>783617117</t>
  </si>
  <si>
    <t>Krycí dvojnásobný syntetický nátěr článkových otopných těles</t>
  </si>
  <si>
    <t>-1352076447</t>
  </si>
  <si>
    <t>143</t>
  </si>
  <si>
    <t>783617611</t>
  </si>
  <si>
    <t>Krycí dvojnásobný syntetický nátěr potrubí DN do 50 mm</t>
  </si>
  <si>
    <t>-1420755347</t>
  </si>
  <si>
    <t>144</t>
  </si>
  <si>
    <t>783622111</t>
  </si>
  <si>
    <t>Tmelení článkových otopných těles disperzním tmelem</t>
  </si>
  <si>
    <t>1971481424</t>
  </si>
  <si>
    <t>145</t>
  </si>
  <si>
    <t>783801401</t>
  </si>
  <si>
    <t>Ometení omítek před provedením nátěru</t>
  </si>
  <si>
    <t>-83862984</t>
  </si>
  <si>
    <t>m.č.301a</t>
  </si>
  <si>
    <t>(55,45*1,5)-(1,65*1,5)-(1,9*1,5*2)-(1,8*1,5)</t>
  </si>
  <si>
    <t>(9,91*1,5)-(0,9*1,5)</t>
  </si>
  <si>
    <t>(10,58*1,5)-(0,8*1,5)</t>
  </si>
  <si>
    <t>(30,48*1,5)-(5,4*1,5)-(1,65*1,5)-(0,9*1,5*2)</t>
  </si>
  <si>
    <t>(24,59*1,5)-(5,4*1,5*2)</t>
  </si>
  <si>
    <t>(40,58*1,5)-(1,8*1,5)</t>
  </si>
  <si>
    <t>m.č. 316+317</t>
  </si>
  <si>
    <t>(41,36*1,5)-(0,9*1,5*3)</t>
  </si>
  <si>
    <t>146</t>
  </si>
  <si>
    <t>783806805</t>
  </si>
  <si>
    <t>Odstranění nátěrů z omítek opálením</t>
  </si>
  <si>
    <t>-1671159087</t>
  </si>
  <si>
    <t>((14,15+12,35)*2*1,5)-(1,8*2,9)-(1,9*2,05*2)-(1,57*3,05*2)</t>
  </si>
  <si>
    <t>((2,44+6,04+2,44)*1,5)-(2*1,6)</t>
  </si>
  <si>
    <t>((5,64+7,25)*2*1,5)-(1,8*2,9)</t>
  </si>
  <si>
    <t>m.č.318</t>
  </si>
  <si>
    <t>((18,4+3,2+18,4)*1,5)-(1,8*3)</t>
  </si>
  <si>
    <t>147</t>
  </si>
  <si>
    <t>783813131</t>
  </si>
  <si>
    <t>Penetrační syntetický nátěr hladkých, tenkovrstvých zrnitých a štukových omítek</t>
  </si>
  <si>
    <t>-1541480914</t>
  </si>
  <si>
    <t>148</t>
  </si>
  <si>
    <t>783817421</t>
  </si>
  <si>
    <t>Krycí dvojnásobný syntetický nátěr hladkých, zrnitých tenkovrstvých nebo štukových omítek</t>
  </si>
  <si>
    <t>-1677119164</t>
  </si>
  <si>
    <t>149</t>
  </si>
  <si>
    <t>783822211</t>
  </si>
  <si>
    <t>Celoplošné vyrovnání omítky před provedením nátěru vápennou stěrkou tl do 3 mm</t>
  </si>
  <si>
    <t>1210628228</t>
  </si>
  <si>
    <t>784</t>
  </si>
  <si>
    <t>Dokončovací práce - malby a tapety</t>
  </si>
  <si>
    <t>150</t>
  </si>
  <si>
    <t>784111001</t>
  </si>
  <si>
    <t>Oprášení (ometení ) podkladu v místnostech v do 3,80 m</t>
  </si>
  <si>
    <t>-845029752</t>
  </si>
  <si>
    <t>stěny</t>
  </si>
  <si>
    <t>(55,45*1,94)</t>
  </si>
  <si>
    <t>(9,91*1,94)</t>
  </si>
  <si>
    <t>(10,58*1,94)</t>
  </si>
  <si>
    <t>(30,48*1,94)</t>
  </si>
  <si>
    <t>(24,59*1,94)</t>
  </si>
  <si>
    <t>(40,58*1,5)</t>
  </si>
  <si>
    <t>(41,36*1,5)</t>
  </si>
  <si>
    <t>stropy</t>
  </si>
  <si>
    <t>55,45+9,91+10,67+30,48+24,59</t>
  </si>
  <si>
    <t>((18,4+3,2+18,4)*1,8)+(18,4*3,2)</t>
  </si>
  <si>
    <t>151</t>
  </si>
  <si>
    <t>784211111</t>
  </si>
  <si>
    <t>Dvojnásobné bílé malby ze směsí za mokra velmi dobře oděruvzdorných v místnostech v do 3,80 m</t>
  </si>
  <si>
    <t>1519247398</t>
  </si>
  <si>
    <t>152</t>
  </si>
  <si>
    <t>784211163</t>
  </si>
  <si>
    <t>Příplatek k cenám 2x maleb ze směsí za mokra oděruvzdorných za barevnou malbu středně sytého odstínu</t>
  </si>
  <si>
    <t>505135251</t>
  </si>
  <si>
    <t>((18,4+3,2+18,4)*1,8)</t>
  </si>
  <si>
    <t>786</t>
  </si>
  <si>
    <t>Dokončovací práce - čalounické úpravy</t>
  </si>
  <si>
    <t>153</t>
  </si>
  <si>
    <t>786624121</t>
  </si>
  <si>
    <t xml:space="preserve">Montáž lamelové žaluzie </t>
  </si>
  <si>
    <t>726185033</t>
  </si>
  <si>
    <t>(1,2*2,4)+(5,4*3)+(3,2*3,05)</t>
  </si>
  <si>
    <t>154</t>
  </si>
  <si>
    <t>55346200</t>
  </si>
  <si>
    <t>žaluzie vertikální interiérové</t>
  </si>
  <si>
    <t>-1737509774</t>
  </si>
  <si>
    <t>155</t>
  </si>
  <si>
    <t>998786102</t>
  </si>
  <si>
    <t>Přesun hmot tonážní pro stínění a čalounické úpravy v objektech v přes 6 do 12 m</t>
  </si>
  <si>
    <t>-636899503</t>
  </si>
  <si>
    <t>156</t>
  </si>
  <si>
    <t>030001000</t>
  </si>
  <si>
    <t>Zařízení staveniště, čištění komunikací, územní vlivy apod</t>
  </si>
  <si>
    <t>1024</t>
  </si>
  <si>
    <t>1010125121</t>
  </si>
  <si>
    <t>VRN9</t>
  </si>
  <si>
    <t>Ostatní náklady</t>
  </si>
  <si>
    <t>157</t>
  </si>
  <si>
    <t>094103000</t>
  </si>
  <si>
    <t>Náklady na plánované vyklizení objektu</t>
  </si>
  <si>
    <t>-203035140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</si>
</sst>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35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2"/>
      <c r="AQ5" s="22"/>
      <c r="AR5" s="20"/>
      <c r="BE5" s="28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6" t="s">
        <v>17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2"/>
      <c r="AQ6" s="22"/>
      <c r="AR6" s="20"/>
      <c r="BE6" s="28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2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2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2"/>
      <c r="BS13" s="17" t="s">
        <v>6</v>
      </c>
    </row>
    <row r="14" spans="2:71" ht="12.75">
      <c r="B14" s="21"/>
      <c r="C14" s="22"/>
      <c r="D14" s="22"/>
      <c r="E14" s="287" t="s">
        <v>29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2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2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2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2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282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2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2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2"/>
    </row>
    <row r="23" spans="2:57" s="1" customFormat="1" ht="16.5" customHeight="1">
      <c r="B23" s="21"/>
      <c r="C23" s="22"/>
      <c r="D23" s="22"/>
      <c r="E23" s="289" t="s">
        <v>1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2"/>
      <c r="AP23" s="22"/>
      <c r="AQ23" s="22"/>
      <c r="AR23" s="20"/>
      <c r="BE23" s="28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2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0">
        <f>ROUND(AG94,2)</f>
        <v>0</v>
      </c>
      <c r="AL26" s="291"/>
      <c r="AM26" s="291"/>
      <c r="AN26" s="291"/>
      <c r="AO26" s="291"/>
      <c r="AP26" s="36"/>
      <c r="AQ26" s="36"/>
      <c r="AR26" s="39"/>
      <c r="BE26" s="28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2" t="s">
        <v>38</v>
      </c>
      <c r="M28" s="292"/>
      <c r="N28" s="292"/>
      <c r="O28" s="292"/>
      <c r="P28" s="292"/>
      <c r="Q28" s="36"/>
      <c r="R28" s="36"/>
      <c r="S28" s="36"/>
      <c r="T28" s="36"/>
      <c r="U28" s="36"/>
      <c r="V28" s="36"/>
      <c r="W28" s="292" t="s">
        <v>39</v>
      </c>
      <c r="X28" s="292"/>
      <c r="Y28" s="292"/>
      <c r="Z28" s="292"/>
      <c r="AA28" s="292"/>
      <c r="AB28" s="292"/>
      <c r="AC28" s="292"/>
      <c r="AD28" s="292"/>
      <c r="AE28" s="292"/>
      <c r="AF28" s="36"/>
      <c r="AG28" s="36"/>
      <c r="AH28" s="36"/>
      <c r="AI28" s="36"/>
      <c r="AJ28" s="36"/>
      <c r="AK28" s="292" t="s">
        <v>40</v>
      </c>
      <c r="AL28" s="292"/>
      <c r="AM28" s="292"/>
      <c r="AN28" s="292"/>
      <c r="AO28" s="292"/>
      <c r="AP28" s="36"/>
      <c r="AQ28" s="36"/>
      <c r="AR28" s="39"/>
      <c r="BE28" s="282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76">
        <v>0.21</v>
      </c>
      <c r="M29" s="275"/>
      <c r="N29" s="275"/>
      <c r="O29" s="275"/>
      <c r="P29" s="275"/>
      <c r="Q29" s="41"/>
      <c r="R29" s="41"/>
      <c r="S29" s="41"/>
      <c r="T29" s="41"/>
      <c r="U29" s="41"/>
      <c r="V29" s="41"/>
      <c r="W29" s="274">
        <f>ROUND(AZ94,2)</f>
        <v>0</v>
      </c>
      <c r="X29" s="275"/>
      <c r="Y29" s="275"/>
      <c r="Z29" s="275"/>
      <c r="AA29" s="275"/>
      <c r="AB29" s="275"/>
      <c r="AC29" s="275"/>
      <c r="AD29" s="275"/>
      <c r="AE29" s="275"/>
      <c r="AF29" s="41"/>
      <c r="AG29" s="41"/>
      <c r="AH29" s="41"/>
      <c r="AI29" s="41"/>
      <c r="AJ29" s="41"/>
      <c r="AK29" s="274">
        <f>ROUND(AV94,2)</f>
        <v>0</v>
      </c>
      <c r="AL29" s="275"/>
      <c r="AM29" s="275"/>
      <c r="AN29" s="275"/>
      <c r="AO29" s="275"/>
      <c r="AP29" s="41"/>
      <c r="AQ29" s="41"/>
      <c r="AR29" s="42"/>
      <c r="BE29" s="283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76">
        <v>0.15</v>
      </c>
      <c r="M30" s="275"/>
      <c r="N30" s="275"/>
      <c r="O30" s="275"/>
      <c r="P30" s="275"/>
      <c r="Q30" s="41"/>
      <c r="R30" s="41"/>
      <c r="S30" s="41"/>
      <c r="T30" s="41"/>
      <c r="U30" s="41"/>
      <c r="V30" s="41"/>
      <c r="W30" s="274">
        <f>ROUND(BA94,2)</f>
        <v>0</v>
      </c>
      <c r="X30" s="275"/>
      <c r="Y30" s="275"/>
      <c r="Z30" s="275"/>
      <c r="AA30" s="275"/>
      <c r="AB30" s="275"/>
      <c r="AC30" s="275"/>
      <c r="AD30" s="275"/>
      <c r="AE30" s="275"/>
      <c r="AF30" s="41"/>
      <c r="AG30" s="41"/>
      <c r="AH30" s="41"/>
      <c r="AI30" s="41"/>
      <c r="AJ30" s="41"/>
      <c r="AK30" s="274">
        <f>ROUND(AW94,2)</f>
        <v>0</v>
      </c>
      <c r="AL30" s="275"/>
      <c r="AM30" s="275"/>
      <c r="AN30" s="275"/>
      <c r="AO30" s="275"/>
      <c r="AP30" s="41"/>
      <c r="AQ30" s="41"/>
      <c r="AR30" s="42"/>
      <c r="BE30" s="283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76">
        <v>0.21</v>
      </c>
      <c r="M31" s="275"/>
      <c r="N31" s="275"/>
      <c r="O31" s="275"/>
      <c r="P31" s="275"/>
      <c r="Q31" s="41"/>
      <c r="R31" s="41"/>
      <c r="S31" s="41"/>
      <c r="T31" s="41"/>
      <c r="U31" s="41"/>
      <c r="V31" s="41"/>
      <c r="W31" s="274">
        <f>ROUND(BB94,2)</f>
        <v>0</v>
      </c>
      <c r="X31" s="275"/>
      <c r="Y31" s="275"/>
      <c r="Z31" s="275"/>
      <c r="AA31" s="275"/>
      <c r="AB31" s="275"/>
      <c r="AC31" s="275"/>
      <c r="AD31" s="275"/>
      <c r="AE31" s="275"/>
      <c r="AF31" s="41"/>
      <c r="AG31" s="41"/>
      <c r="AH31" s="41"/>
      <c r="AI31" s="41"/>
      <c r="AJ31" s="41"/>
      <c r="AK31" s="274">
        <v>0</v>
      </c>
      <c r="AL31" s="275"/>
      <c r="AM31" s="275"/>
      <c r="AN31" s="275"/>
      <c r="AO31" s="275"/>
      <c r="AP31" s="41"/>
      <c r="AQ31" s="41"/>
      <c r="AR31" s="42"/>
      <c r="BE31" s="283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76">
        <v>0.15</v>
      </c>
      <c r="M32" s="275"/>
      <c r="N32" s="275"/>
      <c r="O32" s="275"/>
      <c r="P32" s="275"/>
      <c r="Q32" s="41"/>
      <c r="R32" s="41"/>
      <c r="S32" s="41"/>
      <c r="T32" s="41"/>
      <c r="U32" s="41"/>
      <c r="V32" s="41"/>
      <c r="W32" s="274">
        <f>ROUND(BC94,2)</f>
        <v>0</v>
      </c>
      <c r="X32" s="275"/>
      <c r="Y32" s="275"/>
      <c r="Z32" s="275"/>
      <c r="AA32" s="275"/>
      <c r="AB32" s="275"/>
      <c r="AC32" s="275"/>
      <c r="AD32" s="275"/>
      <c r="AE32" s="275"/>
      <c r="AF32" s="41"/>
      <c r="AG32" s="41"/>
      <c r="AH32" s="41"/>
      <c r="AI32" s="41"/>
      <c r="AJ32" s="41"/>
      <c r="AK32" s="274">
        <v>0</v>
      </c>
      <c r="AL32" s="275"/>
      <c r="AM32" s="275"/>
      <c r="AN32" s="275"/>
      <c r="AO32" s="275"/>
      <c r="AP32" s="41"/>
      <c r="AQ32" s="41"/>
      <c r="AR32" s="42"/>
      <c r="BE32" s="283"/>
    </row>
    <row r="33" spans="2:57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76">
        <v>0</v>
      </c>
      <c r="M33" s="275"/>
      <c r="N33" s="275"/>
      <c r="O33" s="275"/>
      <c r="P33" s="275"/>
      <c r="Q33" s="41"/>
      <c r="R33" s="41"/>
      <c r="S33" s="41"/>
      <c r="T33" s="41"/>
      <c r="U33" s="41"/>
      <c r="V33" s="41"/>
      <c r="W33" s="274">
        <f>ROUND(BD94,2)</f>
        <v>0</v>
      </c>
      <c r="X33" s="275"/>
      <c r="Y33" s="275"/>
      <c r="Z33" s="275"/>
      <c r="AA33" s="275"/>
      <c r="AB33" s="275"/>
      <c r="AC33" s="275"/>
      <c r="AD33" s="275"/>
      <c r="AE33" s="275"/>
      <c r="AF33" s="41"/>
      <c r="AG33" s="41"/>
      <c r="AH33" s="41"/>
      <c r="AI33" s="41"/>
      <c r="AJ33" s="41"/>
      <c r="AK33" s="274">
        <v>0</v>
      </c>
      <c r="AL33" s="275"/>
      <c r="AM33" s="275"/>
      <c r="AN33" s="275"/>
      <c r="AO33" s="275"/>
      <c r="AP33" s="41"/>
      <c r="AQ33" s="41"/>
      <c r="AR33" s="42"/>
      <c r="BE33" s="28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2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77" t="s">
        <v>49</v>
      </c>
      <c r="Y35" s="278"/>
      <c r="Z35" s="278"/>
      <c r="AA35" s="278"/>
      <c r="AB35" s="278"/>
      <c r="AC35" s="45"/>
      <c r="AD35" s="45"/>
      <c r="AE35" s="45"/>
      <c r="AF35" s="45"/>
      <c r="AG35" s="45"/>
      <c r="AH35" s="45"/>
      <c r="AI35" s="45"/>
      <c r="AJ35" s="45"/>
      <c r="AK35" s="279">
        <f>SUM(AK26:AK33)</f>
        <v>0</v>
      </c>
      <c r="AL35" s="278"/>
      <c r="AM35" s="278"/>
      <c r="AN35" s="278"/>
      <c r="AO35" s="28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LS2022-026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3" t="str">
        <f>K6</f>
        <v>Modernizace vestibulu 6.ZŠ Cheb - II.etapa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Cheb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5" t="str">
        <f>IF(AN8="","",AN8)</f>
        <v>23. 3. 2022</v>
      </c>
      <c r="AN87" s="26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Cheb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6" t="str">
        <f>IF(E17="","",E17)</f>
        <v>MgA Hana Fischerová</v>
      </c>
      <c r="AN89" s="267"/>
      <c r="AO89" s="267"/>
      <c r="AP89" s="267"/>
      <c r="AQ89" s="36"/>
      <c r="AR89" s="39"/>
      <c r="AS89" s="268" t="s">
        <v>57</v>
      </c>
      <c r="AT89" s="26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6" t="str">
        <f>IF(E20="","",E20)</f>
        <v>Sadílek Ladislav</v>
      </c>
      <c r="AN90" s="267"/>
      <c r="AO90" s="267"/>
      <c r="AP90" s="267"/>
      <c r="AQ90" s="36"/>
      <c r="AR90" s="39"/>
      <c r="AS90" s="270"/>
      <c r="AT90" s="27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2"/>
      <c r="AT91" s="27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56" t="s">
        <v>58</v>
      </c>
      <c r="D92" s="257"/>
      <c r="E92" s="257"/>
      <c r="F92" s="257"/>
      <c r="G92" s="257"/>
      <c r="H92" s="73"/>
      <c r="I92" s="258" t="s">
        <v>59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9" t="s">
        <v>60</v>
      </c>
      <c r="AH92" s="257"/>
      <c r="AI92" s="257"/>
      <c r="AJ92" s="257"/>
      <c r="AK92" s="257"/>
      <c r="AL92" s="257"/>
      <c r="AM92" s="257"/>
      <c r="AN92" s="258" t="s">
        <v>61</v>
      </c>
      <c r="AO92" s="257"/>
      <c r="AP92" s="260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1">
        <f>ROUND(SUM(AG95:AG97),2)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24.75" customHeight="1">
      <c r="A95" s="93" t="s">
        <v>81</v>
      </c>
      <c r="B95" s="94"/>
      <c r="C95" s="95"/>
      <c r="D95" s="255" t="s">
        <v>82</v>
      </c>
      <c r="E95" s="255"/>
      <c r="F95" s="255"/>
      <c r="G95" s="255"/>
      <c r="H95" s="255"/>
      <c r="I95" s="96"/>
      <c r="J95" s="255" t="s">
        <v>83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3">
        <f>'SO 02.2 - Elektroinstalac...'!J30</f>
        <v>0</v>
      </c>
      <c r="AH95" s="254"/>
      <c r="AI95" s="254"/>
      <c r="AJ95" s="254"/>
      <c r="AK95" s="254"/>
      <c r="AL95" s="254"/>
      <c r="AM95" s="254"/>
      <c r="AN95" s="253">
        <f>SUM(AG95,AT95)</f>
        <v>0</v>
      </c>
      <c r="AO95" s="254"/>
      <c r="AP95" s="254"/>
      <c r="AQ95" s="97" t="s">
        <v>84</v>
      </c>
      <c r="AR95" s="98"/>
      <c r="AS95" s="99">
        <v>0</v>
      </c>
      <c r="AT95" s="100">
        <f>ROUND(SUM(AV95:AW95),2)</f>
        <v>0</v>
      </c>
      <c r="AU95" s="101">
        <f>'SO 02.2 - Elektroinstalac...'!P120</f>
        <v>0</v>
      </c>
      <c r="AV95" s="100">
        <f>'SO 02.2 - Elektroinstalac...'!J33</f>
        <v>0</v>
      </c>
      <c r="AW95" s="100">
        <f>'SO 02.2 - Elektroinstalac...'!J34</f>
        <v>0</v>
      </c>
      <c r="AX95" s="100">
        <f>'SO 02.2 - Elektroinstalac...'!J35</f>
        <v>0</v>
      </c>
      <c r="AY95" s="100">
        <f>'SO 02.2 - Elektroinstalac...'!J36</f>
        <v>0</v>
      </c>
      <c r="AZ95" s="100">
        <f>'SO 02.2 - Elektroinstalac...'!F33</f>
        <v>0</v>
      </c>
      <c r="BA95" s="100">
        <f>'SO 02.2 - Elektroinstalac...'!F34</f>
        <v>0</v>
      </c>
      <c r="BB95" s="100">
        <f>'SO 02.2 - Elektroinstalac...'!F35</f>
        <v>0</v>
      </c>
      <c r="BC95" s="100">
        <f>'SO 02.2 - Elektroinstalac...'!F36</f>
        <v>0</v>
      </c>
      <c r="BD95" s="102">
        <f>'SO 02.2 - Elektroinstalac...'!F37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1" s="7" customFormat="1" ht="24.75" customHeight="1">
      <c r="A96" s="93" t="s">
        <v>81</v>
      </c>
      <c r="B96" s="94"/>
      <c r="C96" s="95"/>
      <c r="D96" s="255" t="s">
        <v>88</v>
      </c>
      <c r="E96" s="255"/>
      <c r="F96" s="255"/>
      <c r="G96" s="255"/>
      <c r="H96" s="255"/>
      <c r="I96" s="96"/>
      <c r="J96" s="255" t="s">
        <v>89</v>
      </c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3">
        <f>'SO 02.1 - Vzduchotechnika...'!J30</f>
        <v>0</v>
      </c>
      <c r="AH96" s="254"/>
      <c r="AI96" s="254"/>
      <c r="AJ96" s="254"/>
      <c r="AK96" s="254"/>
      <c r="AL96" s="254"/>
      <c r="AM96" s="254"/>
      <c r="AN96" s="253">
        <f>SUM(AG96,AT96)</f>
        <v>0</v>
      </c>
      <c r="AO96" s="254"/>
      <c r="AP96" s="254"/>
      <c r="AQ96" s="97" t="s">
        <v>84</v>
      </c>
      <c r="AR96" s="98"/>
      <c r="AS96" s="99">
        <v>0</v>
      </c>
      <c r="AT96" s="100">
        <f>ROUND(SUM(AV96:AW96),2)</f>
        <v>0</v>
      </c>
      <c r="AU96" s="101">
        <f>'SO 02.1 - Vzduchotechnika...'!P121</f>
        <v>0</v>
      </c>
      <c r="AV96" s="100">
        <f>'SO 02.1 - Vzduchotechnika...'!J33</f>
        <v>0</v>
      </c>
      <c r="AW96" s="100">
        <f>'SO 02.1 - Vzduchotechnika...'!J34</f>
        <v>0</v>
      </c>
      <c r="AX96" s="100">
        <f>'SO 02.1 - Vzduchotechnika...'!J35</f>
        <v>0</v>
      </c>
      <c r="AY96" s="100">
        <f>'SO 02.1 - Vzduchotechnika...'!J36</f>
        <v>0</v>
      </c>
      <c r="AZ96" s="100">
        <f>'SO 02.1 - Vzduchotechnika...'!F33</f>
        <v>0</v>
      </c>
      <c r="BA96" s="100">
        <f>'SO 02.1 - Vzduchotechnika...'!F34</f>
        <v>0</v>
      </c>
      <c r="BB96" s="100">
        <f>'SO 02.1 - Vzduchotechnika...'!F35</f>
        <v>0</v>
      </c>
      <c r="BC96" s="100">
        <f>'SO 02.1 - Vzduchotechnika...'!F36</f>
        <v>0</v>
      </c>
      <c r="BD96" s="102">
        <f>'SO 02.1 - Vzduchotechnika...'!F37</f>
        <v>0</v>
      </c>
      <c r="BT96" s="103" t="s">
        <v>85</v>
      </c>
      <c r="BV96" s="103" t="s">
        <v>79</v>
      </c>
      <c r="BW96" s="103" t="s">
        <v>90</v>
      </c>
      <c r="BX96" s="103" t="s">
        <v>5</v>
      </c>
      <c r="CL96" s="103" t="s">
        <v>1</v>
      </c>
      <c r="CM96" s="103" t="s">
        <v>87</v>
      </c>
    </row>
    <row r="97" spans="1:91" s="7" customFormat="1" ht="16.5" customHeight="1">
      <c r="A97" s="93" t="s">
        <v>81</v>
      </c>
      <c r="B97" s="94"/>
      <c r="C97" s="95"/>
      <c r="D97" s="255" t="s">
        <v>91</v>
      </c>
      <c r="E97" s="255"/>
      <c r="F97" s="255"/>
      <c r="G97" s="255"/>
      <c r="H97" s="255"/>
      <c r="I97" s="96"/>
      <c r="J97" s="255" t="s">
        <v>92</v>
      </c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3">
        <f>'SO 02 - Stavební úpravy'!J30</f>
        <v>0</v>
      </c>
      <c r="AH97" s="254"/>
      <c r="AI97" s="254"/>
      <c r="AJ97" s="254"/>
      <c r="AK97" s="254"/>
      <c r="AL97" s="254"/>
      <c r="AM97" s="254"/>
      <c r="AN97" s="253">
        <f>SUM(AG97,AT97)</f>
        <v>0</v>
      </c>
      <c r="AO97" s="254"/>
      <c r="AP97" s="254"/>
      <c r="AQ97" s="97" t="s">
        <v>84</v>
      </c>
      <c r="AR97" s="98"/>
      <c r="AS97" s="104">
        <v>0</v>
      </c>
      <c r="AT97" s="105">
        <f>ROUND(SUM(AV97:AW97),2)</f>
        <v>0</v>
      </c>
      <c r="AU97" s="106">
        <f>'SO 02 - Stavební úpravy'!P140</f>
        <v>0</v>
      </c>
      <c r="AV97" s="105">
        <f>'SO 02 - Stavební úpravy'!J33</f>
        <v>0</v>
      </c>
      <c r="AW97" s="105">
        <f>'SO 02 - Stavební úpravy'!J34</f>
        <v>0</v>
      </c>
      <c r="AX97" s="105">
        <f>'SO 02 - Stavební úpravy'!J35</f>
        <v>0</v>
      </c>
      <c r="AY97" s="105">
        <f>'SO 02 - Stavební úpravy'!J36</f>
        <v>0</v>
      </c>
      <c r="AZ97" s="105">
        <f>'SO 02 - Stavební úpravy'!F33</f>
        <v>0</v>
      </c>
      <c r="BA97" s="105">
        <f>'SO 02 - Stavební úpravy'!F34</f>
        <v>0</v>
      </c>
      <c r="BB97" s="105">
        <f>'SO 02 - Stavební úpravy'!F35</f>
        <v>0</v>
      </c>
      <c r="BC97" s="105">
        <f>'SO 02 - Stavební úpravy'!F36</f>
        <v>0</v>
      </c>
      <c r="BD97" s="107">
        <f>'SO 02 - Stavební úpravy'!F37</f>
        <v>0</v>
      </c>
      <c r="BT97" s="103" t="s">
        <v>85</v>
      </c>
      <c r="BV97" s="103" t="s">
        <v>79</v>
      </c>
      <c r="BW97" s="103" t="s">
        <v>93</v>
      </c>
      <c r="BX97" s="103" t="s">
        <v>5</v>
      </c>
      <c r="CL97" s="103" t="s">
        <v>1</v>
      </c>
      <c r="CM97" s="103" t="s">
        <v>87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s2CtrX2GGR2DM3gV+7nEBdsbEWBA20tU+zEOknE6jZgVM+41A8U2ZICi7OR78T1GN7XNK5hNZCV91818luTJTQ==" saltValue="aZIZipq2ybRFea2HdGjTugTqZ6LgzRwjagriXeAuwVo326+40ofMhHi4LPARvN3wg+FLha3t1rnbUxjYMJUK7A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2.2 - Elektroinstalac...'!C2" display="/"/>
    <hyperlink ref="A96" location="'SO 02.1 - Vzduchotechnika...'!C2" display="/"/>
    <hyperlink ref="A97" location="'SO 02 - Staveb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5" customHeight="1">
      <c r="B4" s="20"/>
      <c r="D4" s="110" t="s">
        <v>94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6" t="str">
        <f>'Rekapitulace stavby'!K6</f>
        <v>Modernizace vestibulu 6.ZŠ Cheb - II.etapa</v>
      </c>
      <c r="F7" s="297"/>
      <c r="G7" s="297"/>
      <c r="H7" s="297"/>
      <c r="L7" s="20"/>
    </row>
    <row r="8" spans="1:31" s="2" customFormat="1" ht="12" customHeight="1">
      <c r="A8" s="34"/>
      <c r="B8" s="39"/>
      <c r="C8" s="34"/>
      <c r="D8" s="112" t="s">
        <v>95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8" t="s">
        <v>96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97</v>
      </c>
      <c r="G12" s="34"/>
      <c r="H12" s="34"/>
      <c r="I12" s="112" t="s">
        <v>22</v>
      </c>
      <c r="J12" s="114" t="str">
        <f>'Rekapitulace stavby'!AN8</f>
        <v>23. 3. 2022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Město Cheb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0" t="str">
        <f>'Rekapitulace stavby'!E14</f>
        <v>Vyplň údaj</v>
      </c>
      <c r="F18" s="301"/>
      <c r="G18" s="301"/>
      <c r="H18" s="30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MgA Hana Fischerová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>15759491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>Sadílek Ladislav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2" t="s">
        <v>1</v>
      </c>
      <c r="F27" s="302"/>
      <c r="G27" s="302"/>
      <c r="H27" s="30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ROUND((SUM(BE120:BE179)),2)</f>
        <v>0</v>
      </c>
      <c r="G33" s="34"/>
      <c r="H33" s="34"/>
      <c r="I33" s="124">
        <v>0.21</v>
      </c>
      <c r="J33" s="123">
        <f>ROUND(((SUM(BE120:BE179))*I33),2)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ROUND((SUM(BF120:BF179)),2)</f>
        <v>0</v>
      </c>
      <c r="G34" s="34"/>
      <c r="H34" s="34"/>
      <c r="I34" s="124">
        <v>0.15</v>
      </c>
      <c r="J34" s="123">
        <f>ROUND(((SUM(BF120:BF179))*I34),2)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ROUND((SUM(BG120:BG179)),2)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ROUND((SUM(BH120:BH179)),2)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ROUND((SUM(BI120:BI179)),2)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4" t="str">
        <f>E7</f>
        <v>Modernizace vestibulu 6.ZŠ Cheb - II.etapa</v>
      </c>
      <c r="F85" s="295"/>
      <c r="G85" s="295"/>
      <c r="H85" s="29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SO 02.2 - Elektroinstalace II.etapa</v>
      </c>
      <c r="F87" s="293"/>
      <c r="G87" s="293"/>
      <c r="H87" s="29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23. 3. 2022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Cheb</v>
      </c>
      <c r="G91" s="36"/>
      <c r="H91" s="36"/>
      <c r="I91" s="29" t="s">
        <v>30</v>
      </c>
      <c r="J91" s="32" t="str">
        <f>E21</f>
        <v>MgA Hana Fischerová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Sadílek Ladislav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4.95" customHeight="1">
      <c r="B97" s="147"/>
      <c r="C97" s="148"/>
      <c r="D97" s="149" t="s">
        <v>103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104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105</v>
      </c>
      <c r="E99" s="156"/>
      <c r="F99" s="156"/>
      <c r="G99" s="156"/>
      <c r="H99" s="156"/>
      <c r="I99" s="156"/>
      <c r="J99" s="157">
        <f>J171</f>
        <v>0</v>
      </c>
      <c r="K99" s="154"/>
      <c r="L99" s="158"/>
    </row>
    <row r="100" spans="2:12" s="9" customFormat="1" ht="24.95" customHeight="1">
      <c r="B100" s="147"/>
      <c r="C100" s="148"/>
      <c r="D100" s="149" t="s">
        <v>106</v>
      </c>
      <c r="E100" s="150"/>
      <c r="F100" s="150"/>
      <c r="G100" s="150"/>
      <c r="H100" s="150"/>
      <c r="I100" s="150"/>
      <c r="J100" s="151">
        <f>J174</f>
        <v>0</v>
      </c>
      <c r="K100" s="148"/>
      <c r="L100" s="152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107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4" t="str">
        <f>E7</f>
        <v>Modernizace vestibulu 6.ZŠ Cheb - II.etapa</v>
      </c>
      <c r="F110" s="295"/>
      <c r="G110" s="295"/>
      <c r="H110" s="295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95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63" t="str">
        <f>E9</f>
        <v>SO 02.2 - Elektroinstalace II.etapa</v>
      </c>
      <c r="F112" s="293"/>
      <c r="G112" s="293"/>
      <c r="H112" s="29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23. 3. 2022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>Město Cheb</v>
      </c>
      <c r="G116" s="36"/>
      <c r="H116" s="36"/>
      <c r="I116" s="29" t="s">
        <v>30</v>
      </c>
      <c r="J116" s="32" t="str">
        <f>E21</f>
        <v>MgA Hana Fischerová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33</v>
      </c>
      <c r="J117" s="32" t="str">
        <f>E24</f>
        <v>Sadílek Ladislav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108</v>
      </c>
      <c r="D119" s="162" t="s">
        <v>62</v>
      </c>
      <c r="E119" s="162" t="s">
        <v>58</v>
      </c>
      <c r="F119" s="162" t="s">
        <v>59</v>
      </c>
      <c r="G119" s="162" t="s">
        <v>109</v>
      </c>
      <c r="H119" s="162" t="s">
        <v>110</v>
      </c>
      <c r="I119" s="162" t="s">
        <v>111</v>
      </c>
      <c r="J119" s="163" t="s">
        <v>100</v>
      </c>
      <c r="K119" s="164" t="s">
        <v>112</v>
      </c>
      <c r="L119" s="165"/>
      <c r="M119" s="75" t="s">
        <v>1</v>
      </c>
      <c r="N119" s="76" t="s">
        <v>41</v>
      </c>
      <c r="O119" s="76" t="s">
        <v>113</v>
      </c>
      <c r="P119" s="76" t="s">
        <v>114</v>
      </c>
      <c r="Q119" s="76" t="s">
        <v>115</v>
      </c>
      <c r="R119" s="76" t="s">
        <v>116</v>
      </c>
      <c r="S119" s="76" t="s">
        <v>117</v>
      </c>
      <c r="T119" s="77" t="s">
        <v>118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119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P121+P174</f>
        <v>0</v>
      </c>
      <c r="Q120" s="79"/>
      <c r="R120" s="168">
        <f>R121+R174</f>
        <v>0.04333000000000001</v>
      </c>
      <c r="S120" s="79"/>
      <c r="T120" s="169">
        <f>T121+T174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76</v>
      </c>
      <c r="AU120" s="17" t="s">
        <v>102</v>
      </c>
      <c r="BK120" s="170">
        <f>BK121+BK174</f>
        <v>0</v>
      </c>
    </row>
    <row r="121" spans="2:63" s="12" customFormat="1" ht="25.9" customHeight="1">
      <c r="B121" s="171"/>
      <c r="C121" s="172"/>
      <c r="D121" s="173" t="s">
        <v>76</v>
      </c>
      <c r="E121" s="174" t="s">
        <v>120</v>
      </c>
      <c r="F121" s="174" t="s">
        <v>121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P122+P171</f>
        <v>0</v>
      </c>
      <c r="Q121" s="179"/>
      <c r="R121" s="180">
        <f>R122+R171</f>
        <v>0.04333000000000001</v>
      </c>
      <c r="S121" s="179"/>
      <c r="T121" s="181">
        <f>T122+T171</f>
        <v>0</v>
      </c>
      <c r="AR121" s="182" t="s">
        <v>87</v>
      </c>
      <c r="AT121" s="183" t="s">
        <v>76</v>
      </c>
      <c r="AU121" s="183" t="s">
        <v>77</v>
      </c>
      <c r="AY121" s="182" t="s">
        <v>122</v>
      </c>
      <c r="BK121" s="184">
        <f>BK122+BK171</f>
        <v>0</v>
      </c>
    </row>
    <row r="122" spans="2:63" s="12" customFormat="1" ht="22.9" customHeight="1">
      <c r="B122" s="171"/>
      <c r="C122" s="172"/>
      <c r="D122" s="173" t="s">
        <v>76</v>
      </c>
      <c r="E122" s="185" t="s">
        <v>123</v>
      </c>
      <c r="F122" s="185" t="s">
        <v>124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SUM(P123:P170)</f>
        <v>0</v>
      </c>
      <c r="Q122" s="179"/>
      <c r="R122" s="180">
        <f>SUM(R123:R170)</f>
        <v>0.043050000000000005</v>
      </c>
      <c r="S122" s="179"/>
      <c r="T122" s="181">
        <f>SUM(T123:T170)</f>
        <v>0</v>
      </c>
      <c r="AR122" s="182" t="s">
        <v>87</v>
      </c>
      <c r="AT122" s="183" t="s">
        <v>76</v>
      </c>
      <c r="AU122" s="183" t="s">
        <v>85</v>
      </c>
      <c r="AY122" s="182" t="s">
        <v>122</v>
      </c>
      <c r="BK122" s="184">
        <f>SUM(BK123:BK170)</f>
        <v>0</v>
      </c>
    </row>
    <row r="123" spans="1:65" s="2" customFormat="1" ht="16.5" customHeight="1">
      <c r="A123" s="34"/>
      <c r="B123" s="35"/>
      <c r="C123" s="187" t="s">
        <v>85</v>
      </c>
      <c r="D123" s="187" t="s">
        <v>125</v>
      </c>
      <c r="E123" s="188" t="s">
        <v>126</v>
      </c>
      <c r="F123" s="189" t="s">
        <v>127</v>
      </c>
      <c r="G123" s="190" t="s">
        <v>128</v>
      </c>
      <c r="H123" s="191">
        <v>1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42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129</v>
      </c>
      <c r="AT123" s="199" t="s">
        <v>125</v>
      </c>
      <c r="AU123" s="199" t="s">
        <v>87</v>
      </c>
      <c r="AY123" s="17" t="s">
        <v>122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85</v>
      </c>
      <c r="BK123" s="200">
        <f>ROUND(I123*H123,2)</f>
        <v>0</v>
      </c>
      <c r="BL123" s="17" t="s">
        <v>129</v>
      </c>
      <c r="BM123" s="199" t="s">
        <v>87</v>
      </c>
    </row>
    <row r="124" spans="1:65" s="2" customFormat="1" ht="16.5" customHeight="1">
      <c r="A124" s="34"/>
      <c r="B124" s="35"/>
      <c r="C124" s="201" t="s">
        <v>87</v>
      </c>
      <c r="D124" s="201" t="s">
        <v>130</v>
      </c>
      <c r="E124" s="202" t="s">
        <v>131</v>
      </c>
      <c r="F124" s="203" t="s">
        <v>132</v>
      </c>
      <c r="G124" s="204" t="s">
        <v>128</v>
      </c>
      <c r="H124" s="205">
        <v>1</v>
      </c>
      <c r="I124" s="206"/>
      <c r="J124" s="207">
        <f>ROUND(I124*H124,2)</f>
        <v>0</v>
      </c>
      <c r="K124" s="208"/>
      <c r="L124" s="209"/>
      <c r="M124" s="210" t="s">
        <v>1</v>
      </c>
      <c r="N124" s="211" t="s">
        <v>42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133</v>
      </c>
      <c r="AT124" s="199" t="s">
        <v>130</v>
      </c>
      <c r="AU124" s="199" t="s">
        <v>87</v>
      </c>
      <c r="AY124" s="17" t="s">
        <v>122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85</v>
      </c>
      <c r="BK124" s="200">
        <f>ROUND(I124*H124,2)</f>
        <v>0</v>
      </c>
      <c r="BL124" s="17" t="s">
        <v>129</v>
      </c>
      <c r="BM124" s="199" t="s">
        <v>134</v>
      </c>
    </row>
    <row r="125" spans="1:65" s="2" customFormat="1" ht="24.2" customHeight="1">
      <c r="A125" s="34"/>
      <c r="B125" s="35"/>
      <c r="C125" s="187" t="s">
        <v>135</v>
      </c>
      <c r="D125" s="187" t="s">
        <v>125</v>
      </c>
      <c r="E125" s="188" t="s">
        <v>136</v>
      </c>
      <c r="F125" s="189" t="s">
        <v>137</v>
      </c>
      <c r="G125" s="190" t="s">
        <v>138</v>
      </c>
      <c r="H125" s="191">
        <v>100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42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129</v>
      </c>
      <c r="AT125" s="199" t="s">
        <v>125</v>
      </c>
      <c r="AU125" s="199" t="s">
        <v>87</v>
      </c>
      <c r="AY125" s="17" t="s">
        <v>122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85</v>
      </c>
      <c r="BK125" s="200">
        <f>ROUND(I125*H125,2)</f>
        <v>0</v>
      </c>
      <c r="BL125" s="17" t="s">
        <v>129</v>
      </c>
      <c r="BM125" s="199" t="s">
        <v>139</v>
      </c>
    </row>
    <row r="126" spans="1:65" s="2" customFormat="1" ht="24.2" customHeight="1">
      <c r="A126" s="34"/>
      <c r="B126" s="35"/>
      <c r="C126" s="201" t="s">
        <v>134</v>
      </c>
      <c r="D126" s="201" t="s">
        <v>130</v>
      </c>
      <c r="E126" s="202" t="s">
        <v>140</v>
      </c>
      <c r="F126" s="203" t="s">
        <v>141</v>
      </c>
      <c r="G126" s="204" t="s">
        <v>138</v>
      </c>
      <c r="H126" s="205">
        <v>105</v>
      </c>
      <c r="I126" s="206"/>
      <c r="J126" s="207">
        <f>ROUND(I126*H126,2)</f>
        <v>0</v>
      </c>
      <c r="K126" s="208"/>
      <c r="L126" s="209"/>
      <c r="M126" s="210" t="s">
        <v>1</v>
      </c>
      <c r="N126" s="211" t="s">
        <v>42</v>
      </c>
      <c r="O126" s="71"/>
      <c r="P126" s="197">
        <f>O126*H126</f>
        <v>0</v>
      </c>
      <c r="Q126" s="197">
        <v>0.00018</v>
      </c>
      <c r="R126" s="197">
        <f>Q126*H126</f>
        <v>0.0189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133</v>
      </c>
      <c r="AT126" s="199" t="s">
        <v>130</v>
      </c>
      <c r="AU126" s="199" t="s">
        <v>87</v>
      </c>
      <c r="AY126" s="17" t="s">
        <v>122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85</v>
      </c>
      <c r="BK126" s="200">
        <f>ROUND(I126*H126,2)</f>
        <v>0</v>
      </c>
      <c r="BL126" s="17" t="s">
        <v>129</v>
      </c>
      <c r="BM126" s="199" t="s">
        <v>142</v>
      </c>
    </row>
    <row r="127" spans="2:51" s="13" customFormat="1" ht="12">
      <c r="B127" s="212"/>
      <c r="C127" s="213"/>
      <c r="D127" s="214" t="s">
        <v>143</v>
      </c>
      <c r="E127" s="213"/>
      <c r="F127" s="215" t="s">
        <v>144</v>
      </c>
      <c r="G127" s="213"/>
      <c r="H127" s="216">
        <v>105</v>
      </c>
      <c r="I127" s="217"/>
      <c r="J127" s="213"/>
      <c r="K127" s="213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143</v>
      </c>
      <c r="AU127" s="222" t="s">
        <v>87</v>
      </c>
      <c r="AV127" s="13" t="s">
        <v>87</v>
      </c>
      <c r="AW127" s="13" t="s">
        <v>4</v>
      </c>
      <c r="AX127" s="13" t="s">
        <v>85</v>
      </c>
      <c r="AY127" s="222" t="s">
        <v>122</v>
      </c>
    </row>
    <row r="128" spans="1:65" s="2" customFormat="1" ht="24.2" customHeight="1">
      <c r="A128" s="34"/>
      <c r="B128" s="35"/>
      <c r="C128" s="187" t="s">
        <v>145</v>
      </c>
      <c r="D128" s="187" t="s">
        <v>125</v>
      </c>
      <c r="E128" s="188" t="s">
        <v>146</v>
      </c>
      <c r="F128" s="189" t="s">
        <v>147</v>
      </c>
      <c r="G128" s="190" t="s">
        <v>138</v>
      </c>
      <c r="H128" s="191">
        <v>100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42</v>
      </c>
      <c r="O128" s="7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129</v>
      </c>
      <c r="AT128" s="199" t="s">
        <v>125</v>
      </c>
      <c r="AU128" s="199" t="s">
        <v>87</v>
      </c>
      <c r="AY128" s="17" t="s">
        <v>122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85</v>
      </c>
      <c r="BK128" s="200">
        <f>ROUND(I128*H128,2)</f>
        <v>0</v>
      </c>
      <c r="BL128" s="17" t="s">
        <v>129</v>
      </c>
      <c r="BM128" s="199" t="s">
        <v>148</v>
      </c>
    </row>
    <row r="129" spans="1:65" s="2" customFormat="1" ht="24.2" customHeight="1">
      <c r="A129" s="34"/>
      <c r="B129" s="35"/>
      <c r="C129" s="201" t="s">
        <v>149</v>
      </c>
      <c r="D129" s="201" t="s">
        <v>130</v>
      </c>
      <c r="E129" s="202" t="s">
        <v>150</v>
      </c>
      <c r="F129" s="203" t="s">
        <v>151</v>
      </c>
      <c r="G129" s="204" t="s">
        <v>138</v>
      </c>
      <c r="H129" s="205">
        <v>105</v>
      </c>
      <c r="I129" s="206"/>
      <c r="J129" s="207">
        <f>ROUND(I129*H129,2)</f>
        <v>0</v>
      </c>
      <c r="K129" s="208"/>
      <c r="L129" s="209"/>
      <c r="M129" s="210" t="s">
        <v>1</v>
      </c>
      <c r="N129" s="211" t="s">
        <v>42</v>
      </c>
      <c r="O129" s="71"/>
      <c r="P129" s="197">
        <f>O129*H129</f>
        <v>0</v>
      </c>
      <c r="Q129" s="197">
        <v>0.00023</v>
      </c>
      <c r="R129" s="197">
        <f>Q129*H129</f>
        <v>0.02415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133</v>
      </c>
      <c r="AT129" s="199" t="s">
        <v>130</v>
      </c>
      <c r="AU129" s="199" t="s">
        <v>87</v>
      </c>
      <c r="AY129" s="17" t="s">
        <v>122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85</v>
      </c>
      <c r="BK129" s="200">
        <f>ROUND(I129*H129,2)</f>
        <v>0</v>
      </c>
      <c r="BL129" s="17" t="s">
        <v>129</v>
      </c>
      <c r="BM129" s="199" t="s">
        <v>152</v>
      </c>
    </row>
    <row r="130" spans="2:51" s="13" customFormat="1" ht="12">
      <c r="B130" s="212"/>
      <c r="C130" s="213"/>
      <c r="D130" s="214" t="s">
        <v>143</v>
      </c>
      <c r="E130" s="213"/>
      <c r="F130" s="215" t="s">
        <v>144</v>
      </c>
      <c r="G130" s="213"/>
      <c r="H130" s="216">
        <v>105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143</v>
      </c>
      <c r="AU130" s="222" t="s">
        <v>87</v>
      </c>
      <c r="AV130" s="13" t="s">
        <v>87</v>
      </c>
      <c r="AW130" s="13" t="s">
        <v>4</v>
      </c>
      <c r="AX130" s="13" t="s">
        <v>85</v>
      </c>
      <c r="AY130" s="222" t="s">
        <v>122</v>
      </c>
    </row>
    <row r="131" spans="1:65" s="2" customFormat="1" ht="24.2" customHeight="1">
      <c r="A131" s="34"/>
      <c r="B131" s="35"/>
      <c r="C131" s="187" t="s">
        <v>153</v>
      </c>
      <c r="D131" s="187" t="s">
        <v>125</v>
      </c>
      <c r="E131" s="188" t="s">
        <v>154</v>
      </c>
      <c r="F131" s="189" t="s">
        <v>155</v>
      </c>
      <c r="G131" s="190" t="s">
        <v>138</v>
      </c>
      <c r="H131" s="191">
        <v>30</v>
      </c>
      <c r="I131" s="192"/>
      <c r="J131" s="193">
        <f aca="true" t="shared" si="0" ref="J131:J170">ROUND(I131*H131,2)</f>
        <v>0</v>
      </c>
      <c r="K131" s="194"/>
      <c r="L131" s="39"/>
      <c r="M131" s="195" t="s">
        <v>1</v>
      </c>
      <c r="N131" s="196" t="s">
        <v>42</v>
      </c>
      <c r="O131" s="71"/>
      <c r="P131" s="197">
        <f aca="true" t="shared" si="1" ref="P131:P170">O131*H131</f>
        <v>0</v>
      </c>
      <c r="Q131" s="197">
        <v>0</v>
      </c>
      <c r="R131" s="197">
        <f aca="true" t="shared" si="2" ref="R131:R170">Q131*H131</f>
        <v>0</v>
      </c>
      <c r="S131" s="197">
        <v>0</v>
      </c>
      <c r="T131" s="198">
        <f aca="true" t="shared" si="3" ref="T131:T170"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129</v>
      </c>
      <c r="AT131" s="199" t="s">
        <v>125</v>
      </c>
      <c r="AU131" s="199" t="s">
        <v>87</v>
      </c>
      <c r="AY131" s="17" t="s">
        <v>122</v>
      </c>
      <c r="BE131" s="200">
        <f aca="true" t="shared" si="4" ref="BE131:BE170">IF(N131="základní",J131,0)</f>
        <v>0</v>
      </c>
      <c r="BF131" s="200">
        <f aca="true" t="shared" si="5" ref="BF131:BF170">IF(N131="snížená",J131,0)</f>
        <v>0</v>
      </c>
      <c r="BG131" s="200">
        <f aca="true" t="shared" si="6" ref="BG131:BG170">IF(N131="zákl. přenesená",J131,0)</f>
        <v>0</v>
      </c>
      <c r="BH131" s="200">
        <f aca="true" t="shared" si="7" ref="BH131:BH170">IF(N131="sníž. přenesená",J131,0)</f>
        <v>0</v>
      </c>
      <c r="BI131" s="200">
        <f aca="true" t="shared" si="8" ref="BI131:BI170">IF(N131="nulová",J131,0)</f>
        <v>0</v>
      </c>
      <c r="BJ131" s="17" t="s">
        <v>85</v>
      </c>
      <c r="BK131" s="200">
        <f aca="true" t="shared" si="9" ref="BK131:BK170">ROUND(I131*H131,2)</f>
        <v>0</v>
      </c>
      <c r="BL131" s="17" t="s">
        <v>129</v>
      </c>
      <c r="BM131" s="199" t="s">
        <v>149</v>
      </c>
    </row>
    <row r="132" spans="1:65" s="2" customFormat="1" ht="24.2" customHeight="1">
      <c r="A132" s="34"/>
      <c r="B132" s="35"/>
      <c r="C132" s="201" t="s">
        <v>156</v>
      </c>
      <c r="D132" s="201" t="s">
        <v>130</v>
      </c>
      <c r="E132" s="202" t="s">
        <v>157</v>
      </c>
      <c r="F132" s="203" t="s">
        <v>158</v>
      </c>
      <c r="G132" s="204" t="s">
        <v>138</v>
      </c>
      <c r="H132" s="205">
        <v>30</v>
      </c>
      <c r="I132" s="206"/>
      <c r="J132" s="207">
        <f t="shared" si="0"/>
        <v>0</v>
      </c>
      <c r="K132" s="208"/>
      <c r="L132" s="209"/>
      <c r="M132" s="210" t="s">
        <v>1</v>
      </c>
      <c r="N132" s="211" t="s">
        <v>42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133</v>
      </c>
      <c r="AT132" s="199" t="s">
        <v>130</v>
      </c>
      <c r="AU132" s="199" t="s">
        <v>87</v>
      </c>
      <c r="AY132" s="17" t="s">
        <v>122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85</v>
      </c>
      <c r="BK132" s="200">
        <f t="shared" si="9"/>
        <v>0</v>
      </c>
      <c r="BL132" s="17" t="s">
        <v>129</v>
      </c>
      <c r="BM132" s="199" t="s">
        <v>156</v>
      </c>
    </row>
    <row r="133" spans="1:65" s="2" customFormat="1" ht="24.2" customHeight="1">
      <c r="A133" s="34"/>
      <c r="B133" s="35"/>
      <c r="C133" s="187" t="s">
        <v>159</v>
      </c>
      <c r="D133" s="187" t="s">
        <v>125</v>
      </c>
      <c r="E133" s="188" t="s">
        <v>160</v>
      </c>
      <c r="F133" s="189" t="s">
        <v>161</v>
      </c>
      <c r="G133" s="190" t="s">
        <v>138</v>
      </c>
      <c r="H133" s="191">
        <v>360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42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129</v>
      </c>
      <c r="AT133" s="199" t="s">
        <v>125</v>
      </c>
      <c r="AU133" s="199" t="s">
        <v>87</v>
      </c>
      <c r="AY133" s="17" t="s">
        <v>122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85</v>
      </c>
      <c r="BK133" s="200">
        <f t="shared" si="9"/>
        <v>0</v>
      </c>
      <c r="BL133" s="17" t="s">
        <v>129</v>
      </c>
      <c r="BM133" s="199" t="s">
        <v>162</v>
      </c>
    </row>
    <row r="134" spans="1:65" s="2" customFormat="1" ht="24.2" customHeight="1">
      <c r="A134" s="34"/>
      <c r="B134" s="35"/>
      <c r="C134" s="201" t="s">
        <v>162</v>
      </c>
      <c r="D134" s="201" t="s">
        <v>130</v>
      </c>
      <c r="E134" s="202" t="s">
        <v>163</v>
      </c>
      <c r="F134" s="203" t="s">
        <v>164</v>
      </c>
      <c r="G134" s="204" t="s">
        <v>138</v>
      </c>
      <c r="H134" s="205">
        <v>360</v>
      </c>
      <c r="I134" s="206"/>
      <c r="J134" s="207">
        <f t="shared" si="0"/>
        <v>0</v>
      </c>
      <c r="K134" s="208"/>
      <c r="L134" s="209"/>
      <c r="M134" s="210" t="s">
        <v>1</v>
      </c>
      <c r="N134" s="211" t="s">
        <v>42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133</v>
      </c>
      <c r="AT134" s="199" t="s">
        <v>130</v>
      </c>
      <c r="AU134" s="199" t="s">
        <v>87</v>
      </c>
      <c r="AY134" s="17" t="s">
        <v>122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85</v>
      </c>
      <c r="BK134" s="200">
        <f t="shared" si="9"/>
        <v>0</v>
      </c>
      <c r="BL134" s="17" t="s">
        <v>129</v>
      </c>
      <c r="BM134" s="199" t="s">
        <v>165</v>
      </c>
    </row>
    <row r="135" spans="1:65" s="2" customFormat="1" ht="24.2" customHeight="1">
      <c r="A135" s="34"/>
      <c r="B135" s="35"/>
      <c r="C135" s="187" t="s">
        <v>166</v>
      </c>
      <c r="D135" s="187" t="s">
        <v>125</v>
      </c>
      <c r="E135" s="188" t="s">
        <v>167</v>
      </c>
      <c r="F135" s="189" t="s">
        <v>168</v>
      </c>
      <c r="G135" s="190" t="s">
        <v>138</v>
      </c>
      <c r="H135" s="191">
        <v>1250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42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129</v>
      </c>
      <c r="AT135" s="199" t="s">
        <v>125</v>
      </c>
      <c r="AU135" s="199" t="s">
        <v>87</v>
      </c>
      <c r="AY135" s="17" t="s">
        <v>122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85</v>
      </c>
      <c r="BK135" s="200">
        <f t="shared" si="9"/>
        <v>0</v>
      </c>
      <c r="BL135" s="17" t="s">
        <v>129</v>
      </c>
      <c r="BM135" s="199" t="s">
        <v>169</v>
      </c>
    </row>
    <row r="136" spans="1:65" s="2" customFormat="1" ht="24.2" customHeight="1">
      <c r="A136" s="34"/>
      <c r="B136" s="35"/>
      <c r="C136" s="201" t="s">
        <v>165</v>
      </c>
      <c r="D136" s="201" t="s">
        <v>130</v>
      </c>
      <c r="E136" s="202" t="s">
        <v>170</v>
      </c>
      <c r="F136" s="203" t="s">
        <v>171</v>
      </c>
      <c r="G136" s="204" t="s">
        <v>138</v>
      </c>
      <c r="H136" s="205">
        <v>1250</v>
      </c>
      <c r="I136" s="206"/>
      <c r="J136" s="207">
        <f t="shared" si="0"/>
        <v>0</v>
      </c>
      <c r="K136" s="208"/>
      <c r="L136" s="209"/>
      <c r="M136" s="210" t="s">
        <v>1</v>
      </c>
      <c r="N136" s="211" t="s">
        <v>42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133</v>
      </c>
      <c r="AT136" s="199" t="s">
        <v>130</v>
      </c>
      <c r="AU136" s="199" t="s">
        <v>87</v>
      </c>
      <c r="AY136" s="17" t="s">
        <v>122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85</v>
      </c>
      <c r="BK136" s="200">
        <f t="shared" si="9"/>
        <v>0</v>
      </c>
      <c r="BL136" s="17" t="s">
        <v>129</v>
      </c>
      <c r="BM136" s="199" t="s">
        <v>129</v>
      </c>
    </row>
    <row r="137" spans="1:65" s="2" customFormat="1" ht="24.2" customHeight="1">
      <c r="A137" s="34"/>
      <c r="B137" s="35"/>
      <c r="C137" s="187" t="s">
        <v>172</v>
      </c>
      <c r="D137" s="187" t="s">
        <v>125</v>
      </c>
      <c r="E137" s="188" t="s">
        <v>167</v>
      </c>
      <c r="F137" s="189" t="s">
        <v>168</v>
      </c>
      <c r="G137" s="190" t="s">
        <v>138</v>
      </c>
      <c r="H137" s="191">
        <v>150</v>
      </c>
      <c r="I137" s="192"/>
      <c r="J137" s="193">
        <f t="shared" si="0"/>
        <v>0</v>
      </c>
      <c r="K137" s="194"/>
      <c r="L137" s="39"/>
      <c r="M137" s="195" t="s">
        <v>1</v>
      </c>
      <c r="N137" s="196" t="s">
        <v>42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129</v>
      </c>
      <c r="AT137" s="199" t="s">
        <v>125</v>
      </c>
      <c r="AU137" s="199" t="s">
        <v>87</v>
      </c>
      <c r="AY137" s="17" t="s">
        <v>122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85</v>
      </c>
      <c r="BK137" s="200">
        <f t="shared" si="9"/>
        <v>0</v>
      </c>
      <c r="BL137" s="17" t="s">
        <v>129</v>
      </c>
      <c r="BM137" s="199" t="s">
        <v>173</v>
      </c>
    </row>
    <row r="138" spans="1:65" s="2" customFormat="1" ht="24.2" customHeight="1">
      <c r="A138" s="34"/>
      <c r="B138" s="35"/>
      <c r="C138" s="201" t="s">
        <v>169</v>
      </c>
      <c r="D138" s="201" t="s">
        <v>130</v>
      </c>
      <c r="E138" s="202" t="s">
        <v>174</v>
      </c>
      <c r="F138" s="203" t="s">
        <v>175</v>
      </c>
      <c r="G138" s="204" t="s">
        <v>138</v>
      </c>
      <c r="H138" s="205">
        <v>150</v>
      </c>
      <c r="I138" s="206"/>
      <c r="J138" s="207">
        <f t="shared" si="0"/>
        <v>0</v>
      </c>
      <c r="K138" s="208"/>
      <c r="L138" s="209"/>
      <c r="M138" s="210" t="s">
        <v>1</v>
      </c>
      <c r="N138" s="211" t="s">
        <v>42</v>
      </c>
      <c r="O138" s="71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133</v>
      </c>
      <c r="AT138" s="199" t="s">
        <v>130</v>
      </c>
      <c r="AU138" s="199" t="s">
        <v>87</v>
      </c>
      <c r="AY138" s="17" t="s">
        <v>122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85</v>
      </c>
      <c r="BK138" s="200">
        <f t="shared" si="9"/>
        <v>0</v>
      </c>
      <c r="BL138" s="17" t="s">
        <v>129</v>
      </c>
      <c r="BM138" s="199" t="s">
        <v>176</v>
      </c>
    </row>
    <row r="139" spans="1:65" s="2" customFormat="1" ht="24.2" customHeight="1">
      <c r="A139" s="34"/>
      <c r="B139" s="35"/>
      <c r="C139" s="187" t="s">
        <v>8</v>
      </c>
      <c r="D139" s="187" t="s">
        <v>125</v>
      </c>
      <c r="E139" s="188" t="s">
        <v>177</v>
      </c>
      <c r="F139" s="189" t="s">
        <v>178</v>
      </c>
      <c r="G139" s="190" t="s">
        <v>138</v>
      </c>
      <c r="H139" s="191">
        <v>30</v>
      </c>
      <c r="I139" s="192"/>
      <c r="J139" s="193">
        <f t="shared" si="0"/>
        <v>0</v>
      </c>
      <c r="K139" s="194"/>
      <c r="L139" s="39"/>
      <c r="M139" s="195" t="s">
        <v>1</v>
      </c>
      <c r="N139" s="196" t="s">
        <v>42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129</v>
      </c>
      <c r="AT139" s="199" t="s">
        <v>125</v>
      </c>
      <c r="AU139" s="199" t="s">
        <v>87</v>
      </c>
      <c r="AY139" s="17" t="s">
        <v>122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85</v>
      </c>
      <c r="BK139" s="200">
        <f t="shared" si="9"/>
        <v>0</v>
      </c>
      <c r="BL139" s="17" t="s">
        <v>129</v>
      </c>
      <c r="BM139" s="199" t="s">
        <v>179</v>
      </c>
    </row>
    <row r="140" spans="1:65" s="2" customFormat="1" ht="16.5" customHeight="1">
      <c r="A140" s="34"/>
      <c r="B140" s="35"/>
      <c r="C140" s="201" t="s">
        <v>129</v>
      </c>
      <c r="D140" s="201" t="s">
        <v>130</v>
      </c>
      <c r="E140" s="202" t="s">
        <v>180</v>
      </c>
      <c r="F140" s="203" t="s">
        <v>181</v>
      </c>
      <c r="G140" s="204" t="s">
        <v>138</v>
      </c>
      <c r="H140" s="205">
        <v>30</v>
      </c>
      <c r="I140" s="206"/>
      <c r="J140" s="207">
        <f t="shared" si="0"/>
        <v>0</v>
      </c>
      <c r="K140" s="208"/>
      <c r="L140" s="209"/>
      <c r="M140" s="210" t="s">
        <v>1</v>
      </c>
      <c r="N140" s="211" t="s">
        <v>42</v>
      </c>
      <c r="O140" s="71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133</v>
      </c>
      <c r="AT140" s="199" t="s">
        <v>130</v>
      </c>
      <c r="AU140" s="199" t="s">
        <v>87</v>
      </c>
      <c r="AY140" s="17" t="s">
        <v>122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85</v>
      </c>
      <c r="BK140" s="200">
        <f t="shared" si="9"/>
        <v>0</v>
      </c>
      <c r="BL140" s="17" t="s">
        <v>129</v>
      </c>
      <c r="BM140" s="199" t="s">
        <v>182</v>
      </c>
    </row>
    <row r="141" spans="1:65" s="2" customFormat="1" ht="21.75" customHeight="1">
      <c r="A141" s="34"/>
      <c r="B141" s="35"/>
      <c r="C141" s="187" t="s">
        <v>183</v>
      </c>
      <c r="D141" s="187" t="s">
        <v>125</v>
      </c>
      <c r="E141" s="188" t="s">
        <v>184</v>
      </c>
      <c r="F141" s="189" t="s">
        <v>185</v>
      </c>
      <c r="G141" s="190" t="s">
        <v>138</v>
      </c>
      <c r="H141" s="191">
        <v>850</v>
      </c>
      <c r="I141" s="192"/>
      <c r="J141" s="193">
        <f t="shared" si="0"/>
        <v>0</v>
      </c>
      <c r="K141" s="194"/>
      <c r="L141" s="39"/>
      <c r="M141" s="195" t="s">
        <v>1</v>
      </c>
      <c r="N141" s="196" t="s">
        <v>42</v>
      </c>
      <c r="O141" s="71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129</v>
      </c>
      <c r="AT141" s="199" t="s">
        <v>125</v>
      </c>
      <c r="AU141" s="199" t="s">
        <v>87</v>
      </c>
      <c r="AY141" s="17" t="s">
        <v>122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85</v>
      </c>
      <c r="BK141" s="200">
        <f t="shared" si="9"/>
        <v>0</v>
      </c>
      <c r="BL141" s="17" t="s">
        <v>129</v>
      </c>
      <c r="BM141" s="199" t="s">
        <v>186</v>
      </c>
    </row>
    <row r="142" spans="1:65" s="2" customFormat="1" ht="16.5" customHeight="1">
      <c r="A142" s="34"/>
      <c r="B142" s="35"/>
      <c r="C142" s="201" t="s">
        <v>173</v>
      </c>
      <c r="D142" s="201" t="s">
        <v>130</v>
      </c>
      <c r="E142" s="202" t="s">
        <v>187</v>
      </c>
      <c r="F142" s="203" t="s">
        <v>188</v>
      </c>
      <c r="G142" s="204" t="s">
        <v>138</v>
      </c>
      <c r="H142" s="205">
        <v>850</v>
      </c>
      <c r="I142" s="206"/>
      <c r="J142" s="207">
        <f t="shared" si="0"/>
        <v>0</v>
      </c>
      <c r="K142" s="208"/>
      <c r="L142" s="209"/>
      <c r="M142" s="210" t="s">
        <v>1</v>
      </c>
      <c r="N142" s="211" t="s">
        <v>42</v>
      </c>
      <c r="O142" s="71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133</v>
      </c>
      <c r="AT142" s="199" t="s">
        <v>130</v>
      </c>
      <c r="AU142" s="199" t="s">
        <v>87</v>
      </c>
      <c r="AY142" s="17" t="s">
        <v>122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85</v>
      </c>
      <c r="BK142" s="200">
        <f t="shared" si="9"/>
        <v>0</v>
      </c>
      <c r="BL142" s="17" t="s">
        <v>129</v>
      </c>
      <c r="BM142" s="199" t="s">
        <v>189</v>
      </c>
    </row>
    <row r="143" spans="1:65" s="2" customFormat="1" ht="21.75" customHeight="1">
      <c r="A143" s="34"/>
      <c r="B143" s="35"/>
      <c r="C143" s="187" t="s">
        <v>190</v>
      </c>
      <c r="D143" s="187" t="s">
        <v>125</v>
      </c>
      <c r="E143" s="188" t="s">
        <v>191</v>
      </c>
      <c r="F143" s="189" t="s">
        <v>192</v>
      </c>
      <c r="G143" s="190" t="s">
        <v>128</v>
      </c>
      <c r="H143" s="191">
        <v>66</v>
      </c>
      <c r="I143" s="192"/>
      <c r="J143" s="193">
        <f t="shared" si="0"/>
        <v>0</v>
      </c>
      <c r="K143" s="194"/>
      <c r="L143" s="39"/>
      <c r="M143" s="195" t="s">
        <v>1</v>
      </c>
      <c r="N143" s="196" t="s">
        <v>42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129</v>
      </c>
      <c r="AT143" s="199" t="s">
        <v>125</v>
      </c>
      <c r="AU143" s="199" t="s">
        <v>87</v>
      </c>
      <c r="AY143" s="17" t="s">
        <v>122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85</v>
      </c>
      <c r="BK143" s="200">
        <f t="shared" si="9"/>
        <v>0</v>
      </c>
      <c r="BL143" s="17" t="s">
        <v>129</v>
      </c>
      <c r="BM143" s="199" t="s">
        <v>193</v>
      </c>
    </row>
    <row r="144" spans="1:65" s="2" customFormat="1" ht="16.5" customHeight="1">
      <c r="A144" s="34"/>
      <c r="B144" s="35"/>
      <c r="C144" s="201" t="s">
        <v>176</v>
      </c>
      <c r="D144" s="201" t="s">
        <v>130</v>
      </c>
      <c r="E144" s="202" t="s">
        <v>194</v>
      </c>
      <c r="F144" s="203" t="s">
        <v>195</v>
      </c>
      <c r="G144" s="204" t="s">
        <v>128</v>
      </c>
      <c r="H144" s="205">
        <v>66</v>
      </c>
      <c r="I144" s="206"/>
      <c r="J144" s="207">
        <f t="shared" si="0"/>
        <v>0</v>
      </c>
      <c r="K144" s="208"/>
      <c r="L144" s="209"/>
      <c r="M144" s="210" t="s">
        <v>1</v>
      </c>
      <c r="N144" s="211" t="s">
        <v>42</v>
      </c>
      <c r="O144" s="71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133</v>
      </c>
      <c r="AT144" s="199" t="s">
        <v>130</v>
      </c>
      <c r="AU144" s="199" t="s">
        <v>87</v>
      </c>
      <c r="AY144" s="17" t="s">
        <v>122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85</v>
      </c>
      <c r="BK144" s="200">
        <f t="shared" si="9"/>
        <v>0</v>
      </c>
      <c r="BL144" s="17" t="s">
        <v>129</v>
      </c>
      <c r="BM144" s="199" t="s">
        <v>133</v>
      </c>
    </row>
    <row r="145" spans="1:65" s="2" customFormat="1" ht="37.9" customHeight="1">
      <c r="A145" s="34"/>
      <c r="B145" s="35"/>
      <c r="C145" s="187" t="s">
        <v>7</v>
      </c>
      <c r="D145" s="187" t="s">
        <v>125</v>
      </c>
      <c r="E145" s="188" t="s">
        <v>196</v>
      </c>
      <c r="F145" s="189" t="s">
        <v>197</v>
      </c>
      <c r="G145" s="190" t="s">
        <v>128</v>
      </c>
      <c r="H145" s="191">
        <v>16</v>
      </c>
      <c r="I145" s="192"/>
      <c r="J145" s="193">
        <f t="shared" si="0"/>
        <v>0</v>
      </c>
      <c r="K145" s="194"/>
      <c r="L145" s="39"/>
      <c r="M145" s="195" t="s">
        <v>1</v>
      </c>
      <c r="N145" s="196" t="s">
        <v>42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129</v>
      </c>
      <c r="AT145" s="199" t="s">
        <v>125</v>
      </c>
      <c r="AU145" s="199" t="s">
        <v>87</v>
      </c>
      <c r="AY145" s="17" t="s">
        <v>122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85</v>
      </c>
      <c r="BK145" s="200">
        <f t="shared" si="9"/>
        <v>0</v>
      </c>
      <c r="BL145" s="17" t="s">
        <v>129</v>
      </c>
      <c r="BM145" s="199" t="s">
        <v>198</v>
      </c>
    </row>
    <row r="146" spans="1:65" s="2" customFormat="1" ht="24.2" customHeight="1">
      <c r="A146" s="34"/>
      <c r="B146" s="35"/>
      <c r="C146" s="201" t="s">
        <v>179</v>
      </c>
      <c r="D146" s="201" t="s">
        <v>130</v>
      </c>
      <c r="E146" s="202" t="s">
        <v>199</v>
      </c>
      <c r="F146" s="203" t="s">
        <v>200</v>
      </c>
      <c r="G146" s="204" t="s">
        <v>128</v>
      </c>
      <c r="H146" s="205">
        <v>12</v>
      </c>
      <c r="I146" s="206"/>
      <c r="J146" s="207">
        <f t="shared" si="0"/>
        <v>0</v>
      </c>
      <c r="K146" s="208"/>
      <c r="L146" s="209"/>
      <c r="M146" s="210" t="s">
        <v>1</v>
      </c>
      <c r="N146" s="211" t="s">
        <v>42</v>
      </c>
      <c r="O146" s="71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133</v>
      </c>
      <c r="AT146" s="199" t="s">
        <v>130</v>
      </c>
      <c r="AU146" s="199" t="s">
        <v>87</v>
      </c>
      <c r="AY146" s="17" t="s">
        <v>122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85</v>
      </c>
      <c r="BK146" s="200">
        <f t="shared" si="9"/>
        <v>0</v>
      </c>
      <c r="BL146" s="17" t="s">
        <v>129</v>
      </c>
      <c r="BM146" s="199" t="s">
        <v>201</v>
      </c>
    </row>
    <row r="147" spans="1:65" s="2" customFormat="1" ht="24.2" customHeight="1">
      <c r="A147" s="34"/>
      <c r="B147" s="35"/>
      <c r="C147" s="201" t="s">
        <v>202</v>
      </c>
      <c r="D147" s="201" t="s">
        <v>130</v>
      </c>
      <c r="E147" s="202" t="s">
        <v>203</v>
      </c>
      <c r="F147" s="203" t="s">
        <v>204</v>
      </c>
      <c r="G147" s="204" t="s">
        <v>1</v>
      </c>
      <c r="H147" s="205">
        <v>4</v>
      </c>
      <c r="I147" s="206"/>
      <c r="J147" s="207">
        <f t="shared" si="0"/>
        <v>0</v>
      </c>
      <c r="K147" s="208"/>
      <c r="L147" s="209"/>
      <c r="M147" s="210" t="s">
        <v>1</v>
      </c>
      <c r="N147" s="211" t="s">
        <v>42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133</v>
      </c>
      <c r="AT147" s="199" t="s">
        <v>130</v>
      </c>
      <c r="AU147" s="199" t="s">
        <v>87</v>
      </c>
      <c r="AY147" s="17" t="s">
        <v>122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85</v>
      </c>
      <c r="BK147" s="200">
        <f t="shared" si="9"/>
        <v>0</v>
      </c>
      <c r="BL147" s="17" t="s">
        <v>129</v>
      </c>
      <c r="BM147" s="199" t="s">
        <v>205</v>
      </c>
    </row>
    <row r="148" spans="1:65" s="2" customFormat="1" ht="33" customHeight="1">
      <c r="A148" s="34"/>
      <c r="B148" s="35"/>
      <c r="C148" s="187" t="s">
        <v>182</v>
      </c>
      <c r="D148" s="187" t="s">
        <v>125</v>
      </c>
      <c r="E148" s="188" t="s">
        <v>206</v>
      </c>
      <c r="F148" s="189" t="s">
        <v>207</v>
      </c>
      <c r="G148" s="190" t="s">
        <v>128</v>
      </c>
      <c r="H148" s="191">
        <v>1</v>
      </c>
      <c r="I148" s="192"/>
      <c r="J148" s="193">
        <f t="shared" si="0"/>
        <v>0</v>
      </c>
      <c r="K148" s="194"/>
      <c r="L148" s="39"/>
      <c r="M148" s="195" t="s">
        <v>1</v>
      </c>
      <c r="N148" s="196" t="s">
        <v>42</v>
      </c>
      <c r="O148" s="71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129</v>
      </c>
      <c r="AT148" s="199" t="s">
        <v>125</v>
      </c>
      <c r="AU148" s="199" t="s">
        <v>87</v>
      </c>
      <c r="AY148" s="17" t="s">
        <v>122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85</v>
      </c>
      <c r="BK148" s="200">
        <f t="shared" si="9"/>
        <v>0</v>
      </c>
      <c r="BL148" s="17" t="s">
        <v>129</v>
      </c>
      <c r="BM148" s="199" t="s">
        <v>208</v>
      </c>
    </row>
    <row r="149" spans="1:65" s="2" customFormat="1" ht="16.5" customHeight="1">
      <c r="A149" s="34"/>
      <c r="B149" s="35"/>
      <c r="C149" s="201" t="s">
        <v>209</v>
      </c>
      <c r="D149" s="201" t="s">
        <v>130</v>
      </c>
      <c r="E149" s="202" t="s">
        <v>210</v>
      </c>
      <c r="F149" s="203" t="s">
        <v>211</v>
      </c>
      <c r="G149" s="204" t="s">
        <v>128</v>
      </c>
      <c r="H149" s="205">
        <v>1</v>
      </c>
      <c r="I149" s="206"/>
      <c r="J149" s="207">
        <f t="shared" si="0"/>
        <v>0</v>
      </c>
      <c r="K149" s="208"/>
      <c r="L149" s="209"/>
      <c r="M149" s="210" t="s">
        <v>1</v>
      </c>
      <c r="N149" s="211" t="s">
        <v>42</v>
      </c>
      <c r="O149" s="71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133</v>
      </c>
      <c r="AT149" s="199" t="s">
        <v>130</v>
      </c>
      <c r="AU149" s="199" t="s">
        <v>87</v>
      </c>
      <c r="AY149" s="17" t="s">
        <v>122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85</v>
      </c>
      <c r="BK149" s="200">
        <f t="shared" si="9"/>
        <v>0</v>
      </c>
      <c r="BL149" s="17" t="s">
        <v>129</v>
      </c>
      <c r="BM149" s="199" t="s">
        <v>212</v>
      </c>
    </row>
    <row r="150" spans="1:65" s="2" customFormat="1" ht="24.2" customHeight="1">
      <c r="A150" s="34"/>
      <c r="B150" s="35"/>
      <c r="C150" s="187" t="s">
        <v>186</v>
      </c>
      <c r="D150" s="187" t="s">
        <v>125</v>
      </c>
      <c r="E150" s="188" t="s">
        <v>213</v>
      </c>
      <c r="F150" s="189" t="s">
        <v>214</v>
      </c>
      <c r="G150" s="190" t="s">
        <v>128</v>
      </c>
      <c r="H150" s="191">
        <v>50</v>
      </c>
      <c r="I150" s="192"/>
      <c r="J150" s="193">
        <f t="shared" si="0"/>
        <v>0</v>
      </c>
      <c r="K150" s="194"/>
      <c r="L150" s="39"/>
      <c r="M150" s="195" t="s">
        <v>1</v>
      </c>
      <c r="N150" s="196" t="s">
        <v>42</v>
      </c>
      <c r="O150" s="71"/>
      <c r="P150" s="197">
        <f t="shared" si="1"/>
        <v>0</v>
      </c>
      <c r="Q150" s="197">
        <v>0</v>
      </c>
      <c r="R150" s="197">
        <f t="shared" si="2"/>
        <v>0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129</v>
      </c>
      <c r="AT150" s="199" t="s">
        <v>125</v>
      </c>
      <c r="AU150" s="199" t="s">
        <v>87</v>
      </c>
      <c r="AY150" s="17" t="s">
        <v>122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85</v>
      </c>
      <c r="BK150" s="200">
        <f t="shared" si="9"/>
        <v>0</v>
      </c>
      <c r="BL150" s="17" t="s">
        <v>129</v>
      </c>
      <c r="BM150" s="199" t="s">
        <v>215</v>
      </c>
    </row>
    <row r="151" spans="1:65" s="2" customFormat="1" ht="16.5" customHeight="1">
      <c r="A151" s="34"/>
      <c r="B151" s="35"/>
      <c r="C151" s="201" t="s">
        <v>216</v>
      </c>
      <c r="D151" s="201" t="s">
        <v>130</v>
      </c>
      <c r="E151" s="202" t="s">
        <v>217</v>
      </c>
      <c r="F151" s="203" t="s">
        <v>218</v>
      </c>
      <c r="G151" s="204" t="s">
        <v>128</v>
      </c>
      <c r="H151" s="205">
        <v>50</v>
      </c>
      <c r="I151" s="206"/>
      <c r="J151" s="207">
        <f t="shared" si="0"/>
        <v>0</v>
      </c>
      <c r="K151" s="208"/>
      <c r="L151" s="209"/>
      <c r="M151" s="210" t="s">
        <v>1</v>
      </c>
      <c r="N151" s="211" t="s">
        <v>42</v>
      </c>
      <c r="O151" s="71"/>
      <c r="P151" s="197">
        <f t="shared" si="1"/>
        <v>0</v>
      </c>
      <c r="Q151" s="197">
        <v>0</v>
      </c>
      <c r="R151" s="197">
        <f t="shared" si="2"/>
        <v>0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133</v>
      </c>
      <c r="AT151" s="199" t="s">
        <v>130</v>
      </c>
      <c r="AU151" s="199" t="s">
        <v>87</v>
      </c>
      <c r="AY151" s="17" t="s">
        <v>122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85</v>
      </c>
      <c r="BK151" s="200">
        <f t="shared" si="9"/>
        <v>0</v>
      </c>
      <c r="BL151" s="17" t="s">
        <v>129</v>
      </c>
      <c r="BM151" s="199" t="s">
        <v>219</v>
      </c>
    </row>
    <row r="152" spans="1:65" s="2" customFormat="1" ht="16.5" customHeight="1">
      <c r="A152" s="34"/>
      <c r="B152" s="35"/>
      <c r="C152" s="201" t="s">
        <v>189</v>
      </c>
      <c r="D152" s="201" t="s">
        <v>130</v>
      </c>
      <c r="E152" s="202" t="s">
        <v>220</v>
      </c>
      <c r="F152" s="203" t="s">
        <v>221</v>
      </c>
      <c r="G152" s="204" t="s">
        <v>128</v>
      </c>
      <c r="H152" s="205">
        <v>50</v>
      </c>
      <c r="I152" s="206"/>
      <c r="J152" s="207">
        <f t="shared" si="0"/>
        <v>0</v>
      </c>
      <c r="K152" s="208"/>
      <c r="L152" s="209"/>
      <c r="M152" s="210" t="s">
        <v>1</v>
      </c>
      <c r="N152" s="211" t="s">
        <v>42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133</v>
      </c>
      <c r="AT152" s="199" t="s">
        <v>130</v>
      </c>
      <c r="AU152" s="199" t="s">
        <v>87</v>
      </c>
      <c r="AY152" s="17" t="s">
        <v>122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85</v>
      </c>
      <c r="BK152" s="200">
        <f t="shared" si="9"/>
        <v>0</v>
      </c>
      <c r="BL152" s="17" t="s">
        <v>129</v>
      </c>
      <c r="BM152" s="199" t="s">
        <v>222</v>
      </c>
    </row>
    <row r="153" spans="1:65" s="2" customFormat="1" ht="33" customHeight="1">
      <c r="A153" s="34"/>
      <c r="B153" s="35"/>
      <c r="C153" s="187" t="s">
        <v>223</v>
      </c>
      <c r="D153" s="187" t="s">
        <v>125</v>
      </c>
      <c r="E153" s="188" t="s">
        <v>224</v>
      </c>
      <c r="F153" s="189" t="s">
        <v>225</v>
      </c>
      <c r="G153" s="190" t="s">
        <v>128</v>
      </c>
      <c r="H153" s="191">
        <v>9</v>
      </c>
      <c r="I153" s="192"/>
      <c r="J153" s="193">
        <f t="shared" si="0"/>
        <v>0</v>
      </c>
      <c r="K153" s="194"/>
      <c r="L153" s="39"/>
      <c r="M153" s="195" t="s">
        <v>1</v>
      </c>
      <c r="N153" s="196" t="s">
        <v>42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</v>
      </c>
      <c r="T153" s="198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129</v>
      </c>
      <c r="AT153" s="199" t="s">
        <v>125</v>
      </c>
      <c r="AU153" s="199" t="s">
        <v>87</v>
      </c>
      <c r="AY153" s="17" t="s">
        <v>122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85</v>
      </c>
      <c r="BK153" s="200">
        <f t="shared" si="9"/>
        <v>0</v>
      </c>
      <c r="BL153" s="17" t="s">
        <v>129</v>
      </c>
      <c r="BM153" s="199" t="s">
        <v>226</v>
      </c>
    </row>
    <row r="154" spans="1:65" s="2" customFormat="1" ht="16.5" customHeight="1">
      <c r="A154" s="34"/>
      <c r="B154" s="35"/>
      <c r="C154" s="201" t="s">
        <v>193</v>
      </c>
      <c r="D154" s="201" t="s">
        <v>130</v>
      </c>
      <c r="E154" s="202" t="s">
        <v>227</v>
      </c>
      <c r="F154" s="203" t="s">
        <v>228</v>
      </c>
      <c r="G154" s="204" t="s">
        <v>128</v>
      </c>
      <c r="H154" s="205">
        <v>9</v>
      </c>
      <c r="I154" s="206"/>
      <c r="J154" s="207">
        <f t="shared" si="0"/>
        <v>0</v>
      </c>
      <c r="K154" s="208"/>
      <c r="L154" s="209"/>
      <c r="M154" s="210" t="s">
        <v>1</v>
      </c>
      <c r="N154" s="211" t="s">
        <v>42</v>
      </c>
      <c r="O154" s="71"/>
      <c r="P154" s="197">
        <f t="shared" si="1"/>
        <v>0</v>
      </c>
      <c r="Q154" s="197">
        <v>0</v>
      </c>
      <c r="R154" s="197">
        <f t="shared" si="2"/>
        <v>0</v>
      </c>
      <c r="S154" s="197">
        <v>0</v>
      </c>
      <c r="T154" s="198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133</v>
      </c>
      <c r="AT154" s="199" t="s">
        <v>130</v>
      </c>
      <c r="AU154" s="199" t="s">
        <v>87</v>
      </c>
      <c r="AY154" s="17" t="s">
        <v>122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85</v>
      </c>
      <c r="BK154" s="200">
        <f t="shared" si="9"/>
        <v>0</v>
      </c>
      <c r="BL154" s="17" t="s">
        <v>129</v>
      </c>
      <c r="BM154" s="199" t="s">
        <v>229</v>
      </c>
    </row>
    <row r="155" spans="1:65" s="2" customFormat="1" ht="16.5" customHeight="1">
      <c r="A155" s="34"/>
      <c r="B155" s="35"/>
      <c r="C155" s="187" t="s">
        <v>230</v>
      </c>
      <c r="D155" s="187" t="s">
        <v>125</v>
      </c>
      <c r="E155" s="188" t="s">
        <v>231</v>
      </c>
      <c r="F155" s="189" t="s">
        <v>232</v>
      </c>
      <c r="G155" s="190" t="s">
        <v>128</v>
      </c>
      <c r="H155" s="191">
        <v>3</v>
      </c>
      <c r="I155" s="192"/>
      <c r="J155" s="193">
        <f t="shared" si="0"/>
        <v>0</v>
      </c>
      <c r="K155" s="194"/>
      <c r="L155" s="39"/>
      <c r="M155" s="195" t="s">
        <v>1</v>
      </c>
      <c r="N155" s="196" t="s">
        <v>42</v>
      </c>
      <c r="O155" s="71"/>
      <c r="P155" s="197">
        <f t="shared" si="1"/>
        <v>0</v>
      </c>
      <c r="Q155" s="197">
        <v>0</v>
      </c>
      <c r="R155" s="197">
        <f t="shared" si="2"/>
        <v>0</v>
      </c>
      <c r="S155" s="197">
        <v>0</v>
      </c>
      <c r="T155" s="198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129</v>
      </c>
      <c r="AT155" s="199" t="s">
        <v>125</v>
      </c>
      <c r="AU155" s="199" t="s">
        <v>87</v>
      </c>
      <c r="AY155" s="17" t="s">
        <v>122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85</v>
      </c>
      <c r="BK155" s="200">
        <f t="shared" si="9"/>
        <v>0</v>
      </c>
      <c r="BL155" s="17" t="s">
        <v>129</v>
      </c>
      <c r="BM155" s="199" t="s">
        <v>233</v>
      </c>
    </row>
    <row r="156" spans="1:65" s="2" customFormat="1" ht="16.5" customHeight="1">
      <c r="A156" s="34"/>
      <c r="B156" s="35"/>
      <c r="C156" s="201" t="s">
        <v>133</v>
      </c>
      <c r="D156" s="201" t="s">
        <v>130</v>
      </c>
      <c r="E156" s="202" t="s">
        <v>234</v>
      </c>
      <c r="F156" s="203" t="s">
        <v>235</v>
      </c>
      <c r="G156" s="204" t="s">
        <v>128</v>
      </c>
      <c r="H156" s="205">
        <v>3</v>
      </c>
      <c r="I156" s="206"/>
      <c r="J156" s="207">
        <f t="shared" si="0"/>
        <v>0</v>
      </c>
      <c r="K156" s="208"/>
      <c r="L156" s="209"/>
      <c r="M156" s="210" t="s">
        <v>1</v>
      </c>
      <c r="N156" s="211" t="s">
        <v>42</v>
      </c>
      <c r="O156" s="71"/>
      <c r="P156" s="197">
        <f t="shared" si="1"/>
        <v>0</v>
      </c>
      <c r="Q156" s="197">
        <v>0</v>
      </c>
      <c r="R156" s="197">
        <f t="shared" si="2"/>
        <v>0</v>
      </c>
      <c r="S156" s="197">
        <v>0</v>
      </c>
      <c r="T156" s="198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133</v>
      </c>
      <c r="AT156" s="199" t="s">
        <v>130</v>
      </c>
      <c r="AU156" s="199" t="s">
        <v>87</v>
      </c>
      <c r="AY156" s="17" t="s">
        <v>122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85</v>
      </c>
      <c r="BK156" s="200">
        <f t="shared" si="9"/>
        <v>0</v>
      </c>
      <c r="BL156" s="17" t="s">
        <v>129</v>
      </c>
      <c r="BM156" s="199" t="s">
        <v>236</v>
      </c>
    </row>
    <row r="157" spans="1:65" s="2" customFormat="1" ht="16.5" customHeight="1">
      <c r="A157" s="34"/>
      <c r="B157" s="35"/>
      <c r="C157" s="187" t="s">
        <v>237</v>
      </c>
      <c r="D157" s="187" t="s">
        <v>125</v>
      </c>
      <c r="E157" s="188" t="s">
        <v>238</v>
      </c>
      <c r="F157" s="189" t="s">
        <v>239</v>
      </c>
      <c r="G157" s="190" t="s">
        <v>128</v>
      </c>
      <c r="H157" s="191">
        <v>7</v>
      </c>
      <c r="I157" s="192"/>
      <c r="J157" s="193">
        <f t="shared" si="0"/>
        <v>0</v>
      </c>
      <c r="K157" s="194"/>
      <c r="L157" s="39"/>
      <c r="M157" s="195" t="s">
        <v>1</v>
      </c>
      <c r="N157" s="196" t="s">
        <v>42</v>
      </c>
      <c r="O157" s="71"/>
      <c r="P157" s="197">
        <f t="shared" si="1"/>
        <v>0</v>
      </c>
      <c r="Q157" s="197">
        <v>0</v>
      </c>
      <c r="R157" s="197">
        <f t="shared" si="2"/>
        <v>0</v>
      </c>
      <c r="S157" s="197">
        <v>0</v>
      </c>
      <c r="T157" s="198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129</v>
      </c>
      <c r="AT157" s="199" t="s">
        <v>125</v>
      </c>
      <c r="AU157" s="199" t="s">
        <v>87</v>
      </c>
      <c r="AY157" s="17" t="s">
        <v>122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7" t="s">
        <v>85</v>
      </c>
      <c r="BK157" s="200">
        <f t="shared" si="9"/>
        <v>0</v>
      </c>
      <c r="BL157" s="17" t="s">
        <v>129</v>
      </c>
      <c r="BM157" s="199" t="s">
        <v>240</v>
      </c>
    </row>
    <row r="158" spans="1:65" s="2" customFormat="1" ht="16.5" customHeight="1">
      <c r="A158" s="34"/>
      <c r="B158" s="35"/>
      <c r="C158" s="201" t="s">
        <v>198</v>
      </c>
      <c r="D158" s="201" t="s">
        <v>130</v>
      </c>
      <c r="E158" s="202" t="s">
        <v>241</v>
      </c>
      <c r="F158" s="203" t="s">
        <v>242</v>
      </c>
      <c r="G158" s="204" t="s">
        <v>243</v>
      </c>
      <c r="H158" s="205">
        <v>7</v>
      </c>
      <c r="I158" s="206"/>
      <c r="J158" s="207">
        <f t="shared" si="0"/>
        <v>0</v>
      </c>
      <c r="K158" s="208"/>
      <c r="L158" s="209"/>
      <c r="M158" s="210" t="s">
        <v>1</v>
      </c>
      <c r="N158" s="211" t="s">
        <v>42</v>
      </c>
      <c r="O158" s="71"/>
      <c r="P158" s="197">
        <f t="shared" si="1"/>
        <v>0</v>
      </c>
      <c r="Q158" s="197">
        <v>0</v>
      </c>
      <c r="R158" s="197">
        <f t="shared" si="2"/>
        <v>0</v>
      </c>
      <c r="S158" s="197">
        <v>0</v>
      </c>
      <c r="T158" s="198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133</v>
      </c>
      <c r="AT158" s="199" t="s">
        <v>130</v>
      </c>
      <c r="AU158" s="199" t="s">
        <v>87</v>
      </c>
      <c r="AY158" s="17" t="s">
        <v>122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7" t="s">
        <v>85</v>
      </c>
      <c r="BK158" s="200">
        <f t="shared" si="9"/>
        <v>0</v>
      </c>
      <c r="BL158" s="17" t="s">
        <v>129</v>
      </c>
      <c r="BM158" s="199" t="s">
        <v>244</v>
      </c>
    </row>
    <row r="159" spans="1:65" s="2" customFormat="1" ht="16.5" customHeight="1">
      <c r="A159" s="34"/>
      <c r="B159" s="35"/>
      <c r="C159" s="187" t="s">
        <v>245</v>
      </c>
      <c r="D159" s="187" t="s">
        <v>125</v>
      </c>
      <c r="E159" s="188" t="s">
        <v>246</v>
      </c>
      <c r="F159" s="189" t="s">
        <v>247</v>
      </c>
      <c r="G159" s="190" t="s">
        <v>128</v>
      </c>
      <c r="H159" s="191">
        <v>16</v>
      </c>
      <c r="I159" s="192"/>
      <c r="J159" s="193">
        <f t="shared" si="0"/>
        <v>0</v>
      </c>
      <c r="K159" s="194"/>
      <c r="L159" s="39"/>
      <c r="M159" s="195" t="s">
        <v>1</v>
      </c>
      <c r="N159" s="196" t="s">
        <v>42</v>
      </c>
      <c r="O159" s="71"/>
      <c r="P159" s="197">
        <f t="shared" si="1"/>
        <v>0</v>
      </c>
      <c r="Q159" s="197">
        <v>0</v>
      </c>
      <c r="R159" s="197">
        <f t="shared" si="2"/>
        <v>0</v>
      </c>
      <c r="S159" s="197">
        <v>0</v>
      </c>
      <c r="T159" s="198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129</v>
      </c>
      <c r="AT159" s="199" t="s">
        <v>125</v>
      </c>
      <c r="AU159" s="199" t="s">
        <v>87</v>
      </c>
      <c r="AY159" s="17" t="s">
        <v>122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7" t="s">
        <v>85</v>
      </c>
      <c r="BK159" s="200">
        <f t="shared" si="9"/>
        <v>0</v>
      </c>
      <c r="BL159" s="17" t="s">
        <v>129</v>
      </c>
      <c r="BM159" s="199" t="s">
        <v>248</v>
      </c>
    </row>
    <row r="160" spans="1:65" s="2" customFormat="1" ht="16.5" customHeight="1">
      <c r="A160" s="34"/>
      <c r="B160" s="35"/>
      <c r="C160" s="201" t="s">
        <v>201</v>
      </c>
      <c r="D160" s="201" t="s">
        <v>130</v>
      </c>
      <c r="E160" s="202" t="s">
        <v>249</v>
      </c>
      <c r="F160" s="203" t="s">
        <v>250</v>
      </c>
      <c r="G160" s="204" t="s">
        <v>128</v>
      </c>
      <c r="H160" s="205">
        <v>16</v>
      </c>
      <c r="I160" s="206"/>
      <c r="J160" s="207">
        <f t="shared" si="0"/>
        <v>0</v>
      </c>
      <c r="K160" s="208"/>
      <c r="L160" s="209"/>
      <c r="M160" s="210" t="s">
        <v>1</v>
      </c>
      <c r="N160" s="211" t="s">
        <v>42</v>
      </c>
      <c r="O160" s="71"/>
      <c r="P160" s="197">
        <f t="shared" si="1"/>
        <v>0</v>
      </c>
      <c r="Q160" s="197">
        <v>0</v>
      </c>
      <c r="R160" s="197">
        <f t="shared" si="2"/>
        <v>0</v>
      </c>
      <c r="S160" s="197">
        <v>0</v>
      </c>
      <c r="T160" s="198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133</v>
      </c>
      <c r="AT160" s="199" t="s">
        <v>130</v>
      </c>
      <c r="AU160" s="199" t="s">
        <v>87</v>
      </c>
      <c r="AY160" s="17" t="s">
        <v>122</v>
      </c>
      <c r="BE160" s="200">
        <f t="shared" si="4"/>
        <v>0</v>
      </c>
      <c r="BF160" s="200">
        <f t="shared" si="5"/>
        <v>0</v>
      </c>
      <c r="BG160" s="200">
        <f t="shared" si="6"/>
        <v>0</v>
      </c>
      <c r="BH160" s="200">
        <f t="shared" si="7"/>
        <v>0</v>
      </c>
      <c r="BI160" s="200">
        <f t="shared" si="8"/>
        <v>0</v>
      </c>
      <c r="BJ160" s="17" t="s">
        <v>85</v>
      </c>
      <c r="BK160" s="200">
        <f t="shared" si="9"/>
        <v>0</v>
      </c>
      <c r="BL160" s="17" t="s">
        <v>129</v>
      </c>
      <c r="BM160" s="199" t="s">
        <v>251</v>
      </c>
    </row>
    <row r="161" spans="1:65" s="2" customFormat="1" ht="16.5" customHeight="1">
      <c r="A161" s="34"/>
      <c r="B161" s="35"/>
      <c r="C161" s="187" t="s">
        <v>252</v>
      </c>
      <c r="D161" s="187" t="s">
        <v>125</v>
      </c>
      <c r="E161" s="188" t="s">
        <v>253</v>
      </c>
      <c r="F161" s="189" t="s">
        <v>254</v>
      </c>
      <c r="G161" s="190" t="s">
        <v>128</v>
      </c>
      <c r="H161" s="191">
        <v>3</v>
      </c>
      <c r="I161" s="192"/>
      <c r="J161" s="193">
        <f t="shared" si="0"/>
        <v>0</v>
      </c>
      <c r="K161" s="194"/>
      <c r="L161" s="39"/>
      <c r="M161" s="195" t="s">
        <v>1</v>
      </c>
      <c r="N161" s="196" t="s">
        <v>42</v>
      </c>
      <c r="O161" s="71"/>
      <c r="P161" s="197">
        <f t="shared" si="1"/>
        <v>0</v>
      </c>
      <c r="Q161" s="197">
        <v>0</v>
      </c>
      <c r="R161" s="197">
        <f t="shared" si="2"/>
        <v>0</v>
      </c>
      <c r="S161" s="197">
        <v>0</v>
      </c>
      <c r="T161" s="198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129</v>
      </c>
      <c r="AT161" s="199" t="s">
        <v>125</v>
      </c>
      <c r="AU161" s="199" t="s">
        <v>87</v>
      </c>
      <c r="AY161" s="17" t="s">
        <v>122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7" t="s">
        <v>85</v>
      </c>
      <c r="BK161" s="200">
        <f t="shared" si="9"/>
        <v>0</v>
      </c>
      <c r="BL161" s="17" t="s">
        <v>129</v>
      </c>
      <c r="BM161" s="199" t="s">
        <v>255</v>
      </c>
    </row>
    <row r="162" spans="1:65" s="2" customFormat="1" ht="16.5" customHeight="1">
      <c r="A162" s="34"/>
      <c r="B162" s="35"/>
      <c r="C162" s="201" t="s">
        <v>205</v>
      </c>
      <c r="D162" s="201" t="s">
        <v>130</v>
      </c>
      <c r="E162" s="202" t="s">
        <v>256</v>
      </c>
      <c r="F162" s="203" t="s">
        <v>257</v>
      </c>
      <c r="G162" s="204" t="s">
        <v>243</v>
      </c>
      <c r="H162" s="205">
        <v>3</v>
      </c>
      <c r="I162" s="206"/>
      <c r="J162" s="207">
        <f t="shared" si="0"/>
        <v>0</v>
      </c>
      <c r="K162" s="208"/>
      <c r="L162" s="209"/>
      <c r="M162" s="210" t="s">
        <v>1</v>
      </c>
      <c r="N162" s="211" t="s">
        <v>42</v>
      </c>
      <c r="O162" s="71"/>
      <c r="P162" s="197">
        <f t="shared" si="1"/>
        <v>0</v>
      </c>
      <c r="Q162" s="197">
        <v>0</v>
      </c>
      <c r="R162" s="197">
        <f t="shared" si="2"/>
        <v>0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133</v>
      </c>
      <c r="AT162" s="199" t="s">
        <v>130</v>
      </c>
      <c r="AU162" s="199" t="s">
        <v>87</v>
      </c>
      <c r="AY162" s="17" t="s">
        <v>122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85</v>
      </c>
      <c r="BK162" s="200">
        <f t="shared" si="9"/>
        <v>0</v>
      </c>
      <c r="BL162" s="17" t="s">
        <v>129</v>
      </c>
      <c r="BM162" s="199" t="s">
        <v>258</v>
      </c>
    </row>
    <row r="163" spans="1:65" s="2" customFormat="1" ht="21.75" customHeight="1">
      <c r="A163" s="34"/>
      <c r="B163" s="35"/>
      <c r="C163" s="187" t="s">
        <v>259</v>
      </c>
      <c r="D163" s="187" t="s">
        <v>125</v>
      </c>
      <c r="E163" s="188" t="s">
        <v>260</v>
      </c>
      <c r="F163" s="189" t="s">
        <v>261</v>
      </c>
      <c r="G163" s="190" t="s">
        <v>128</v>
      </c>
      <c r="H163" s="191">
        <v>2</v>
      </c>
      <c r="I163" s="192"/>
      <c r="J163" s="193">
        <f t="shared" si="0"/>
        <v>0</v>
      </c>
      <c r="K163" s="194"/>
      <c r="L163" s="39"/>
      <c r="M163" s="195" t="s">
        <v>1</v>
      </c>
      <c r="N163" s="196" t="s">
        <v>42</v>
      </c>
      <c r="O163" s="71"/>
      <c r="P163" s="197">
        <f t="shared" si="1"/>
        <v>0</v>
      </c>
      <c r="Q163" s="197">
        <v>0</v>
      </c>
      <c r="R163" s="197">
        <f t="shared" si="2"/>
        <v>0</v>
      </c>
      <c r="S163" s="197">
        <v>0</v>
      </c>
      <c r="T163" s="198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129</v>
      </c>
      <c r="AT163" s="199" t="s">
        <v>125</v>
      </c>
      <c r="AU163" s="199" t="s">
        <v>87</v>
      </c>
      <c r="AY163" s="17" t="s">
        <v>122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85</v>
      </c>
      <c r="BK163" s="200">
        <f t="shared" si="9"/>
        <v>0</v>
      </c>
      <c r="BL163" s="17" t="s">
        <v>129</v>
      </c>
      <c r="BM163" s="199" t="s">
        <v>262</v>
      </c>
    </row>
    <row r="164" spans="1:65" s="2" customFormat="1" ht="16.5" customHeight="1">
      <c r="A164" s="34"/>
      <c r="B164" s="35"/>
      <c r="C164" s="201" t="s">
        <v>208</v>
      </c>
      <c r="D164" s="201" t="s">
        <v>130</v>
      </c>
      <c r="E164" s="202" t="s">
        <v>263</v>
      </c>
      <c r="F164" s="203" t="s">
        <v>264</v>
      </c>
      <c r="G164" s="204" t="s">
        <v>128</v>
      </c>
      <c r="H164" s="205">
        <v>2</v>
      </c>
      <c r="I164" s="206"/>
      <c r="J164" s="207">
        <f t="shared" si="0"/>
        <v>0</v>
      </c>
      <c r="K164" s="208"/>
      <c r="L164" s="209"/>
      <c r="M164" s="210" t="s">
        <v>1</v>
      </c>
      <c r="N164" s="211" t="s">
        <v>42</v>
      </c>
      <c r="O164" s="71"/>
      <c r="P164" s="197">
        <f t="shared" si="1"/>
        <v>0</v>
      </c>
      <c r="Q164" s="197">
        <v>0</v>
      </c>
      <c r="R164" s="197">
        <f t="shared" si="2"/>
        <v>0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133</v>
      </c>
      <c r="AT164" s="199" t="s">
        <v>130</v>
      </c>
      <c r="AU164" s="199" t="s">
        <v>87</v>
      </c>
      <c r="AY164" s="17" t="s">
        <v>122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85</v>
      </c>
      <c r="BK164" s="200">
        <f t="shared" si="9"/>
        <v>0</v>
      </c>
      <c r="BL164" s="17" t="s">
        <v>129</v>
      </c>
      <c r="BM164" s="199" t="s">
        <v>265</v>
      </c>
    </row>
    <row r="165" spans="1:65" s="2" customFormat="1" ht="16.5" customHeight="1">
      <c r="A165" s="34"/>
      <c r="B165" s="35"/>
      <c r="C165" s="187" t="s">
        <v>266</v>
      </c>
      <c r="D165" s="187" t="s">
        <v>125</v>
      </c>
      <c r="E165" s="188" t="s">
        <v>267</v>
      </c>
      <c r="F165" s="189" t="s">
        <v>268</v>
      </c>
      <c r="G165" s="190" t="s">
        <v>269</v>
      </c>
      <c r="H165" s="191">
        <v>1</v>
      </c>
      <c r="I165" s="192"/>
      <c r="J165" s="193">
        <f t="shared" si="0"/>
        <v>0</v>
      </c>
      <c r="K165" s="194"/>
      <c r="L165" s="39"/>
      <c r="M165" s="195" t="s">
        <v>1</v>
      </c>
      <c r="N165" s="196" t="s">
        <v>42</v>
      </c>
      <c r="O165" s="71"/>
      <c r="P165" s="197">
        <f t="shared" si="1"/>
        <v>0</v>
      </c>
      <c r="Q165" s="197">
        <v>0</v>
      </c>
      <c r="R165" s="197">
        <f t="shared" si="2"/>
        <v>0</v>
      </c>
      <c r="S165" s="197">
        <v>0</v>
      </c>
      <c r="T165" s="198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129</v>
      </c>
      <c r="AT165" s="199" t="s">
        <v>125</v>
      </c>
      <c r="AU165" s="199" t="s">
        <v>87</v>
      </c>
      <c r="AY165" s="17" t="s">
        <v>122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85</v>
      </c>
      <c r="BK165" s="200">
        <f t="shared" si="9"/>
        <v>0</v>
      </c>
      <c r="BL165" s="17" t="s">
        <v>129</v>
      </c>
      <c r="BM165" s="199" t="s">
        <v>270</v>
      </c>
    </row>
    <row r="166" spans="1:65" s="2" customFormat="1" ht="16.5" customHeight="1">
      <c r="A166" s="34"/>
      <c r="B166" s="35"/>
      <c r="C166" s="187" t="s">
        <v>212</v>
      </c>
      <c r="D166" s="187" t="s">
        <v>125</v>
      </c>
      <c r="E166" s="188" t="s">
        <v>271</v>
      </c>
      <c r="F166" s="189" t="s">
        <v>272</v>
      </c>
      <c r="G166" s="190" t="s">
        <v>243</v>
      </c>
      <c r="H166" s="191">
        <v>1</v>
      </c>
      <c r="I166" s="192"/>
      <c r="J166" s="193">
        <f t="shared" si="0"/>
        <v>0</v>
      </c>
      <c r="K166" s="194"/>
      <c r="L166" s="39"/>
      <c r="M166" s="195" t="s">
        <v>1</v>
      </c>
      <c r="N166" s="196" t="s">
        <v>42</v>
      </c>
      <c r="O166" s="71"/>
      <c r="P166" s="197">
        <f t="shared" si="1"/>
        <v>0</v>
      </c>
      <c r="Q166" s="197">
        <v>0</v>
      </c>
      <c r="R166" s="197">
        <f t="shared" si="2"/>
        <v>0</v>
      </c>
      <c r="S166" s="197">
        <v>0</v>
      </c>
      <c r="T166" s="198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129</v>
      </c>
      <c r="AT166" s="199" t="s">
        <v>125</v>
      </c>
      <c r="AU166" s="199" t="s">
        <v>87</v>
      </c>
      <c r="AY166" s="17" t="s">
        <v>122</v>
      </c>
      <c r="BE166" s="200">
        <f t="shared" si="4"/>
        <v>0</v>
      </c>
      <c r="BF166" s="200">
        <f t="shared" si="5"/>
        <v>0</v>
      </c>
      <c r="BG166" s="200">
        <f t="shared" si="6"/>
        <v>0</v>
      </c>
      <c r="BH166" s="200">
        <f t="shared" si="7"/>
        <v>0</v>
      </c>
      <c r="BI166" s="200">
        <f t="shared" si="8"/>
        <v>0</v>
      </c>
      <c r="BJ166" s="17" t="s">
        <v>85</v>
      </c>
      <c r="BK166" s="200">
        <f t="shared" si="9"/>
        <v>0</v>
      </c>
      <c r="BL166" s="17" t="s">
        <v>129</v>
      </c>
      <c r="BM166" s="199" t="s">
        <v>273</v>
      </c>
    </row>
    <row r="167" spans="1:65" s="2" customFormat="1" ht="16.5" customHeight="1">
      <c r="A167" s="34"/>
      <c r="B167" s="35"/>
      <c r="C167" s="201" t="s">
        <v>274</v>
      </c>
      <c r="D167" s="201" t="s">
        <v>130</v>
      </c>
      <c r="E167" s="202" t="s">
        <v>275</v>
      </c>
      <c r="F167" s="203" t="s">
        <v>276</v>
      </c>
      <c r="G167" s="204" t="s">
        <v>243</v>
      </c>
      <c r="H167" s="205">
        <v>1</v>
      </c>
      <c r="I167" s="206"/>
      <c r="J167" s="207">
        <f t="shared" si="0"/>
        <v>0</v>
      </c>
      <c r="K167" s="208"/>
      <c r="L167" s="209"/>
      <c r="M167" s="210" t="s">
        <v>1</v>
      </c>
      <c r="N167" s="211" t="s">
        <v>42</v>
      </c>
      <c r="O167" s="71"/>
      <c r="P167" s="197">
        <f t="shared" si="1"/>
        <v>0</v>
      </c>
      <c r="Q167" s="197">
        <v>0</v>
      </c>
      <c r="R167" s="197">
        <f t="shared" si="2"/>
        <v>0</v>
      </c>
      <c r="S167" s="197">
        <v>0</v>
      </c>
      <c r="T167" s="198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133</v>
      </c>
      <c r="AT167" s="199" t="s">
        <v>130</v>
      </c>
      <c r="AU167" s="199" t="s">
        <v>87</v>
      </c>
      <c r="AY167" s="17" t="s">
        <v>122</v>
      </c>
      <c r="BE167" s="200">
        <f t="shared" si="4"/>
        <v>0</v>
      </c>
      <c r="BF167" s="200">
        <f t="shared" si="5"/>
        <v>0</v>
      </c>
      <c r="BG167" s="200">
        <f t="shared" si="6"/>
        <v>0</v>
      </c>
      <c r="BH167" s="200">
        <f t="shared" si="7"/>
        <v>0</v>
      </c>
      <c r="BI167" s="200">
        <f t="shared" si="8"/>
        <v>0</v>
      </c>
      <c r="BJ167" s="17" t="s">
        <v>85</v>
      </c>
      <c r="BK167" s="200">
        <f t="shared" si="9"/>
        <v>0</v>
      </c>
      <c r="BL167" s="17" t="s">
        <v>129</v>
      </c>
      <c r="BM167" s="199" t="s">
        <v>277</v>
      </c>
    </row>
    <row r="168" spans="1:65" s="2" customFormat="1" ht="16.5" customHeight="1">
      <c r="A168" s="34"/>
      <c r="B168" s="35"/>
      <c r="C168" s="187" t="s">
        <v>215</v>
      </c>
      <c r="D168" s="187" t="s">
        <v>125</v>
      </c>
      <c r="E168" s="188" t="s">
        <v>278</v>
      </c>
      <c r="F168" s="189" t="s">
        <v>279</v>
      </c>
      <c r="G168" s="190" t="s">
        <v>243</v>
      </c>
      <c r="H168" s="191">
        <v>1</v>
      </c>
      <c r="I168" s="192"/>
      <c r="J168" s="193">
        <f t="shared" si="0"/>
        <v>0</v>
      </c>
      <c r="K168" s="194"/>
      <c r="L168" s="39"/>
      <c r="M168" s="195" t="s">
        <v>1</v>
      </c>
      <c r="N168" s="196" t="s">
        <v>42</v>
      </c>
      <c r="O168" s="71"/>
      <c r="P168" s="197">
        <f t="shared" si="1"/>
        <v>0</v>
      </c>
      <c r="Q168" s="197">
        <v>0</v>
      </c>
      <c r="R168" s="197">
        <f t="shared" si="2"/>
        <v>0</v>
      </c>
      <c r="S168" s="197">
        <v>0</v>
      </c>
      <c r="T168" s="198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129</v>
      </c>
      <c r="AT168" s="199" t="s">
        <v>125</v>
      </c>
      <c r="AU168" s="199" t="s">
        <v>87</v>
      </c>
      <c r="AY168" s="17" t="s">
        <v>122</v>
      </c>
      <c r="BE168" s="200">
        <f t="shared" si="4"/>
        <v>0</v>
      </c>
      <c r="BF168" s="200">
        <f t="shared" si="5"/>
        <v>0</v>
      </c>
      <c r="BG168" s="200">
        <f t="shared" si="6"/>
        <v>0</v>
      </c>
      <c r="BH168" s="200">
        <f t="shared" si="7"/>
        <v>0</v>
      </c>
      <c r="BI168" s="200">
        <f t="shared" si="8"/>
        <v>0</v>
      </c>
      <c r="BJ168" s="17" t="s">
        <v>85</v>
      </c>
      <c r="BK168" s="200">
        <f t="shared" si="9"/>
        <v>0</v>
      </c>
      <c r="BL168" s="17" t="s">
        <v>129</v>
      </c>
      <c r="BM168" s="199" t="s">
        <v>280</v>
      </c>
    </row>
    <row r="169" spans="1:65" s="2" customFormat="1" ht="16.5" customHeight="1">
      <c r="A169" s="34"/>
      <c r="B169" s="35"/>
      <c r="C169" s="201" t="s">
        <v>281</v>
      </c>
      <c r="D169" s="201" t="s">
        <v>130</v>
      </c>
      <c r="E169" s="202" t="s">
        <v>282</v>
      </c>
      <c r="F169" s="203" t="s">
        <v>283</v>
      </c>
      <c r="G169" s="204" t="s">
        <v>243</v>
      </c>
      <c r="H169" s="205">
        <v>1</v>
      </c>
      <c r="I169" s="206"/>
      <c r="J169" s="207">
        <f t="shared" si="0"/>
        <v>0</v>
      </c>
      <c r="K169" s="208"/>
      <c r="L169" s="209"/>
      <c r="M169" s="210" t="s">
        <v>1</v>
      </c>
      <c r="N169" s="211" t="s">
        <v>42</v>
      </c>
      <c r="O169" s="71"/>
      <c r="P169" s="197">
        <f t="shared" si="1"/>
        <v>0</v>
      </c>
      <c r="Q169" s="197">
        <v>0</v>
      </c>
      <c r="R169" s="197">
        <f t="shared" si="2"/>
        <v>0</v>
      </c>
      <c r="S169" s="197">
        <v>0</v>
      </c>
      <c r="T169" s="198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133</v>
      </c>
      <c r="AT169" s="199" t="s">
        <v>130</v>
      </c>
      <c r="AU169" s="199" t="s">
        <v>87</v>
      </c>
      <c r="AY169" s="17" t="s">
        <v>122</v>
      </c>
      <c r="BE169" s="200">
        <f t="shared" si="4"/>
        <v>0</v>
      </c>
      <c r="BF169" s="200">
        <f t="shared" si="5"/>
        <v>0</v>
      </c>
      <c r="BG169" s="200">
        <f t="shared" si="6"/>
        <v>0</v>
      </c>
      <c r="BH169" s="200">
        <f t="shared" si="7"/>
        <v>0</v>
      </c>
      <c r="BI169" s="200">
        <f t="shared" si="8"/>
        <v>0</v>
      </c>
      <c r="BJ169" s="17" t="s">
        <v>85</v>
      </c>
      <c r="BK169" s="200">
        <f t="shared" si="9"/>
        <v>0</v>
      </c>
      <c r="BL169" s="17" t="s">
        <v>129</v>
      </c>
      <c r="BM169" s="199" t="s">
        <v>284</v>
      </c>
    </row>
    <row r="170" spans="1:65" s="2" customFormat="1" ht="16.5" customHeight="1">
      <c r="A170" s="34"/>
      <c r="B170" s="35"/>
      <c r="C170" s="201" t="s">
        <v>219</v>
      </c>
      <c r="D170" s="201" t="s">
        <v>130</v>
      </c>
      <c r="E170" s="202" t="s">
        <v>285</v>
      </c>
      <c r="F170" s="203" t="s">
        <v>286</v>
      </c>
      <c r="G170" s="204" t="s">
        <v>287</v>
      </c>
      <c r="H170" s="223"/>
      <c r="I170" s="206"/>
      <c r="J170" s="207">
        <f t="shared" si="0"/>
        <v>0</v>
      </c>
      <c r="K170" s="208"/>
      <c r="L170" s="209"/>
      <c r="M170" s="210" t="s">
        <v>1</v>
      </c>
      <c r="N170" s="211" t="s">
        <v>42</v>
      </c>
      <c r="O170" s="71"/>
      <c r="P170" s="197">
        <f t="shared" si="1"/>
        <v>0</v>
      </c>
      <c r="Q170" s="197">
        <v>0</v>
      </c>
      <c r="R170" s="197">
        <f t="shared" si="2"/>
        <v>0</v>
      </c>
      <c r="S170" s="197">
        <v>0</v>
      </c>
      <c r="T170" s="198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133</v>
      </c>
      <c r="AT170" s="199" t="s">
        <v>130</v>
      </c>
      <c r="AU170" s="199" t="s">
        <v>87</v>
      </c>
      <c r="AY170" s="17" t="s">
        <v>122</v>
      </c>
      <c r="BE170" s="200">
        <f t="shared" si="4"/>
        <v>0</v>
      </c>
      <c r="BF170" s="200">
        <f t="shared" si="5"/>
        <v>0</v>
      </c>
      <c r="BG170" s="200">
        <f t="shared" si="6"/>
        <v>0</v>
      </c>
      <c r="BH170" s="200">
        <f t="shared" si="7"/>
        <v>0</v>
      </c>
      <c r="BI170" s="200">
        <f t="shared" si="8"/>
        <v>0</v>
      </c>
      <c r="BJ170" s="17" t="s">
        <v>85</v>
      </c>
      <c r="BK170" s="200">
        <f t="shared" si="9"/>
        <v>0</v>
      </c>
      <c r="BL170" s="17" t="s">
        <v>129</v>
      </c>
      <c r="BM170" s="199" t="s">
        <v>288</v>
      </c>
    </row>
    <row r="171" spans="2:63" s="12" customFormat="1" ht="22.9" customHeight="1">
      <c r="B171" s="171"/>
      <c r="C171" s="172"/>
      <c r="D171" s="173" t="s">
        <v>76</v>
      </c>
      <c r="E171" s="185" t="s">
        <v>289</v>
      </c>
      <c r="F171" s="185" t="s">
        <v>290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SUM(P172:P173)</f>
        <v>0</v>
      </c>
      <c r="Q171" s="179"/>
      <c r="R171" s="180">
        <f>SUM(R172:R173)</f>
        <v>0.00028</v>
      </c>
      <c r="S171" s="179"/>
      <c r="T171" s="181">
        <f>SUM(T172:T173)</f>
        <v>0</v>
      </c>
      <c r="AR171" s="182" t="s">
        <v>87</v>
      </c>
      <c r="AT171" s="183" t="s">
        <v>76</v>
      </c>
      <c r="AU171" s="183" t="s">
        <v>85</v>
      </c>
      <c r="AY171" s="182" t="s">
        <v>122</v>
      </c>
      <c r="BK171" s="184">
        <f>SUM(BK172:BK173)</f>
        <v>0</v>
      </c>
    </row>
    <row r="172" spans="1:65" s="2" customFormat="1" ht="16.5" customHeight="1">
      <c r="A172" s="34"/>
      <c r="B172" s="35"/>
      <c r="C172" s="187" t="s">
        <v>291</v>
      </c>
      <c r="D172" s="187" t="s">
        <v>125</v>
      </c>
      <c r="E172" s="188" t="s">
        <v>292</v>
      </c>
      <c r="F172" s="189" t="s">
        <v>293</v>
      </c>
      <c r="G172" s="190" t="s">
        <v>128</v>
      </c>
      <c r="H172" s="191">
        <v>2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42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129</v>
      </c>
      <c r="AT172" s="199" t="s">
        <v>125</v>
      </c>
      <c r="AU172" s="199" t="s">
        <v>87</v>
      </c>
      <c r="AY172" s="17" t="s">
        <v>122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85</v>
      </c>
      <c r="BK172" s="200">
        <f>ROUND(I172*H172,2)</f>
        <v>0</v>
      </c>
      <c r="BL172" s="17" t="s">
        <v>129</v>
      </c>
      <c r="BM172" s="199" t="s">
        <v>294</v>
      </c>
    </row>
    <row r="173" spans="1:65" s="2" customFormat="1" ht="16.5" customHeight="1">
      <c r="A173" s="34"/>
      <c r="B173" s="35"/>
      <c r="C173" s="201" t="s">
        <v>222</v>
      </c>
      <c r="D173" s="201" t="s">
        <v>130</v>
      </c>
      <c r="E173" s="202" t="s">
        <v>295</v>
      </c>
      <c r="F173" s="203" t="s">
        <v>296</v>
      </c>
      <c r="G173" s="204" t="s">
        <v>128</v>
      </c>
      <c r="H173" s="205">
        <v>2</v>
      </c>
      <c r="I173" s="206"/>
      <c r="J173" s="207">
        <f>ROUND(I173*H173,2)</f>
        <v>0</v>
      </c>
      <c r="K173" s="208"/>
      <c r="L173" s="209"/>
      <c r="M173" s="210" t="s">
        <v>1</v>
      </c>
      <c r="N173" s="211" t="s">
        <v>42</v>
      </c>
      <c r="O173" s="71"/>
      <c r="P173" s="197">
        <f>O173*H173</f>
        <v>0</v>
      </c>
      <c r="Q173" s="197">
        <v>0.00014</v>
      </c>
      <c r="R173" s="197">
        <f>Q173*H173</f>
        <v>0.00028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133</v>
      </c>
      <c r="AT173" s="199" t="s">
        <v>130</v>
      </c>
      <c r="AU173" s="199" t="s">
        <v>87</v>
      </c>
      <c r="AY173" s="17" t="s">
        <v>122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85</v>
      </c>
      <c r="BK173" s="200">
        <f>ROUND(I173*H173,2)</f>
        <v>0</v>
      </c>
      <c r="BL173" s="17" t="s">
        <v>129</v>
      </c>
      <c r="BM173" s="199" t="s">
        <v>297</v>
      </c>
    </row>
    <row r="174" spans="2:63" s="12" customFormat="1" ht="25.9" customHeight="1">
      <c r="B174" s="171"/>
      <c r="C174" s="172"/>
      <c r="D174" s="173" t="s">
        <v>76</v>
      </c>
      <c r="E174" s="174" t="s">
        <v>298</v>
      </c>
      <c r="F174" s="174" t="s">
        <v>299</v>
      </c>
      <c r="G174" s="172"/>
      <c r="H174" s="172"/>
      <c r="I174" s="175"/>
      <c r="J174" s="176">
        <f>BK174</f>
        <v>0</v>
      </c>
      <c r="K174" s="172"/>
      <c r="L174" s="177"/>
      <c r="M174" s="178"/>
      <c r="N174" s="179"/>
      <c r="O174" s="179"/>
      <c r="P174" s="180">
        <f>SUM(P175:P179)</f>
        <v>0</v>
      </c>
      <c r="Q174" s="179"/>
      <c r="R174" s="180">
        <f>SUM(R175:R179)</f>
        <v>0</v>
      </c>
      <c r="S174" s="179"/>
      <c r="T174" s="181">
        <f>SUM(T175:T179)</f>
        <v>0</v>
      </c>
      <c r="AR174" s="182" t="s">
        <v>145</v>
      </c>
      <c r="AT174" s="183" t="s">
        <v>76</v>
      </c>
      <c r="AU174" s="183" t="s">
        <v>77</v>
      </c>
      <c r="AY174" s="182" t="s">
        <v>122</v>
      </c>
      <c r="BK174" s="184">
        <f>SUM(BK175:BK179)</f>
        <v>0</v>
      </c>
    </row>
    <row r="175" spans="1:65" s="2" customFormat="1" ht="16.5" customHeight="1">
      <c r="A175" s="34"/>
      <c r="B175" s="35"/>
      <c r="C175" s="187" t="s">
        <v>300</v>
      </c>
      <c r="D175" s="187" t="s">
        <v>125</v>
      </c>
      <c r="E175" s="188" t="s">
        <v>301</v>
      </c>
      <c r="F175" s="189" t="s">
        <v>302</v>
      </c>
      <c r="G175" s="190" t="s">
        <v>269</v>
      </c>
      <c r="H175" s="191">
        <v>1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42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134</v>
      </c>
      <c r="AT175" s="199" t="s">
        <v>125</v>
      </c>
      <c r="AU175" s="199" t="s">
        <v>85</v>
      </c>
      <c r="AY175" s="17" t="s">
        <v>122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85</v>
      </c>
      <c r="BK175" s="200">
        <f>ROUND(I175*H175,2)</f>
        <v>0</v>
      </c>
      <c r="BL175" s="17" t="s">
        <v>134</v>
      </c>
      <c r="BM175" s="199" t="s">
        <v>303</v>
      </c>
    </row>
    <row r="176" spans="1:65" s="2" customFormat="1" ht="16.5" customHeight="1">
      <c r="A176" s="34"/>
      <c r="B176" s="35"/>
      <c r="C176" s="187" t="s">
        <v>226</v>
      </c>
      <c r="D176" s="187" t="s">
        <v>125</v>
      </c>
      <c r="E176" s="188" t="s">
        <v>304</v>
      </c>
      <c r="F176" s="189" t="s">
        <v>305</v>
      </c>
      <c r="G176" s="190" t="s">
        <v>269</v>
      </c>
      <c r="H176" s="191">
        <v>1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42</v>
      </c>
      <c r="O176" s="71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134</v>
      </c>
      <c r="AT176" s="199" t="s">
        <v>125</v>
      </c>
      <c r="AU176" s="199" t="s">
        <v>85</v>
      </c>
      <c r="AY176" s="17" t="s">
        <v>122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85</v>
      </c>
      <c r="BK176" s="200">
        <f>ROUND(I176*H176,2)</f>
        <v>0</v>
      </c>
      <c r="BL176" s="17" t="s">
        <v>134</v>
      </c>
      <c r="BM176" s="199" t="s">
        <v>306</v>
      </c>
    </row>
    <row r="177" spans="1:65" s="2" customFormat="1" ht="33" customHeight="1">
      <c r="A177" s="34"/>
      <c r="B177" s="35"/>
      <c r="C177" s="187" t="s">
        <v>307</v>
      </c>
      <c r="D177" s="187" t="s">
        <v>125</v>
      </c>
      <c r="E177" s="188" t="s">
        <v>308</v>
      </c>
      <c r="F177" s="189" t="s">
        <v>309</v>
      </c>
      <c r="G177" s="190" t="s">
        <v>128</v>
      </c>
      <c r="H177" s="191">
        <v>1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42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134</v>
      </c>
      <c r="AT177" s="199" t="s">
        <v>125</v>
      </c>
      <c r="AU177" s="199" t="s">
        <v>85</v>
      </c>
      <c r="AY177" s="17" t="s">
        <v>122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85</v>
      </c>
      <c r="BK177" s="200">
        <f>ROUND(I177*H177,2)</f>
        <v>0</v>
      </c>
      <c r="BL177" s="17" t="s">
        <v>134</v>
      </c>
      <c r="BM177" s="199" t="s">
        <v>310</v>
      </c>
    </row>
    <row r="178" spans="1:65" s="2" customFormat="1" ht="16.5" customHeight="1">
      <c r="A178" s="34"/>
      <c r="B178" s="35"/>
      <c r="C178" s="187" t="s">
        <v>229</v>
      </c>
      <c r="D178" s="187" t="s">
        <v>125</v>
      </c>
      <c r="E178" s="188" t="s">
        <v>311</v>
      </c>
      <c r="F178" s="189" t="s">
        <v>312</v>
      </c>
      <c r="G178" s="190" t="s">
        <v>269</v>
      </c>
      <c r="H178" s="191">
        <v>1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42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134</v>
      </c>
      <c r="AT178" s="199" t="s">
        <v>125</v>
      </c>
      <c r="AU178" s="199" t="s">
        <v>85</v>
      </c>
      <c r="AY178" s="17" t="s">
        <v>122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85</v>
      </c>
      <c r="BK178" s="200">
        <f>ROUND(I178*H178,2)</f>
        <v>0</v>
      </c>
      <c r="BL178" s="17" t="s">
        <v>134</v>
      </c>
      <c r="BM178" s="199" t="s">
        <v>313</v>
      </c>
    </row>
    <row r="179" spans="1:65" s="2" customFormat="1" ht="37.9" customHeight="1">
      <c r="A179" s="34"/>
      <c r="B179" s="35"/>
      <c r="C179" s="187" t="s">
        <v>314</v>
      </c>
      <c r="D179" s="187" t="s">
        <v>125</v>
      </c>
      <c r="E179" s="188" t="s">
        <v>315</v>
      </c>
      <c r="F179" s="189" t="s">
        <v>316</v>
      </c>
      <c r="G179" s="190" t="s">
        <v>269</v>
      </c>
      <c r="H179" s="191">
        <v>1</v>
      </c>
      <c r="I179" s="192"/>
      <c r="J179" s="193">
        <f>ROUND(I179*H179,2)</f>
        <v>0</v>
      </c>
      <c r="K179" s="194"/>
      <c r="L179" s="39"/>
      <c r="M179" s="224" t="s">
        <v>1</v>
      </c>
      <c r="N179" s="225" t="s">
        <v>42</v>
      </c>
      <c r="O179" s="226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134</v>
      </c>
      <c r="AT179" s="199" t="s">
        <v>125</v>
      </c>
      <c r="AU179" s="199" t="s">
        <v>85</v>
      </c>
      <c r="AY179" s="17" t="s">
        <v>122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85</v>
      </c>
      <c r="BK179" s="200">
        <f>ROUND(I179*H179,2)</f>
        <v>0</v>
      </c>
      <c r="BL179" s="17" t="s">
        <v>134</v>
      </c>
      <c r="BM179" s="199" t="s">
        <v>317</v>
      </c>
    </row>
    <row r="180" spans="1:31" s="2" customFormat="1" ht="6.95" customHeight="1">
      <c r="A180" s="34"/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39"/>
      <c r="M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</sheetData>
  <sheetProtection algorithmName="SHA-512" hashValue="P6+8qtO8Ryjp6iafT1Yl6kto2yALzErIIPquFJ9Bbvfbfn+Q8hnyxzcUfiG3GQq1r7uVlsKLd1IINFl2cxz+3Q==" saltValue="o4tjrN5z6kcnOXKue+YrCLuzf/JhZ0YURKE6Z/yK5MQpVfN3OhMbMTn1I4oHQAVNesjX3ifd+VxtWoVlD9pbFw==" spinCount="100000" sheet="1" objects="1" scenarios="1" formatColumns="0" formatRows="0" autoFilter="0"/>
  <autoFilter ref="C119:K17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90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5" customHeight="1">
      <c r="B4" s="20"/>
      <c r="D4" s="110" t="s">
        <v>94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6" t="str">
        <f>'Rekapitulace stavby'!K6</f>
        <v>Modernizace vestibulu 6.ZŠ Cheb - II.etapa</v>
      </c>
      <c r="F7" s="297"/>
      <c r="G7" s="297"/>
      <c r="H7" s="297"/>
      <c r="L7" s="20"/>
    </row>
    <row r="8" spans="1:31" s="2" customFormat="1" ht="12" customHeight="1">
      <c r="A8" s="34"/>
      <c r="B8" s="39"/>
      <c r="C8" s="34"/>
      <c r="D8" s="112" t="s">
        <v>95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8" t="s">
        <v>318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97</v>
      </c>
      <c r="G12" s="34"/>
      <c r="H12" s="34"/>
      <c r="I12" s="112" t="s">
        <v>22</v>
      </c>
      <c r="J12" s="114" t="str">
        <f>'Rekapitulace stavby'!AN8</f>
        <v>23. 3. 2022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Město Cheb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0" t="str">
        <f>'Rekapitulace stavby'!E14</f>
        <v>Vyplň údaj</v>
      </c>
      <c r="F18" s="301"/>
      <c r="G18" s="301"/>
      <c r="H18" s="30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MgA Hana Fischerová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>15759491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>Sadílek Ladislav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2" t="s">
        <v>1</v>
      </c>
      <c r="F27" s="302"/>
      <c r="G27" s="302"/>
      <c r="H27" s="30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ROUND((SUM(BE121:BE178)),2)</f>
        <v>0</v>
      </c>
      <c r="G33" s="34"/>
      <c r="H33" s="34"/>
      <c r="I33" s="124">
        <v>0.21</v>
      </c>
      <c r="J33" s="123">
        <f>ROUND(((SUM(BE121:BE178))*I33),2)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ROUND((SUM(BF121:BF178)),2)</f>
        <v>0</v>
      </c>
      <c r="G34" s="34"/>
      <c r="H34" s="34"/>
      <c r="I34" s="124">
        <v>0.15</v>
      </c>
      <c r="J34" s="123">
        <f>ROUND(((SUM(BF121:BF178))*I34),2)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ROUND((SUM(BG121:BG178)),2)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ROUND((SUM(BH121:BH178)),2)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ROUND((SUM(BI121:BI178)),2)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4" t="str">
        <f>E7</f>
        <v>Modernizace vestibulu 6.ZŠ Cheb - II.etapa</v>
      </c>
      <c r="F85" s="295"/>
      <c r="G85" s="295"/>
      <c r="H85" s="29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SO 02.1 - Vzduchotechnika II. etapa</v>
      </c>
      <c r="F87" s="293"/>
      <c r="G87" s="293"/>
      <c r="H87" s="29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23. 3. 2022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Cheb</v>
      </c>
      <c r="G91" s="36"/>
      <c r="H91" s="36"/>
      <c r="I91" s="29" t="s">
        <v>30</v>
      </c>
      <c r="J91" s="32" t="str">
        <f>E21</f>
        <v>MgA Hana Fischerová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Sadílek Ladislav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4.95" customHeight="1">
      <c r="B97" s="147"/>
      <c r="C97" s="148"/>
      <c r="D97" s="149" t="s">
        <v>319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320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4.85" customHeight="1">
      <c r="B99" s="153"/>
      <c r="C99" s="154"/>
      <c r="D99" s="155" t="s">
        <v>321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4.85" customHeight="1">
      <c r="B100" s="153"/>
      <c r="C100" s="154"/>
      <c r="D100" s="155" t="s">
        <v>322</v>
      </c>
      <c r="E100" s="156"/>
      <c r="F100" s="156"/>
      <c r="G100" s="156"/>
      <c r="H100" s="156"/>
      <c r="I100" s="156"/>
      <c r="J100" s="157">
        <f>J155</f>
        <v>0</v>
      </c>
      <c r="K100" s="154"/>
      <c r="L100" s="158"/>
    </row>
    <row r="101" spans="2:12" s="10" customFormat="1" ht="14.85" customHeight="1">
      <c r="B101" s="153"/>
      <c r="C101" s="154"/>
      <c r="D101" s="155" t="s">
        <v>323</v>
      </c>
      <c r="E101" s="156"/>
      <c r="F101" s="156"/>
      <c r="G101" s="156"/>
      <c r="H101" s="156"/>
      <c r="I101" s="156"/>
      <c r="J101" s="157">
        <f>J169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107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94" t="str">
        <f>E7</f>
        <v>Modernizace vestibulu 6.ZŠ Cheb - II.etapa</v>
      </c>
      <c r="F111" s="295"/>
      <c r="G111" s="295"/>
      <c r="H111" s="295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95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63" t="str">
        <f>E9</f>
        <v>SO 02.1 - Vzduchotechnika II. etapa</v>
      </c>
      <c r="F113" s="293"/>
      <c r="G113" s="293"/>
      <c r="H113" s="293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 t="str">
        <f>IF(J12="","",J12)</f>
        <v>23. 3. 2022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24</v>
      </c>
      <c r="D117" s="36"/>
      <c r="E117" s="36"/>
      <c r="F117" s="27" t="str">
        <f>E15</f>
        <v>Město Cheb</v>
      </c>
      <c r="G117" s="36"/>
      <c r="H117" s="36"/>
      <c r="I117" s="29" t="s">
        <v>30</v>
      </c>
      <c r="J117" s="32" t="str">
        <f>E21</f>
        <v>MgA Hana Fischerová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33</v>
      </c>
      <c r="J118" s="32" t="str">
        <f>E24</f>
        <v>Sadílek Ladislav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108</v>
      </c>
      <c r="D120" s="162" t="s">
        <v>62</v>
      </c>
      <c r="E120" s="162" t="s">
        <v>58</v>
      </c>
      <c r="F120" s="162" t="s">
        <v>59</v>
      </c>
      <c r="G120" s="162" t="s">
        <v>109</v>
      </c>
      <c r="H120" s="162" t="s">
        <v>110</v>
      </c>
      <c r="I120" s="162" t="s">
        <v>111</v>
      </c>
      <c r="J120" s="163" t="s">
        <v>100</v>
      </c>
      <c r="K120" s="164" t="s">
        <v>112</v>
      </c>
      <c r="L120" s="165"/>
      <c r="M120" s="75" t="s">
        <v>1</v>
      </c>
      <c r="N120" s="76" t="s">
        <v>41</v>
      </c>
      <c r="O120" s="76" t="s">
        <v>113</v>
      </c>
      <c r="P120" s="76" t="s">
        <v>114</v>
      </c>
      <c r="Q120" s="76" t="s">
        <v>115</v>
      </c>
      <c r="R120" s="76" t="s">
        <v>116</v>
      </c>
      <c r="S120" s="76" t="s">
        <v>117</v>
      </c>
      <c r="T120" s="77" t="s">
        <v>118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4"/>
      <c r="B121" s="35"/>
      <c r="C121" s="82" t="s">
        <v>119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</f>
        <v>0</v>
      </c>
      <c r="Q121" s="79"/>
      <c r="R121" s="168">
        <f>R122</f>
        <v>0</v>
      </c>
      <c r="S121" s="79"/>
      <c r="T121" s="169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76</v>
      </c>
      <c r="AU121" s="17" t="s">
        <v>102</v>
      </c>
      <c r="BK121" s="170">
        <f>BK122</f>
        <v>0</v>
      </c>
    </row>
    <row r="122" spans="2:63" s="12" customFormat="1" ht="25.9" customHeight="1">
      <c r="B122" s="171"/>
      <c r="C122" s="172"/>
      <c r="D122" s="173" t="s">
        <v>76</v>
      </c>
      <c r="E122" s="174" t="s">
        <v>120</v>
      </c>
      <c r="F122" s="174" t="s">
        <v>120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</f>
        <v>0</v>
      </c>
      <c r="Q122" s="179"/>
      <c r="R122" s="180">
        <f>R123</f>
        <v>0</v>
      </c>
      <c r="S122" s="179"/>
      <c r="T122" s="181">
        <f>T123</f>
        <v>0</v>
      </c>
      <c r="AR122" s="182" t="s">
        <v>87</v>
      </c>
      <c r="AT122" s="183" t="s">
        <v>76</v>
      </c>
      <c r="AU122" s="183" t="s">
        <v>77</v>
      </c>
      <c r="AY122" s="182" t="s">
        <v>122</v>
      </c>
      <c r="BK122" s="184">
        <f>BK123</f>
        <v>0</v>
      </c>
    </row>
    <row r="123" spans="2:63" s="12" customFormat="1" ht="22.9" customHeight="1">
      <c r="B123" s="171"/>
      <c r="C123" s="172"/>
      <c r="D123" s="173" t="s">
        <v>76</v>
      </c>
      <c r="E123" s="185" t="s">
        <v>324</v>
      </c>
      <c r="F123" s="185" t="s">
        <v>325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P124+P155+P169</f>
        <v>0</v>
      </c>
      <c r="Q123" s="179"/>
      <c r="R123" s="180">
        <f>R124+R155+R169</f>
        <v>0</v>
      </c>
      <c r="S123" s="179"/>
      <c r="T123" s="181">
        <f>T124+T155+T169</f>
        <v>0</v>
      </c>
      <c r="AR123" s="182" t="s">
        <v>87</v>
      </c>
      <c r="AT123" s="183" t="s">
        <v>76</v>
      </c>
      <c r="AU123" s="183" t="s">
        <v>85</v>
      </c>
      <c r="AY123" s="182" t="s">
        <v>122</v>
      </c>
      <c r="BK123" s="184">
        <f>BK124+BK155+BK169</f>
        <v>0</v>
      </c>
    </row>
    <row r="124" spans="2:63" s="12" customFormat="1" ht="20.85" customHeight="1">
      <c r="B124" s="171"/>
      <c r="C124" s="172"/>
      <c r="D124" s="173" t="s">
        <v>76</v>
      </c>
      <c r="E124" s="185" t="s">
        <v>326</v>
      </c>
      <c r="F124" s="185" t="s">
        <v>327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SUM(P125:P154)</f>
        <v>0</v>
      </c>
      <c r="Q124" s="179"/>
      <c r="R124" s="180">
        <f>SUM(R125:R154)</f>
        <v>0</v>
      </c>
      <c r="S124" s="179"/>
      <c r="T124" s="181">
        <f>SUM(T125:T154)</f>
        <v>0</v>
      </c>
      <c r="AR124" s="182" t="s">
        <v>87</v>
      </c>
      <c r="AT124" s="183" t="s">
        <v>76</v>
      </c>
      <c r="AU124" s="183" t="s">
        <v>87</v>
      </c>
      <c r="AY124" s="182" t="s">
        <v>122</v>
      </c>
      <c r="BK124" s="184">
        <f>SUM(BK125:BK154)</f>
        <v>0</v>
      </c>
    </row>
    <row r="125" spans="1:65" s="2" customFormat="1" ht="24.2" customHeight="1">
      <c r="A125" s="34"/>
      <c r="B125" s="35"/>
      <c r="C125" s="187" t="s">
        <v>85</v>
      </c>
      <c r="D125" s="187" t="s">
        <v>125</v>
      </c>
      <c r="E125" s="188" t="s">
        <v>328</v>
      </c>
      <c r="F125" s="189" t="s">
        <v>329</v>
      </c>
      <c r="G125" s="190" t="s">
        <v>243</v>
      </c>
      <c r="H125" s="191">
        <v>1</v>
      </c>
      <c r="I125" s="192"/>
      <c r="J125" s="193">
        <f aca="true" t="shared" si="0" ref="J125:J154">ROUND(I125*H125,2)</f>
        <v>0</v>
      </c>
      <c r="K125" s="194"/>
      <c r="L125" s="39"/>
      <c r="M125" s="195" t="s">
        <v>1</v>
      </c>
      <c r="N125" s="196" t="s">
        <v>42</v>
      </c>
      <c r="O125" s="71"/>
      <c r="P125" s="197">
        <f aca="true" t="shared" si="1" ref="P125:P154">O125*H125</f>
        <v>0</v>
      </c>
      <c r="Q125" s="197">
        <v>0</v>
      </c>
      <c r="R125" s="197">
        <f aca="true" t="shared" si="2" ref="R125:R154">Q125*H125</f>
        <v>0</v>
      </c>
      <c r="S125" s="197">
        <v>0</v>
      </c>
      <c r="T125" s="198">
        <f aca="true" t="shared" si="3" ref="T125:T154"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134</v>
      </c>
      <c r="AT125" s="199" t="s">
        <v>125</v>
      </c>
      <c r="AU125" s="199" t="s">
        <v>135</v>
      </c>
      <c r="AY125" s="17" t="s">
        <v>122</v>
      </c>
      <c r="BE125" s="200">
        <f aca="true" t="shared" si="4" ref="BE125:BE154">IF(N125="základní",J125,0)</f>
        <v>0</v>
      </c>
      <c r="BF125" s="200">
        <f aca="true" t="shared" si="5" ref="BF125:BF154">IF(N125="snížená",J125,0)</f>
        <v>0</v>
      </c>
      <c r="BG125" s="200">
        <f aca="true" t="shared" si="6" ref="BG125:BG154">IF(N125="zákl. přenesená",J125,0)</f>
        <v>0</v>
      </c>
      <c r="BH125" s="200">
        <f aca="true" t="shared" si="7" ref="BH125:BH154">IF(N125="sníž. přenesená",J125,0)</f>
        <v>0</v>
      </c>
      <c r="BI125" s="200">
        <f aca="true" t="shared" si="8" ref="BI125:BI154">IF(N125="nulová",J125,0)</f>
        <v>0</v>
      </c>
      <c r="BJ125" s="17" t="s">
        <v>85</v>
      </c>
      <c r="BK125" s="200">
        <f aca="true" t="shared" si="9" ref="BK125:BK154">ROUND(I125*H125,2)</f>
        <v>0</v>
      </c>
      <c r="BL125" s="17" t="s">
        <v>134</v>
      </c>
      <c r="BM125" s="199" t="s">
        <v>87</v>
      </c>
    </row>
    <row r="126" spans="1:65" s="2" customFormat="1" ht="16.5" customHeight="1">
      <c r="A126" s="34"/>
      <c r="B126" s="35"/>
      <c r="C126" s="187" t="s">
        <v>87</v>
      </c>
      <c r="D126" s="187" t="s">
        <v>125</v>
      </c>
      <c r="E126" s="188" t="s">
        <v>330</v>
      </c>
      <c r="F126" s="189" t="s">
        <v>331</v>
      </c>
      <c r="G126" s="190" t="s">
        <v>243</v>
      </c>
      <c r="H126" s="191">
        <v>1</v>
      </c>
      <c r="I126" s="192"/>
      <c r="J126" s="193">
        <f t="shared" si="0"/>
        <v>0</v>
      </c>
      <c r="K126" s="194"/>
      <c r="L126" s="39"/>
      <c r="M126" s="195" t="s">
        <v>1</v>
      </c>
      <c r="N126" s="196" t="s">
        <v>42</v>
      </c>
      <c r="O126" s="71"/>
      <c r="P126" s="197">
        <f t="shared" si="1"/>
        <v>0</v>
      </c>
      <c r="Q126" s="197">
        <v>0</v>
      </c>
      <c r="R126" s="197">
        <f t="shared" si="2"/>
        <v>0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134</v>
      </c>
      <c r="AT126" s="199" t="s">
        <v>125</v>
      </c>
      <c r="AU126" s="199" t="s">
        <v>135</v>
      </c>
      <c r="AY126" s="17" t="s">
        <v>122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85</v>
      </c>
      <c r="BK126" s="200">
        <f t="shared" si="9"/>
        <v>0</v>
      </c>
      <c r="BL126" s="17" t="s">
        <v>134</v>
      </c>
      <c r="BM126" s="199" t="s">
        <v>134</v>
      </c>
    </row>
    <row r="127" spans="1:65" s="2" customFormat="1" ht="24.2" customHeight="1">
      <c r="A127" s="34"/>
      <c r="B127" s="35"/>
      <c r="C127" s="187" t="s">
        <v>135</v>
      </c>
      <c r="D127" s="187" t="s">
        <v>125</v>
      </c>
      <c r="E127" s="188" t="s">
        <v>332</v>
      </c>
      <c r="F127" s="189" t="s">
        <v>333</v>
      </c>
      <c r="G127" s="190" t="s">
        <v>243</v>
      </c>
      <c r="H127" s="191">
        <v>1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42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134</v>
      </c>
      <c r="AT127" s="199" t="s">
        <v>125</v>
      </c>
      <c r="AU127" s="199" t="s">
        <v>135</v>
      </c>
      <c r="AY127" s="17" t="s">
        <v>122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85</v>
      </c>
      <c r="BK127" s="200">
        <f t="shared" si="9"/>
        <v>0</v>
      </c>
      <c r="BL127" s="17" t="s">
        <v>134</v>
      </c>
      <c r="BM127" s="199" t="s">
        <v>149</v>
      </c>
    </row>
    <row r="128" spans="1:65" s="2" customFormat="1" ht="16.5" customHeight="1">
      <c r="A128" s="34"/>
      <c r="B128" s="35"/>
      <c r="C128" s="187" t="s">
        <v>134</v>
      </c>
      <c r="D128" s="187" t="s">
        <v>125</v>
      </c>
      <c r="E128" s="188" t="s">
        <v>334</v>
      </c>
      <c r="F128" s="189" t="s">
        <v>335</v>
      </c>
      <c r="G128" s="190" t="s">
        <v>243</v>
      </c>
      <c r="H128" s="191">
        <v>1</v>
      </c>
      <c r="I128" s="192"/>
      <c r="J128" s="193">
        <f t="shared" si="0"/>
        <v>0</v>
      </c>
      <c r="K128" s="194"/>
      <c r="L128" s="39"/>
      <c r="M128" s="195" t="s">
        <v>1</v>
      </c>
      <c r="N128" s="196" t="s">
        <v>42</v>
      </c>
      <c r="O128" s="71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134</v>
      </c>
      <c r="AT128" s="199" t="s">
        <v>125</v>
      </c>
      <c r="AU128" s="199" t="s">
        <v>135</v>
      </c>
      <c r="AY128" s="17" t="s">
        <v>122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85</v>
      </c>
      <c r="BK128" s="200">
        <f t="shared" si="9"/>
        <v>0</v>
      </c>
      <c r="BL128" s="17" t="s">
        <v>134</v>
      </c>
      <c r="BM128" s="199" t="s">
        <v>156</v>
      </c>
    </row>
    <row r="129" spans="1:65" s="2" customFormat="1" ht="24.2" customHeight="1">
      <c r="A129" s="34"/>
      <c r="B129" s="35"/>
      <c r="C129" s="187" t="s">
        <v>145</v>
      </c>
      <c r="D129" s="187" t="s">
        <v>125</v>
      </c>
      <c r="E129" s="188" t="s">
        <v>336</v>
      </c>
      <c r="F129" s="189" t="s">
        <v>337</v>
      </c>
      <c r="G129" s="190" t="s">
        <v>243</v>
      </c>
      <c r="H129" s="191">
        <v>2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42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134</v>
      </c>
      <c r="AT129" s="199" t="s">
        <v>125</v>
      </c>
      <c r="AU129" s="199" t="s">
        <v>135</v>
      </c>
      <c r="AY129" s="17" t="s">
        <v>122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85</v>
      </c>
      <c r="BK129" s="200">
        <f t="shared" si="9"/>
        <v>0</v>
      </c>
      <c r="BL129" s="17" t="s">
        <v>134</v>
      </c>
      <c r="BM129" s="199" t="s">
        <v>162</v>
      </c>
    </row>
    <row r="130" spans="1:65" s="2" customFormat="1" ht="24.2" customHeight="1">
      <c r="A130" s="34"/>
      <c r="B130" s="35"/>
      <c r="C130" s="187" t="s">
        <v>149</v>
      </c>
      <c r="D130" s="187" t="s">
        <v>125</v>
      </c>
      <c r="E130" s="188" t="s">
        <v>338</v>
      </c>
      <c r="F130" s="189" t="s">
        <v>339</v>
      </c>
      <c r="G130" s="190" t="s">
        <v>243</v>
      </c>
      <c r="H130" s="191">
        <v>2</v>
      </c>
      <c r="I130" s="192"/>
      <c r="J130" s="193">
        <f t="shared" si="0"/>
        <v>0</v>
      </c>
      <c r="K130" s="194"/>
      <c r="L130" s="39"/>
      <c r="M130" s="195" t="s">
        <v>1</v>
      </c>
      <c r="N130" s="196" t="s">
        <v>42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134</v>
      </c>
      <c r="AT130" s="199" t="s">
        <v>125</v>
      </c>
      <c r="AU130" s="199" t="s">
        <v>135</v>
      </c>
      <c r="AY130" s="17" t="s">
        <v>122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85</v>
      </c>
      <c r="BK130" s="200">
        <f t="shared" si="9"/>
        <v>0</v>
      </c>
      <c r="BL130" s="17" t="s">
        <v>134</v>
      </c>
      <c r="BM130" s="199" t="s">
        <v>165</v>
      </c>
    </row>
    <row r="131" spans="1:65" s="2" customFormat="1" ht="16.5" customHeight="1">
      <c r="A131" s="34"/>
      <c r="B131" s="35"/>
      <c r="C131" s="187" t="s">
        <v>153</v>
      </c>
      <c r="D131" s="187" t="s">
        <v>125</v>
      </c>
      <c r="E131" s="188" t="s">
        <v>340</v>
      </c>
      <c r="F131" s="189" t="s">
        <v>341</v>
      </c>
      <c r="G131" s="190" t="s">
        <v>243</v>
      </c>
      <c r="H131" s="191">
        <v>4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42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134</v>
      </c>
      <c r="AT131" s="199" t="s">
        <v>125</v>
      </c>
      <c r="AU131" s="199" t="s">
        <v>135</v>
      </c>
      <c r="AY131" s="17" t="s">
        <v>122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85</v>
      </c>
      <c r="BK131" s="200">
        <f t="shared" si="9"/>
        <v>0</v>
      </c>
      <c r="BL131" s="17" t="s">
        <v>134</v>
      </c>
      <c r="BM131" s="199" t="s">
        <v>169</v>
      </c>
    </row>
    <row r="132" spans="1:65" s="2" customFormat="1" ht="21.75" customHeight="1">
      <c r="A132" s="34"/>
      <c r="B132" s="35"/>
      <c r="C132" s="187" t="s">
        <v>156</v>
      </c>
      <c r="D132" s="187" t="s">
        <v>125</v>
      </c>
      <c r="E132" s="188" t="s">
        <v>342</v>
      </c>
      <c r="F132" s="189" t="s">
        <v>343</v>
      </c>
      <c r="G132" s="190" t="s">
        <v>243</v>
      </c>
      <c r="H132" s="191">
        <v>2</v>
      </c>
      <c r="I132" s="192"/>
      <c r="J132" s="193">
        <f t="shared" si="0"/>
        <v>0</v>
      </c>
      <c r="K132" s="194"/>
      <c r="L132" s="39"/>
      <c r="M132" s="195" t="s">
        <v>1</v>
      </c>
      <c r="N132" s="196" t="s">
        <v>42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134</v>
      </c>
      <c r="AT132" s="199" t="s">
        <v>125</v>
      </c>
      <c r="AU132" s="199" t="s">
        <v>135</v>
      </c>
      <c r="AY132" s="17" t="s">
        <v>122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85</v>
      </c>
      <c r="BK132" s="200">
        <f t="shared" si="9"/>
        <v>0</v>
      </c>
      <c r="BL132" s="17" t="s">
        <v>134</v>
      </c>
      <c r="BM132" s="199" t="s">
        <v>129</v>
      </c>
    </row>
    <row r="133" spans="1:65" s="2" customFormat="1" ht="21.75" customHeight="1">
      <c r="A133" s="34"/>
      <c r="B133" s="35"/>
      <c r="C133" s="187" t="s">
        <v>159</v>
      </c>
      <c r="D133" s="187" t="s">
        <v>125</v>
      </c>
      <c r="E133" s="188" t="s">
        <v>344</v>
      </c>
      <c r="F133" s="189" t="s">
        <v>345</v>
      </c>
      <c r="G133" s="190" t="s">
        <v>243</v>
      </c>
      <c r="H133" s="191">
        <v>2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42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134</v>
      </c>
      <c r="AT133" s="199" t="s">
        <v>125</v>
      </c>
      <c r="AU133" s="199" t="s">
        <v>135</v>
      </c>
      <c r="AY133" s="17" t="s">
        <v>122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85</v>
      </c>
      <c r="BK133" s="200">
        <f t="shared" si="9"/>
        <v>0</v>
      </c>
      <c r="BL133" s="17" t="s">
        <v>134</v>
      </c>
      <c r="BM133" s="199" t="s">
        <v>173</v>
      </c>
    </row>
    <row r="134" spans="1:65" s="2" customFormat="1" ht="16.5" customHeight="1">
      <c r="A134" s="34"/>
      <c r="B134" s="35"/>
      <c r="C134" s="187" t="s">
        <v>162</v>
      </c>
      <c r="D134" s="187" t="s">
        <v>125</v>
      </c>
      <c r="E134" s="188" t="s">
        <v>346</v>
      </c>
      <c r="F134" s="189" t="s">
        <v>347</v>
      </c>
      <c r="G134" s="190" t="s">
        <v>243</v>
      </c>
      <c r="H134" s="191">
        <v>4</v>
      </c>
      <c r="I134" s="192"/>
      <c r="J134" s="193">
        <f t="shared" si="0"/>
        <v>0</v>
      </c>
      <c r="K134" s="194"/>
      <c r="L134" s="39"/>
      <c r="M134" s="195" t="s">
        <v>1</v>
      </c>
      <c r="N134" s="196" t="s">
        <v>42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134</v>
      </c>
      <c r="AT134" s="199" t="s">
        <v>125</v>
      </c>
      <c r="AU134" s="199" t="s">
        <v>135</v>
      </c>
      <c r="AY134" s="17" t="s">
        <v>122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85</v>
      </c>
      <c r="BK134" s="200">
        <f t="shared" si="9"/>
        <v>0</v>
      </c>
      <c r="BL134" s="17" t="s">
        <v>134</v>
      </c>
      <c r="BM134" s="199" t="s">
        <v>176</v>
      </c>
    </row>
    <row r="135" spans="1:65" s="2" customFormat="1" ht="24.2" customHeight="1">
      <c r="A135" s="34"/>
      <c r="B135" s="35"/>
      <c r="C135" s="187" t="s">
        <v>166</v>
      </c>
      <c r="D135" s="187" t="s">
        <v>125</v>
      </c>
      <c r="E135" s="188" t="s">
        <v>348</v>
      </c>
      <c r="F135" s="189" t="s">
        <v>349</v>
      </c>
      <c r="G135" s="190" t="s">
        <v>243</v>
      </c>
      <c r="H135" s="191">
        <v>2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42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134</v>
      </c>
      <c r="AT135" s="199" t="s">
        <v>125</v>
      </c>
      <c r="AU135" s="199" t="s">
        <v>135</v>
      </c>
      <c r="AY135" s="17" t="s">
        <v>122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85</v>
      </c>
      <c r="BK135" s="200">
        <f t="shared" si="9"/>
        <v>0</v>
      </c>
      <c r="BL135" s="17" t="s">
        <v>134</v>
      </c>
      <c r="BM135" s="199" t="s">
        <v>179</v>
      </c>
    </row>
    <row r="136" spans="1:65" s="2" customFormat="1" ht="24.2" customHeight="1">
      <c r="A136" s="34"/>
      <c r="B136" s="35"/>
      <c r="C136" s="187" t="s">
        <v>165</v>
      </c>
      <c r="D136" s="187" t="s">
        <v>125</v>
      </c>
      <c r="E136" s="188" t="s">
        <v>350</v>
      </c>
      <c r="F136" s="189" t="s">
        <v>351</v>
      </c>
      <c r="G136" s="190" t="s">
        <v>243</v>
      </c>
      <c r="H136" s="191">
        <v>2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42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134</v>
      </c>
      <c r="AT136" s="199" t="s">
        <v>125</v>
      </c>
      <c r="AU136" s="199" t="s">
        <v>135</v>
      </c>
      <c r="AY136" s="17" t="s">
        <v>122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85</v>
      </c>
      <c r="BK136" s="200">
        <f t="shared" si="9"/>
        <v>0</v>
      </c>
      <c r="BL136" s="17" t="s">
        <v>134</v>
      </c>
      <c r="BM136" s="199" t="s">
        <v>182</v>
      </c>
    </row>
    <row r="137" spans="1:65" s="2" customFormat="1" ht="16.5" customHeight="1">
      <c r="A137" s="34"/>
      <c r="B137" s="35"/>
      <c r="C137" s="187" t="s">
        <v>172</v>
      </c>
      <c r="D137" s="187" t="s">
        <v>125</v>
      </c>
      <c r="E137" s="188" t="s">
        <v>352</v>
      </c>
      <c r="F137" s="189" t="s">
        <v>353</v>
      </c>
      <c r="G137" s="190" t="s">
        <v>243</v>
      </c>
      <c r="H137" s="191">
        <v>4</v>
      </c>
      <c r="I137" s="192"/>
      <c r="J137" s="193">
        <f t="shared" si="0"/>
        <v>0</v>
      </c>
      <c r="K137" s="194"/>
      <c r="L137" s="39"/>
      <c r="M137" s="195" t="s">
        <v>1</v>
      </c>
      <c r="N137" s="196" t="s">
        <v>42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134</v>
      </c>
      <c r="AT137" s="199" t="s">
        <v>125</v>
      </c>
      <c r="AU137" s="199" t="s">
        <v>135</v>
      </c>
      <c r="AY137" s="17" t="s">
        <v>122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85</v>
      </c>
      <c r="BK137" s="200">
        <f t="shared" si="9"/>
        <v>0</v>
      </c>
      <c r="BL137" s="17" t="s">
        <v>134</v>
      </c>
      <c r="BM137" s="199" t="s">
        <v>186</v>
      </c>
    </row>
    <row r="138" spans="1:65" s="2" customFormat="1" ht="16.5" customHeight="1">
      <c r="A138" s="34"/>
      <c r="B138" s="35"/>
      <c r="C138" s="187" t="s">
        <v>169</v>
      </c>
      <c r="D138" s="187" t="s">
        <v>125</v>
      </c>
      <c r="E138" s="188" t="s">
        <v>354</v>
      </c>
      <c r="F138" s="189" t="s">
        <v>355</v>
      </c>
      <c r="G138" s="190" t="s">
        <v>243</v>
      </c>
      <c r="H138" s="191">
        <v>1</v>
      </c>
      <c r="I138" s="192"/>
      <c r="J138" s="193">
        <f t="shared" si="0"/>
        <v>0</v>
      </c>
      <c r="K138" s="194"/>
      <c r="L138" s="39"/>
      <c r="M138" s="195" t="s">
        <v>1</v>
      </c>
      <c r="N138" s="196" t="s">
        <v>42</v>
      </c>
      <c r="O138" s="71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134</v>
      </c>
      <c r="AT138" s="199" t="s">
        <v>125</v>
      </c>
      <c r="AU138" s="199" t="s">
        <v>135</v>
      </c>
      <c r="AY138" s="17" t="s">
        <v>122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85</v>
      </c>
      <c r="BK138" s="200">
        <f t="shared" si="9"/>
        <v>0</v>
      </c>
      <c r="BL138" s="17" t="s">
        <v>134</v>
      </c>
      <c r="BM138" s="199" t="s">
        <v>189</v>
      </c>
    </row>
    <row r="139" spans="1:65" s="2" customFormat="1" ht="16.5" customHeight="1">
      <c r="A139" s="34"/>
      <c r="B139" s="35"/>
      <c r="C139" s="187" t="s">
        <v>8</v>
      </c>
      <c r="D139" s="187" t="s">
        <v>125</v>
      </c>
      <c r="E139" s="188" t="s">
        <v>356</v>
      </c>
      <c r="F139" s="189" t="s">
        <v>357</v>
      </c>
      <c r="G139" s="190" t="s">
        <v>243</v>
      </c>
      <c r="H139" s="191">
        <v>1</v>
      </c>
      <c r="I139" s="192"/>
      <c r="J139" s="193">
        <f t="shared" si="0"/>
        <v>0</v>
      </c>
      <c r="K139" s="194"/>
      <c r="L139" s="39"/>
      <c r="M139" s="195" t="s">
        <v>1</v>
      </c>
      <c r="N139" s="196" t="s">
        <v>42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134</v>
      </c>
      <c r="AT139" s="199" t="s">
        <v>125</v>
      </c>
      <c r="AU139" s="199" t="s">
        <v>135</v>
      </c>
      <c r="AY139" s="17" t="s">
        <v>122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85</v>
      </c>
      <c r="BK139" s="200">
        <f t="shared" si="9"/>
        <v>0</v>
      </c>
      <c r="BL139" s="17" t="s">
        <v>134</v>
      </c>
      <c r="BM139" s="199" t="s">
        <v>193</v>
      </c>
    </row>
    <row r="140" spans="1:65" s="2" customFormat="1" ht="21.75" customHeight="1">
      <c r="A140" s="34"/>
      <c r="B140" s="35"/>
      <c r="C140" s="187" t="s">
        <v>129</v>
      </c>
      <c r="D140" s="187" t="s">
        <v>125</v>
      </c>
      <c r="E140" s="188" t="s">
        <v>358</v>
      </c>
      <c r="F140" s="189" t="s">
        <v>359</v>
      </c>
      <c r="G140" s="190" t="s">
        <v>243</v>
      </c>
      <c r="H140" s="191">
        <v>1</v>
      </c>
      <c r="I140" s="192"/>
      <c r="J140" s="193">
        <f t="shared" si="0"/>
        <v>0</v>
      </c>
      <c r="K140" s="194"/>
      <c r="L140" s="39"/>
      <c r="M140" s="195" t="s">
        <v>1</v>
      </c>
      <c r="N140" s="196" t="s">
        <v>42</v>
      </c>
      <c r="O140" s="71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134</v>
      </c>
      <c r="AT140" s="199" t="s">
        <v>125</v>
      </c>
      <c r="AU140" s="199" t="s">
        <v>135</v>
      </c>
      <c r="AY140" s="17" t="s">
        <v>122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85</v>
      </c>
      <c r="BK140" s="200">
        <f t="shared" si="9"/>
        <v>0</v>
      </c>
      <c r="BL140" s="17" t="s">
        <v>134</v>
      </c>
      <c r="BM140" s="199" t="s">
        <v>133</v>
      </c>
    </row>
    <row r="141" spans="1:65" s="2" customFormat="1" ht="16.5" customHeight="1">
      <c r="A141" s="34"/>
      <c r="B141" s="35"/>
      <c r="C141" s="187" t="s">
        <v>183</v>
      </c>
      <c r="D141" s="187" t="s">
        <v>125</v>
      </c>
      <c r="E141" s="188" t="s">
        <v>360</v>
      </c>
      <c r="F141" s="189" t="s">
        <v>361</v>
      </c>
      <c r="G141" s="190" t="s">
        <v>243</v>
      </c>
      <c r="H141" s="191">
        <v>1</v>
      </c>
      <c r="I141" s="192"/>
      <c r="J141" s="193">
        <f t="shared" si="0"/>
        <v>0</v>
      </c>
      <c r="K141" s="194"/>
      <c r="L141" s="39"/>
      <c r="M141" s="195" t="s">
        <v>1</v>
      </c>
      <c r="N141" s="196" t="s">
        <v>42</v>
      </c>
      <c r="O141" s="71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134</v>
      </c>
      <c r="AT141" s="199" t="s">
        <v>125</v>
      </c>
      <c r="AU141" s="199" t="s">
        <v>135</v>
      </c>
      <c r="AY141" s="17" t="s">
        <v>122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85</v>
      </c>
      <c r="BK141" s="200">
        <f t="shared" si="9"/>
        <v>0</v>
      </c>
      <c r="BL141" s="17" t="s">
        <v>134</v>
      </c>
      <c r="BM141" s="199" t="s">
        <v>198</v>
      </c>
    </row>
    <row r="142" spans="1:65" s="2" customFormat="1" ht="16.5" customHeight="1">
      <c r="A142" s="34"/>
      <c r="B142" s="35"/>
      <c r="C142" s="187" t="s">
        <v>173</v>
      </c>
      <c r="D142" s="187" t="s">
        <v>125</v>
      </c>
      <c r="E142" s="188" t="s">
        <v>362</v>
      </c>
      <c r="F142" s="189" t="s">
        <v>363</v>
      </c>
      <c r="G142" s="190" t="s">
        <v>243</v>
      </c>
      <c r="H142" s="191">
        <v>8</v>
      </c>
      <c r="I142" s="192"/>
      <c r="J142" s="193">
        <f t="shared" si="0"/>
        <v>0</v>
      </c>
      <c r="K142" s="194"/>
      <c r="L142" s="39"/>
      <c r="M142" s="195" t="s">
        <v>1</v>
      </c>
      <c r="N142" s="196" t="s">
        <v>42</v>
      </c>
      <c r="O142" s="71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134</v>
      </c>
      <c r="AT142" s="199" t="s">
        <v>125</v>
      </c>
      <c r="AU142" s="199" t="s">
        <v>135</v>
      </c>
      <c r="AY142" s="17" t="s">
        <v>122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85</v>
      </c>
      <c r="BK142" s="200">
        <f t="shared" si="9"/>
        <v>0</v>
      </c>
      <c r="BL142" s="17" t="s">
        <v>134</v>
      </c>
      <c r="BM142" s="199" t="s">
        <v>201</v>
      </c>
    </row>
    <row r="143" spans="1:65" s="2" customFormat="1" ht="16.5" customHeight="1">
      <c r="A143" s="34"/>
      <c r="B143" s="35"/>
      <c r="C143" s="187" t="s">
        <v>190</v>
      </c>
      <c r="D143" s="187" t="s">
        <v>125</v>
      </c>
      <c r="E143" s="188" t="s">
        <v>364</v>
      </c>
      <c r="F143" s="189" t="s">
        <v>365</v>
      </c>
      <c r="G143" s="190" t="s">
        <v>243</v>
      </c>
      <c r="H143" s="191">
        <v>8</v>
      </c>
      <c r="I143" s="192"/>
      <c r="J143" s="193">
        <f t="shared" si="0"/>
        <v>0</v>
      </c>
      <c r="K143" s="194"/>
      <c r="L143" s="39"/>
      <c r="M143" s="195" t="s">
        <v>1</v>
      </c>
      <c r="N143" s="196" t="s">
        <v>42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134</v>
      </c>
      <c r="AT143" s="199" t="s">
        <v>125</v>
      </c>
      <c r="AU143" s="199" t="s">
        <v>135</v>
      </c>
      <c r="AY143" s="17" t="s">
        <v>122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85</v>
      </c>
      <c r="BK143" s="200">
        <f t="shared" si="9"/>
        <v>0</v>
      </c>
      <c r="BL143" s="17" t="s">
        <v>134</v>
      </c>
      <c r="BM143" s="199" t="s">
        <v>205</v>
      </c>
    </row>
    <row r="144" spans="1:65" s="2" customFormat="1" ht="16.5" customHeight="1">
      <c r="A144" s="34"/>
      <c r="B144" s="35"/>
      <c r="C144" s="187" t="s">
        <v>176</v>
      </c>
      <c r="D144" s="187" t="s">
        <v>125</v>
      </c>
      <c r="E144" s="188" t="s">
        <v>366</v>
      </c>
      <c r="F144" s="189" t="s">
        <v>367</v>
      </c>
      <c r="G144" s="190" t="s">
        <v>138</v>
      </c>
      <c r="H144" s="191">
        <v>2</v>
      </c>
      <c r="I144" s="192"/>
      <c r="J144" s="193">
        <f t="shared" si="0"/>
        <v>0</v>
      </c>
      <c r="K144" s="194"/>
      <c r="L144" s="39"/>
      <c r="M144" s="195" t="s">
        <v>1</v>
      </c>
      <c r="N144" s="196" t="s">
        <v>42</v>
      </c>
      <c r="O144" s="71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134</v>
      </c>
      <c r="AT144" s="199" t="s">
        <v>125</v>
      </c>
      <c r="AU144" s="199" t="s">
        <v>135</v>
      </c>
      <c r="AY144" s="17" t="s">
        <v>122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85</v>
      </c>
      <c r="BK144" s="200">
        <f t="shared" si="9"/>
        <v>0</v>
      </c>
      <c r="BL144" s="17" t="s">
        <v>134</v>
      </c>
      <c r="BM144" s="199" t="s">
        <v>208</v>
      </c>
    </row>
    <row r="145" spans="1:65" s="2" customFormat="1" ht="16.5" customHeight="1">
      <c r="A145" s="34"/>
      <c r="B145" s="35"/>
      <c r="C145" s="187" t="s">
        <v>7</v>
      </c>
      <c r="D145" s="187" t="s">
        <v>125</v>
      </c>
      <c r="E145" s="188" t="s">
        <v>368</v>
      </c>
      <c r="F145" s="189" t="s">
        <v>369</v>
      </c>
      <c r="G145" s="190" t="s">
        <v>138</v>
      </c>
      <c r="H145" s="191">
        <v>2</v>
      </c>
      <c r="I145" s="192"/>
      <c r="J145" s="193">
        <f t="shared" si="0"/>
        <v>0</v>
      </c>
      <c r="K145" s="194"/>
      <c r="L145" s="39"/>
      <c r="M145" s="195" t="s">
        <v>1</v>
      </c>
      <c r="N145" s="196" t="s">
        <v>42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134</v>
      </c>
      <c r="AT145" s="199" t="s">
        <v>125</v>
      </c>
      <c r="AU145" s="199" t="s">
        <v>135</v>
      </c>
      <c r="AY145" s="17" t="s">
        <v>122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85</v>
      </c>
      <c r="BK145" s="200">
        <f t="shared" si="9"/>
        <v>0</v>
      </c>
      <c r="BL145" s="17" t="s">
        <v>134</v>
      </c>
      <c r="BM145" s="199" t="s">
        <v>212</v>
      </c>
    </row>
    <row r="146" spans="1:65" s="2" customFormat="1" ht="21.75" customHeight="1">
      <c r="A146" s="34"/>
      <c r="B146" s="35"/>
      <c r="C146" s="187" t="s">
        <v>179</v>
      </c>
      <c r="D146" s="187" t="s">
        <v>125</v>
      </c>
      <c r="E146" s="188" t="s">
        <v>370</v>
      </c>
      <c r="F146" s="189" t="s">
        <v>371</v>
      </c>
      <c r="G146" s="190" t="s">
        <v>372</v>
      </c>
      <c r="H146" s="191">
        <v>5</v>
      </c>
      <c r="I146" s="192"/>
      <c r="J146" s="193">
        <f t="shared" si="0"/>
        <v>0</v>
      </c>
      <c r="K146" s="194"/>
      <c r="L146" s="39"/>
      <c r="M146" s="195" t="s">
        <v>1</v>
      </c>
      <c r="N146" s="196" t="s">
        <v>42</v>
      </c>
      <c r="O146" s="71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134</v>
      </c>
      <c r="AT146" s="199" t="s">
        <v>125</v>
      </c>
      <c r="AU146" s="199" t="s">
        <v>135</v>
      </c>
      <c r="AY146" s="17" t="s">
        <v>122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85</v>
      </c>
      <c r="BK146" s="200">
        <f t="shared" si="9"/>
        <v>0</v>
      </c>
      <c r="BL146" s="17" t="s">
        <v>134</v>
      </c>
      <c r="BM146" s="199" t="s">
        <v>215</v>
      </c>
    </row>
    <row r="147" spans="1:65" s="2" customFormat="1" ht="24.2" customHeight="1">
      <c r="A147" s="34"/>
      <c r="B147" s="35"/>
      <c r="C147" s="187" t="s">
        <v>202</v>
      </c>
      <c r="D147" s="187" t="s">
        <v>125</v>
      </c>
      <c r="E147" s="188" t="s">
        <v>373</v>
      </c>
      <c r="F147" s="189" t="s">
        <v>374</v>
      </c>
      <c r="G147" s="190" t="s">
        <v>372</v>
      </c>
      <c r="H147" s="191">
        <v>40</v>
      </c>
      <c r="I147" s="192"/>
      <c r="J147" s="193">
        <f t="shared" si="0"/>
        <v>0</v>
      </c>
      <c r="K147" s="194"/>
      <c r="L147" s="39"/>
      <c r="M147" s="195" t="s">
        <v>1</v>
      </c>
      <c r="N147" s="196" t="s">
        <v>42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134</v>
      </c>
      <c r="AT147" s="199" t="s">
        <v>125</v>
      </c>
      <c r="AU147" s="199" t="s">
        <v>135</v>
      </c>
      <c r="AY147" s="17" t="s">
        <v>122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85</v>
      </c>
      <c r="BK147" s="200">
        <f t="shared" si="9"/>
        <v>0</v>
      </c>
      <c r="BL147" s="17" t="s">
        <v>134</v>
      </c>
      <c r="BM147" s="199" t="s">
        <v>219</v>
      </c>
    </row>
    <row r="148" spans="1:65" s="2" customFormat="1" ht="24.2" customHeight="1">
      <c r="A148" s="34"/>
      <c r="B148" s="35"/>
      <c r="C148" s="187" t="s">
        <v>182</v>
      </c>
      <c r="D148" s="187" t="s">
        <v>125</v>
      </c>
      <c r="E148" s="188" t="s">
        <v>375</v>
      </c>
      <c r="F148" s="189" t="s">
        <v>376</v>
      </c>
      <c r="G148" s="190" t="s">
        <v>372</v>
      </c>
      <c r="H148" s="191">
        <v>20</v>
      </c>
      <c r="I148" s="192"/>
      <c r="J148" s="193">
        <f t="shared" si="0"/>
        <v>0</v>
      </c>
      <c r="K148" s="194"/>
      <c r="L148" s="39"/>
      <c r="M148" s="195" t="s">
        <v>1</v>
      </c>
      <c r="N148" s="196" t="s">
        <v>42</v>
      </c>
      <c r="O148" s="71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134</v>
      </c>
      <c r="AT148" s="199" t="s">
        <v>125</v>
      </c>
      <c r="AU148" s="199" t="s">
        <v>135</v>
      </c>
      <c r="AY148" s="17" t="s">
        <v>122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85</v>
      </c>
      <c r="BK148" s="200">
        <f t="shared" si="9"/>
        <v>0</v>
      </c>
      <c r="BL148" s="17" t="s">
        <v>134</v>
      </c>
      <c r="BM148" s="199" t="s">
        <v>222</v>
      </c>
    </row>
    <row r="149" spans="1:65" s="2" customFormat="1" ht="16.5" customHeight="1">
      <c r="A149" s="34"/>
      <c r="B149" s="35"/>
      <c r="C149" s="187" t="s">
        <v>209</v>
      </c>
      <c r="D149" s="187" t="s">
        <v>125</v>
      </c>
      <c r="E149" s="188" t="s">
        <v>377</v>
      </c>
      <c r="F149" s="189" t="s">
        <v>378</v>
      </c>
      <c r="G149" s="190" t="s">
        <v>372</v>
      </c>
      <c r="H149" s="191">
        <v>65</v>
      </c>
      <c r="I149" s="192"/>
      <c r="J149" s="193">
        <f t="shared" si="0"/>
        <v>0</v>
      </c>
      <c r="K149" s="194"/>
      <c r="L149" s="39"/>
      <c r="M149" s="195" t="s">
        <v>1</v>
      </c>
      <c r="N149" s="196" t="s">
        <v>42</v>
      </c>
      <c r="O149" s="71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134</v>
      </c>
      <c r="AT149" s="199" t="s">
        <v>125</v>
      </c>
      <c r="AU149" s="199" t="s">
        <v>135</v>
      </c>
      <c r="AY149" s="17" t="s">
        <v>122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85</v>
      </c>
      <c r="BK149" s="200">
        <f t="shared" si="9"/>
        <v>0</v>
      </c>
      <c r="BL149" s="17" t="s">
        <v>134</v>
      </c>
      <c r="BM149" s="199" t="s">
        <v>226</v>
      </c>
    </row>
    <row r="150" spans="1:65" s="2" customFormat="1" ht="21.75" customHeight="1">
      <c r="A150" s="34"/>
      <c r="B150" s="35"/>
      <c r="C150" s="187" t="s">
        <v>186</v>
      </c>
      <c r="D150" s="187" t="s">
        <v>125</v>
      </c>
      <c r="E150" s="188" t="s">
        <v>379</v>
      </c>
      <c r="F150" s="189" t="s">
        <v>380</v>
      </c>
      <c r="G150" s="190" t="s">
        <v>372</v>
      </c>
      <c r="H150" s="191">
        <v>10</v>
      </c>
      <c r="I150" s="192"/>
      <c r="J150" s="193">
        <f t="shared" si="0"/>
        <v>0</v>
      </c>
      <c r="K150" s="194"/>
      <c r="L150" s="39"/>
      <c r="M150" s="195" t="s">
        <v>1</v>
      </c>
      <c r="N150" s="196" t="s">
        <v>42</v>
      </c>
      <c r="O150" s="71"/>
      <c r="P150" s="197">
        <f t="shared" si="1"/>
        <v>0</v>
      </c>
      <c r="Q150" s="197">
        <v>0</v>
      </c>
      <c r="R150" s="197">
        <f t="shared" si="2"/>
        <v>0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134</v>
      </c>
      <c r="AT150" s="199" t="s">
        <v>125</v>
      </c>
      <c r="AU150" s="199" t="s">
        <v>135</v>
      </c>
      <c r="AY150" s="17" t="s">
        <v>122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85</v>
      </c>
      <c r="BK150" s="200">
        <f t="shared" si="9"/>
        <v>0</v>
      </c>
      <c r="BL150" s="17" t="s">
        <v>134</v>
      </c>
      <c r="BM150" s="199" t="s">
        <v>229</v>
      </c>
    </row>
    <row r="151" spans="1:65" s="2" customFormat="1" ht="24.2" customHeight="1">
      <c r="A151" s="34"/>
      <c r="B151" s="35"/>
      <c r="C151" s="187" t="s">
        <v>216</v>
      </c>
      <c r="D151" s="187" t="s">
        <v>125</v>
      </c>
      <c r="E151" s="188" t="s">
        <v>381</v>
      </c>
      <c r="F151" s="189" t="s">
        <v>382</v>
      </c>
      <c r="G151" s="190" t="s">
        <v>372</v>
      </c>
      <c r="H151" s="191">
        <v>5</v>
      </c>
      <c r="I151" s="192"/>
      <c r="J151" s="193">
        <f t="shared" si="0"/>
        <v>0</v>
      </c>
      <c r="K151" s="194"/>
      <c r="L151" s="39"/>
      <c r="M151" s="195" t="s">
        <v>1</v>
      </c>
      <c r="N151" s="196" t="s">
        <v>42</v>
      </c>
      <c r="O151" s="71"/>
      <c r="P151" s="197">
        <f t="shared" si="1"/>
        <v>0</v>
      </c>
      <c r="Q151" s="197">
        <v>0</v>
      </c>
      <c r="R151" s="197">
        <f t="shared" si="2"/>
        <v>0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134</v>
      </c>
      <c r="AT151" s="199" t="s">
        <v>125</v>
      </c>
      <c r="AU151" s="199" t="s">
        <v>135</v>
      </c>
      <c r="AY151" s="17" t="s">
        <v>122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85</v>
      </c>
      <c r="BK151" s="200">
        <f t="shared" si="9"/>
        <v>0</v>
      </c>
      <c r="BL151" s="17" t="s">
        <v>134</v>
      </c>
      <c r="BM151" s="199" t="s">
        <v>233</v>
      </c>
    </row>
    <row r="152" spans="1:65" s="2" customFormat="1" ht="16.5" customHeight="1">
      <c r="A152" s="34"/>
      <c r="B152" s="35"/>
      <c r="C152" s="187" t="s">
        <v>189</v>
      </c>
      <c r="D152" s="187" t="s">
        <v>125</v>
      </c>
      <c r="E152" s="188" t="s">
        <v>383</v>
      </c>
      <c r="F152" s="189" t="s">
        <v>384</v>
      </c>
      <c r="G152" s="190" t="s">
        <v>372</v>
      </c>
      <c r="H152" s="191">
        <v>15</v>
      </c>
      <c r="I152" s="192"/>
      <c r="J152" s="193">
        <f t="shared" si="0"/>
        <v>0</v>
      </c>
      <c r="K152" s="194"/>
      <c r="L152" s="39"/>
      <c r="M152" s="195" t="s">
        <v>1</v>
      </c>
      <c r="N152" s="196" t="s">
        <v>42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134</v>
      </c>
      <c r="AT152" s="199" t="s">
        <v>125</v>
      </c>
      <c r="AU152" s="199" t="s">
        <v>135</v>
      </c>
      <c r="AY152" s="17" t="s">
        <v>122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85</v>
      </c>
      <c r="BK152" s="200">
        <f t="shared" si="9"/>
        <v>0</v>
      </c>
      <c r="BL152" s="17" t="s">
        <v>134</v>
      </c>
      <c r="BM152" s="199" t="s">
        <v>236</v>
      </c>
    </row>
    <row r="153" spans="1:65" s="2" customFormat="1" ht="16.5" customHeight="1">
      <c r="A153" s="34"/>
      <c r="B153" s="35"/>
      <c r="C153" s="187" t="s">
        <v>223</v>
      </c>
      <c r="D153" s="187" t="s">
        <v>125</v>
      </c>
      <c r="E153" s="188" t="s">
        <v>385</v>
      </c>
      <c r="F153" s="189" t="s">
        <v>386</v>
      </c>
      <c r="G153" s="190" t="s">
        <v>372</v>
      </c>
      <c r="H153" s="191">
        <v>10</v>
      </c>
      <c r="I153" s="192"/>
      <c r="J153" s="193">
        <f t="shared" si="0"/>
        <v>0</v>
      </c>
      <c r="K153" s="194"/>
      <c r="L153" s="39"/>
      <c r="M153" s="195" t="s">
        <v>1</v>
      </c>
      <c r="N153" s="196" t="s">
        <v>42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</v>
      </c>
      <c r="T153" s="198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134</v>
      </c>
      <c r="AT153" s="199" t="s">
        <v>125</v>
      </c>
      <c r="AU153" s="199" t="s">
        <v>135</v>
      </c>
      <c r="AY153" s="17" t="s">
        <v>122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85</v>
      </c>
      <c r="BK153" s="200">
        <f t="shared" si="9"/>
        <v>0</v>
      </c>
      <c r="BL153" s="17" t="s">
        <v>134</v>
      </c>
      <c r="BM153" s="199" t="s">
        <v>240</v>
      </c>
    </row>
    <row r="154" spans="1:65" s="2" customFormat="1" ht="16.5" customHeight="1">
      <c r="A154" s="34"/>
      <c r="B154" s="35"/>
      <c r="C154" s="187" t="s">
        <v>193</v>
      </c>
      <c r="D154" s="187" t="s">
        <v>125</v>
      </c>
      <c r="E154" s="188" t="s">
        <v>387</v>
      </c>
      <c r="F154" s="189" t="s">
        <v>388</v>
      </c>
      <c r="G154" s="190" t="s">
        <v>372</v>
      </c>
      <c r="H154" s="191">
        <v>10</v>
      </c>
      <c r="I154" s="192"/>
      <c r="J154" s="193">
        <f t="shared" si="0"/>
        <v>0</v>
      </c>
      <c r="K154" s="194"/>
      <c r="L154" s="39"/>
      <c r="M154" s="195" t="s">
        <v>1</v>
      </c>
      <c r="N154" s="196" t="s">
        <v>42</v>
      </c>
      <c r="O154" s="71"/>
      <c r="P154" s="197">
        <f t="shared" si="1"/>
        <v>0</v>
      </c>
      <c r="Q154" s="197">
        <v>0</v>
      </c>
      <c r="R154" s="197">
        <f t="shared" si="2"/>
        <v>0</v>
      </c>
      <c r="S154" s="197">
        <v>0</v>
      </c>
      <c r="T154" s="198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134</v>
      </c>
      <c r="AT154" s="199" t="s">
        <v>125</v>
      </c>
      <c r="AU154" s="199" t="s">
        <v>135</v>
      </c>
      <c r="AY154" s="17" t="s">
        <v>122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85</v>
      </c>
      <c r="BK154" s="200">
        <f t="shared" si="9"/>
        <v>0</v>
      </c>
      <c r="BL154" s="17" t="s">
        <v>134</v>
      </c>
      <c r="BM154" s="199" t="s">
        <v>244</v>
      </c>
    </row>
    <row r="155" spans="2:63" s="12" customFormat="1" ht="20.85" customHeight="1">
      <c r="B155" s="171"/>
      <c r="C155" s="172"/>
      <c r="D155" s="173" t="s">
        <v>76</v>
      </c>
      <c r="E155" s="185" t="s">
        <v>389</v>
      </c>
      <c r="F155" s="185" t="s">
        <v>390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SUM(P156:P168)</f>
        <v>0</v>
      </c>
      <c r="Q155" s="179"/>
      <c r="R155" s="180">
        <f>SUM(R156:R168)</f>
        <v>0</v>
      </c>
      <c r="S155" s="179"/>
      <c r="T155" s="181">
        <f>SUM(T156:T168)</f>
        <v>0</v>
      </c>
      <c r="AR155" s="182" t="s">
        <v>87</v>
      </c>
      <c r="AT155" s="183" t="s">
        <v>76</v>
      </c>
      <c r="AU155" s="183" t="s">
        <v>87</v>
      </c>
      <c r="AY155" s="182" t="s">
        <v>122</v>
      </c>
      <c r="BK155" s="184">
        <f>SUM(BK156:BK168)</f>
        <v>0</v>
      </c>
    </row>
    <row r="156" spans="1:65" s="2" customFormat="1" ht="16.5" customHeight="1">
      <c r="A156" s="34"/>
      <c r="B156" s="35"/>
      <c r="C156" s="187" t="s">
        <v>230</v>
      </c>
      <c r="D156" s="187" t="s">
        <v>125</v>
      </c>
      <c r="E156" s="188" t="s">
        <v>391</v>
      </c>
      <c r="F156" s="189" t="s">
        <v>392</v>
      </c>
      <c r="G156" s="190" t="s">
        <v>243</v>
      </c>
      <c r="H156" s="191">
        <v>1</v>
      </c>
      <c r="I156" s="192"/>
      <c r="J156" s="193">
        <f aca="true" t="shared" si="10" ref="J156:J168">ROUND(I156*H156,2)</f>
        <v>0</v>
      </c>
      <c r="K156" s="194"/>
      <c r="L156" s="39"/>
      <c r="M156" s="195" t="s">
        <v>1</v>
      </c>
      <c r="N156" s="196" t="s">
        <v>42</v>
      </c>
      <c r="O156" s="71"/>
      <c r="P156" s="197">
        <f aca="true" t="shared" si="11" ref="P156:P168">O156*H156</f>
        <v>0</v>
      </c>
      <c r="Q156" s="197">
        <v>0</v>
      </c>
      <c r="R156" s="197">
        <f aca="true" t="shared" si="12" ref="R156:R168">Q156*H156</f>
        <v>0</v>
      </c>
      <c r="S156" s="197">
        <v>0</v>
      </c>
      <c r="T156" s="198">
        <f aca="true" t="shared" si="13" ref="T156:T168"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134</v>
      </c>
      <c r="AT156" s="199" t="s">
        <v>125</v>
      </c>
      <c r="AU156" s="199" t="s">
        <v>135</v>
      </c>
      <c r="AY156" s="17" t="s">
        <v>122</v>
      </c>
      <c r="BE156" s="200">
        <f aca="true" t="shared" si="14" ref="BE156:BE168">IF(N156="základní",J156,0)</f>
        <v>0</v>
      </c>
      <c r="BF156" s="200">
        <f aca="true" t="shared" si="15" ref="BF156:BF168">IF(N156="snížená",J156,0)</f>
        <v>0</v>
      </c>
      <c r="BG156" s="200">
        <f aca="true" t="shared" si="16" ref="BG156:BG168">IF(N156="zákl. přenesená",J156,0)</f>
        <v>0</v>
      </c>
      <c r="BH156" s="200">
        <f aca="true" t="shared" si="17" ref="BH156:BH168">IF(N156="sníž. přenesená",J156,0)</f>
        <v>0</v>
      </c>
      <c r="BI156" s="200">
        <f aca="true" t="shared" si="18" ref="BI156:BI168">IF(N156="nulová",J156,0)</f>
        <v>0</v>
      </c>
      <c r="BJ156" s="17" t="s">
        <v>85</v>
      </c>
      <c r="BK156" s="200">
        <f aca="true" t="shared" si="19" ref="BK156:BK168">ROUND(I156*H156,2)</f>
        <v>0</v>
      </c>
      <c r="BL156" s="17" t="s">
        <v>134</v>
      </c>
      <c r="BM156" s="199" t="s">
        <v>248</v>
      </c>
    </row>
    <row r="157" spans="1:65" s="2" customFormat="1" ht="16.5" customHeight="1">
      <c r="A157" s="34"/>
      <c r="B157" s="35"/>
      <c r="C157" s="187" t="s">
        <v>133</v>
      </c>
      <c r="D157" s="187" t="s">
        <v>125</v>
      </c>
      <c r="E157" s="188" t="s">
        <v>393</v>
      </c>
      <c r="F157" s="189" t="s">
        <v>394</v>
      </c>
      <c r="G157" s="190" t="s">
        <v>243</v>
      </c>
      <c r="H157" s="191">
        <v>1</v>
      </c>
      <c r="I157" s="192"/>
      <c r="J157" s="193">
        <f t="shared" si="10"/>
        <v>0</v>
      </c>
      <c r="K157" s="194"/>
      <c r="L157" s="39"/>
      <c r="M157" s="195" t="s">
        <v>1</v>
      </c>
      <c r="N157" s="196" t="s">
        <v>42</v>
      </c>
      <c r="O157" s="71"/>
      <c r="P157" s="197">
        <f t="shared" si="11"/>
        <v>0</v>
      </c>
      <c r="Q157" s="197">
        <v>0</v>
      </c>
      <c r="R157" s="197">
        <f t="shared" si="12"/>
        <v>0</v>
      </c>
      <c r="S157" s="197">
        <v>0</v>
      </c>
      <c r="T157" s="198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134</v>
      </c>
      <c r="AT157" s="199" t="s">
        <v>125</v>
      </c>
      <c r="AU157" s="199" t="s">
        <v>135</v>
      </c>
      <c r="AY157" s="17" t="s">
        <v>122</v>
      </c>
      <c r="BE157" s="200">
        <f t="shared" si="14"/>
        <v>0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7" t="s">
        <v>85</v>
      </c>
      <c r="BK157" s="200">
        <f t="shared" si="19"/>
        <v>0</v>
      </c>
      <c r="BL157" s="17" t="s">
        <v>134</v>
      </c>
      <c r="BM157" s="199" t="s">
        <v>251</v>
      </c>
    </row>
    <row r="158" spans="1:65" s="2" customFormat="1" ht="24.2" customHeight="1">
      <c r="A158" s="34"/>
      <c r="B158" s="35"/>
      <c r="C158" s="187" t="s">
        <v>237</v>
      </c>
      <c r="D158" s="187" t="s">
        <v>125</v>
      </c>
      <c r="E158" s="188" t="s">
        <v>395</v>
      </c>
      <c r="F158" s="189" t="s">
        <v>396</v>
      </c>
      <c r="G158" s="190" t="s">
        <v>243</v>
      </c>
      <c r="H158" s="191">
        <v>2</v>
      </c>
      <c r="I158" s="192"/>
      <c r="J158" s="193">
        <f t="shared" si="10"/>
        <v>0</v>
      </c>
      <c r="K158" s="194"/>
      <c r="L158" s="39"/>
      <c r="M158" s="195" t="s">
        <v>1</v>
      </c>
      <c r="N158" s="196" t="s">
        <v>42</v>
      </c>
      <c r="O158" s="71"/>
      <c r="P158" s="197">
        <f t="shared" si="11"/>
        <v>0</v>
      </c>
      <c r="Q158" s="197">
        <v>0</v>
      </c>
      <c r="R158" s="197">
        <f t="shared" si="12"/>
        <v>0</v>
      </c>
      <c r="S158" s="197">
        <v>0</v>
      </c>
      <c r="T158" s="198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134</v>
      </c>
      <c r="AT158" s="199" t="s">
        <v>125</v>
      </c>
      <c r="AU158" s="199" t="s">
        <v>135</v>
      </c>
      <c r="AY158" s="17" t="s">
        <v>122</v>
      </c>
      <c r="BE158" s="200">
        <f t="shared" si="14"/>
        <v>0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7" t="s">
        <v>85</v>
      </c>
      <c r="BK158" s="200">
        <f t="shared" si="19"/>
        <v>0</v>
      </c>
      <c r="BL158" s="17" t="s">
        <v>134</v>
      </c>
      <c r="BM158" s="199" t="s">
        <v>255</v>
      </c>
    </row>
    <row r="159" spans="1:65" s="2" customFormat="1" ht="24.2" customHeight="1">
      <c r="A159" s="34"/>
      <c r="B159" s="35"/>
      <c r="C159" s="187" t="s">
        <v>198</v>
      </c>
      <c r="D159" s="187" t="s">
        <v>125</v>
      </c>
      <c r="E159" s="188" t="s">
        <v>397</v>
      </c>
      <c r="F159" s="189" t="s">
        <v>398</v>
      </c>
      <c r="G159" s="190" t="s">
        <v>243</v>
      </c>
      <c r="H159" s="191">
        <v>2</v>
      </c>
      <c r="I159" s="192"/>
      <c r="J159" s="193">
        <f t="shared" si="10"/>
        <v>0</v>
      </c>
      <c r="K159" s="194"/>
      <c r="L159" s="39"/>
      <c r="M159" s="195" t="s">
        <v>1</v>
      </c>
      <c r="N159" s="196" t="s">
        <v>42</v>
      </c>
      <c r="O159" s="71"/>
      <c r="P159" s="197">
        <f t="shared" si="11"/>
        <v>0</v>
      </c>
      <c r="Q159" s="197">
        <v>0</v>
      </c>
      <c r="R159" s="197">
        <f t="shared" si="12"/>
        <v>0</v>
      </c>
      <c r="S159" s="197">
        <v>0</v>
      </c>
      <c r="T159" s="198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134</v>
      </c>
      <c r="AT159" s="199" t="s">
        <v>125</v>
      </c>
      <c r="AU159" s="199" t="s">
        <v>135</v>
      </c>
      <c r="AY159" s="17" t="s">
        <v>122</v>
      </c>
      <c r="BE159" s="200">
        <f t="shared" si="14"/>
        <v>0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7" t="s">
        <v>85</v>
      </c>
      <c r="BK159" s="200">
        <f t="shared" si="19"/>
        <v>0</v>
      </c>
      <c r="BL159" s="17" t="s">
        <v>134</v>
      </c>
      <c r="BM159" s="199" t="s">
        <v>258</v>
      </c>
    </row>
    <row r="160" spans="1:65" s="2" customFormat="1" ht="16.5" customHeight="1">
      <c r="A160" s="34"/>
      <c r="B160" s="35"/>
      <c r="C160" s="187" t="s">
        <v>245</v>
      </c>
      <c r="D160" s="187" t="s">
        <v>125</v>
      </c>
      <c r="E160" s="188" t="s">
        <v>399</v>
      </c>
      <c r="F160" s="189" t="s">
        <v>400</v>
      </c>
      <c r="G160" s="190" t="s">
        <v>243</v>
      </c>
      <c r="H160" s="191">
        <v>4</v>
      </c>
      <c r="I160" s="192"/>
      <c r="J160" s="193">
        <f t="shared" si="10"/>
        <v>0</v>
      </c>
      <c r="K160" s="194"/>
      <c r="L160" s="39"/>
      <c r="M160" s="195" t="s">
        <v>1</v>
      </c>
      <c r="N160" s="196" t="s">
        <v>42</v>
      </c>
      <c r="O160" s="71"/>
      <c r="P160" s="197">
        <f t="shared" si="11"/>
        <v>0</v>
      </c>
      <c r="Q160" s="197">
        <v>0</v>
      </c>
      <c r="R160" s="197">
        <f t="shared" si="12"/>
        <v>0</v>
      </c>
      <c r="S160" s="197">
        <v>0</v>
      </c>
      <c r="T160" s="198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134</v>
      </c>
      <c r="AT160" s="199" t="s">
        <v>125</v>
      </c>
      <c r="AU160" s="199" t="s">
        <v>135</v>
      </c>
      <c r="AY160" s="17" t="s">
        <v>122</v>
      </c>
      <c r="BE160" s="200">
        <f t="shared" si="14"/>
        <v>0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7" t="s">
        <v>85</v>
      </c>
      <c r="BK160" s="200">
        <f t="shared" si="19"/>
        <v>0</v>
      </c>
      <c r="BL160" s="17" t="s">
        <v>134</v>
      </c>
      <c r="BM160" s="199" t="s">
        <v>262</v>
      </c>
    </row>
    <row r="161" spans="1:65" s="2" customFormat="1" ht="16.5" customHeight="1">
      <c r="A161" s="34"/>
      <c r="B161" s="35"/>
      <c r="C161" s="187" t="s">
        <v>201</v>
      </c>
      <c r="D161" s="187" t="s">
        <v>125</v>
      </c>
      <c r="E161" s="188" t="s">
        <v>401</v>
      </c>
      <c r="F161" s="189" t="s">
        <v>402</v>
      </c>
      <c r="G161" s="190" t="s">
        <v>243</v>
      </c>
      <c r="H161" s="191">
        <v>4</v>
      </c>
      <c r="I161" s="192"/>
      <c r="J161" s="193">
        <f t="shared" si="10"/>
        <v>0</v>
      </c>
      <c r="K161" s="194"/>
      <c r="L161" s="39"/>
      <c r="M161" s="195" t="s">
        <v>1</v>
      </c>
      <c r="N161" s="196" t="s">
        <v>42</v>
      </c>
      <c r="O161" s="71"/>
      <c r="P161" s="197">
        <f t="shared" si="11"/>
        <v>0</v>
      </c>
      <c r="Q161" s="197">
        <v>0</v>
      </c>
      <c r="R161" s="197">
        <f t="shared" si="12"/>
        <v>0</v>
      </c>
      <c r="S161" s="197">
        <v>0</v>
      </c>
      <c r="T161" s="198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134</v>
      </c>
      <c r="AT161" s="199" t="s">
        <v>125</v>
      </c>
      <c r="AU161" s="199" t="s">
        <v>135</v>
      </c>
      <c r="AY161" s="17" t="s">
        <v>122</v>
      </c>
      <c r="BE161" s="200">
        <f t="shared" si="14"/>
        <v>0</v>
      </c>
      <c r="BF161" s="200">
        <f t="shared" si="15"/>
        <v>0</v>
      </c>
      <c r="BG161" s="200">
        <f t="shared" si="16"/>
        <v>0</v>
      </c>
      <c r="BH161" s="200">
        <f t="shared" si="17"/>
        <v>0</v>
      </c>
      <c r="BI161" s="200">
        <f t="shared" si="18"/>
        <v>0</v>
      </c>
      <c r="BJ161" s="17" t="s">
        <v>85</v>
      </c>
      <c r="BK161" s="200">
        <f t="shared" si="19"/>
        <v>0</v>
      </c>
      <c r="BL161" s="17" t="s">
        <v>134</v>
      </c>
      <c r="BM161" s="199" t="s">
        <v>265</v>
      </c>
    </row>
    <row r="162" spans="1:65" s="2" customFormat="1" ht="16.5" customHeight="1">
      <c r="A162" s="34"/>
      <c r="B162" s="35"/>
      <c r="C162" s="187" t="s">
        <v>252</v>
      </c>
      <c r="D162" s="187" t="s">
        <v>125</v>
      </c>
      <c r="E162" s="188" t="s">
        <v>403</v>
      </c>
      <c r="F162" s="189" t="s">
        <v>404</v>
      </c>
      <c r="G162" s="190" t="s">
        <v>243</v>
      </c>
      <c r="H162" s="191">
        <v>4</v>
      </c>
      <c r="I162" s="192"/>
      <c r="J162" s="193">
        <f t="shared" si="10"/>
        <v>0</v>
      </c>
      <c r="K162" s="194"/>
      <c r="L162" s="39"/>
      <c r="M162" s="195" t="s">
        <v>1</v>
      </c>
      <c r="N162" s="196" t="s">
        <v>42</v>
      </c>
      <c r="O162" s="71"/>
      <c r="P162" s="197">
        <f t="shared" si="11"/>
        <v>0</v>
      </c>
      <c r="Q162" s="197">
        <v>0</v>
      </c>
      <c r="R162" s="197">
        <f t="shared" si="12"/>
        <v>0</v>
      </c>
      <c r="S162" s="197">
        <v>0</v>
      </c>
      <c r="T162" s="198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134</v>
      </c>
      <c r="AT162" s="199" t="s">
        <v>125</v>
      </c>
      <c r="AU162" s="199" t="s">
        <v>135</v>
      </c>
      <c r="AY162" s="17" t="s">
        <v>122</v>
      </c>
      <c r="BE162" s="200">
        <f t="shared" si="14"/>
        <v>0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7" t="s">
        <v>85</v>
      </c>
      <c r="BK162" s="200">
        <f t="shared" si="19"/>
        <v>0</v>
      </c>
      <c r="BL162" s="17" t="s">
        <v>134</v>
      </c>
      <c r="BM162" s="199" t="s">
        <v>270</v>
      </c>
    </row>
    <row r="163" spans="1:65" s="2" customFormat="1" ht="16.5" customHeight="1">
      <c r="A163" s="34"/>
      <c r="B163" s="35"/>
      <c r="C163" s="187" t="s">
        <v>205</v>
      </c>
      <c r="D163" s="187" t="s">
        <v>125</v>
      </c>
      <c r="E163" s="188" t="s">
        <v>405</v>
      </c>
      <c r="F163" s="189" t="s">
        <v>406</v>
      </c>
      <c r="G163" s="190" t="s">
        <v>243</v>
      </c>
      <c r="H163" s="191">
        <v>2</v>
      </c>
      <c r="I163" s="192"/>
      <c r="J163" s="193">
        <f t="shared" si="10"/>
        <v>0</v>
      </c>
      <c r="K163" s="194"/>
      <c r="L163" s="39"/>
      <c r="M163" s="195" t="s">
        <v>1</v>
      </c>
      <c r="N163" s="196" t="s">
        <v>42</v>
      </c>
      <c r="O163" s="71"/>
      <c r="P163" s="197">
        <f t="shared" si="11"/>
        <v>0</v>
      </c>
      <c r="Q163" s="197">
        <v>0</v>
      </c>
      <c r="R163" s="197">
        <f t="shared" si="12"/>
        <v>0</v>
      </c>
      <c r="S163" s="197">
        <v>0</v>
      </c>
      <c r="T163" s="198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134</v>
      </c>
      <c r="AT163" s="199" t="s">
        <v>125</v>
      </c>
      <c r="AU163" s="199" t="s">
        <v>135</v>
      </c>
      <c r="AY163" s="17" t="s">
        <v>122</v>
      </c>
      <c r="BE163" s="200">
        <f t="shared" si="14"/>
        <v>0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7" t="s">
        <v>85</v>
      </c>
      <c r="BK163" s="200">
        <f t="shared" si="19"/>
        <v>0</v>
      </c>
      <c r="BL163" s="17" t="s">
        <v>134</v>
      </c>
      <c r="BM163" s="199" t="s">
        <v>273</v>
      </c>
    </row>
    <row r="164" spans="1:65" s="2" customFormat="1" ht="16.5" customHeight="1">
      <c r="A164" s="34"/>
      <c r="B164" s="35"/>
      <c r="C164" s="187" t="s">
        <v>259</v>
      </c>
      <c r="D164" s="187" t="s">
        <v>125</v>
      </c>
      <c r="E164" s="188" t="s">
        <v>407</v>
      </c>
      <c r="F164" s="189" t="s">
        <v>408</v>
      </c>
      <c r="G164" s="190" t="s">
        <v>243</v>
      </c>
      <c r="H164" s="191">
        <v>2</v>
      </c>
      <c r="I164" s="192"/>
      <c r="J164" s="193">
        <f t="shared" si="10"/>
        <v>0</v>
      </c>
      <c r="K164" s="194"/>
      <c r="L164" s="39"/>
      <c r="M164" s="195" t="s">
        <v>1</v>
      </c>
      <c r="N164" s="196" t="s">
        <v>42</v>
      </c>
      <c r="O164" s="71"/>
      <c r="P164" s="197">
        <f t="shared" si="11"/>
        <v>0</v>
      </c>
      <c r="Q164" s="197">
        <v>0</v>
      </c>
      <c r="R164" s="197">
        <f t="shared" si="12"/>
        <v>0</v>
      </c>
      <c r="S164" s="197">
        <v>0</v>
      </c>
      <c r="T164" s="198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134</v>
      </c>
      <c r="AT164" s="199" t="s">
        <v>125</v>
      </c>
      <c r="AU164" s="199" t="s">
        <v>135</v>
      </c>
      <c r="AY164" s="17" t="s">
        <v>122</v>
      </c>
      <c r="BE164" s="200">
        <f t="shared" si="14"/>
        <v>0</v>
      </c>
      <c r="BF164" s="200">
        <f t="shared" si="15"/>
        <v>0</v>
      </c>
      <c r="BG164" s="200">
        <f t="shared" si="16"/>
        <v>0</v>
      </c>
      <c r="BH164" s="200">
        <f t="shared" si="17"/>
        <v>0</v>
      </c>
      <c r="BI164" s="200">
        <f t="shared" si="18"/>
        <v>0</v>
      </c>
      <c r="BJ164" s="17" t="s">
        <v>85</v>
      </c>
      <c r="BK164" s="200">
        <f t="shared" si="19"/>
        <v>0</v>
      </c>
      <c r="BL164" s="17" t="s">
        <v>134</v>
      </c>
      <c r="BM164" s="199" t="s">
        <v>277</v>
      </c>
    </row>
    <row r="165" spans="1:65" s="2" customFormat="1" ht="16.5" customHeight="1">
      <c r="A165" s="34"/>
      <c r="B165" s="35"/>
      <c r="C165" s="187" t="s">
        <v>208</v>
      </c>
      <c r="D165" s="187" t="s">
        <v>125</v>
      </c>
      <c r="E165" s="188" t="s">
        <v>409</v>
      </c>
      <c r="F165" s="189" t="s">
        <v>406</v>
      </c>
      <c r="G165" s="190" t="s">
        <v>243</v>
      </c>
      <c r="H165" s="191">
        <v>1</v>
      </c>
      <c r="I165" s="192"/>
      <c r="J165" s="193">
        <f t="shared" si="10"/>
        <v>0</v>
      </c>
      <c r="K165" s="194"/>
      <c r="L165" s="39"/>
      <c r="M165" s="195" t="s">
        <v>1</v>
      </c>
      <c r="N165" s="196" t="s">
        <v>42</v>
      </c>
      <c r="O165" s="71"/>
      <c r="P165" s="197">
        <f t="shared" si="11"/>
        <v>0</v>
      </c>
      <c r="Q165" s="197">
        <v>0</v>
      </c>
      <c r="R165" s="197">
        <f t="shared" si="12"/>
        <v>0</v>
      </c>
      <c r="S165" s="197">
        <v>0</v>
      </c>
      <c r="T165" s="198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134</v>
      </c>
      <c r="AT165" s="199" t="s">
        <v>125</v>
      </c>
      <c r="AU165" s="199" t="s">
        <v>135</v>
      </c>
      <c r="AY165" s="17" t="s">
        <v>122</v>
      </c>
      <c r="BE165" s="200">
        <f t="shared" si="14"/>
        <v>0</v>
      </c>
      <c r="BF165" s="200">
        <f t="shared" si="15"/>
        <v>0</v>
      </c>
      <c r="BG165" s="200">
        <f t="shared" si="16"/>
        <v>0</v>
      </c>
      <c r="BH165" s="200">
        <f t="shared" si="17"/>
        <v>0</v>
      </c>
      <c r="BI165" s="200">
        <f t="shared" si="18"/>
        <v>0</v>
      </c>
      <c r="BJ165" s="17" t="s">
        <v>85</v>
      </c>
      <c r="BK165" s="200">
        <f t="shared" si="19"/>
        <v>0</v>
      </c>
      <c r="BL165" s="17" t="s">
        <v>134</v>
      </c>
      <c r="BM165" s="199" t="s">
        <v>280</v>
      </c>
    </row>
    <row r="166" spans="1:65" s="2" customFormat="1" ht="16.5" customHeight="1">
      <c r="A166" s="34"/>
      <c r="B166" s="35"/>
      <c r="C166" s="187" t="s">
        <v>266</v>
      </c>
      <c r="D166" s="187" t="s">
        <v>125</v>
      </c>
      <c r="E166" s="188" t="s">
        <v>407</v>
      </c>
      <c r="F166" s="189" t="s">
        <v>408</v>
      </c>
      <c r="G166" s="190" t="s">
        <v>243</v>
      </c>
      <c r="H166" s="191">
        <v>1</v>
      </c>
      <c r="I166" s="192"/>
      <c r="J166" s="193">
        <f t="shared" si="10"/>
        <v>0</v>
      </c>
      <c r="K166" s="194"/>
      <c r="L166" s="39"/>
      <c r="M166" s="195" t="s">
        <v>1</v>
      </c>
      <c r="N166" s="196" t="s">
        <v>42</v>
      </c>
      <c r="O166" s="71"/>
      <c r="P166" s="197">
        <f t="shared" si="11"/>
        <v>0</v>
      </c>
      <c r="Q166" s="197">
        <v>0</v>
      </c>
      <c r="R166" s="197">
        <f t="shared" si="12"/>
        <v>0</v>
      </c>
      <c r="S166" s="197">
        <v>0</v>
      </c>
      <c r="T166" s="198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134</v>
      </c>
      <c r="AT166" s="199" t="s">
        <v>125</v>
      </c>
      <c r="AU166" s="199" t="s">
        <v>135</v>
      </c>
      <c r="AY166" s="17" t="s">
        <v>122</v>
      </c>
      <c r="BE166" s="200">
        <f t="shared" si="14"/>
        <v>0</v>
      </c>
      <c r="BF166" s="200">
        <f t="shared" si="15"/>
        <v>0</v>
      </c>
      <c r="BG166" s="200">
        <f t="shared" si="16"/>
        <v>0</v>
      </c>
      <c r="BH166" s="200">
        <f t="shared" si="17"/>
        <v>0</v>
      </c>
      <c r="BI166" s="200">
        <f t="shared" si="18"/>
        <v>0</v>
      </c>
      <c r="BJ166" s="17" t="s">
        <v>85</v>
      </c>
      <c r="BK166" s="200">
        <f t="shared" si="19"/>
        <v>0</v>
      </c>
      <c r="BL166" s="17" t="s">
        <v>134</v>
      </c>
      <c r="BM166" s="199" t="s">
        <v>284</v>
      </c>
    </row>
    <row r="167" spans="1:65" s="2" customFormat="1" ht="24.2" customHeight="1">
      <c r="A167" s="34"/>
      <c r="B167" s="35"/>
      <c r="C167" s="187" t="s">
        <v>212</v>
      </c>
      <c r="D167" s="187" t="s">
        <v>125</v>
      </c>
      <c r="E167" s="188" t="s">
        <v>410</v>
      </c>
      <c r="F167" s="189" t="s">
        <v>411</v>
      </c>
      <c r="G167" s="190" t="s">
        <v>138</v>
      </c>
      <c r="H167" s="191">
        <v>40</v>
      </c>
      <c r="I167" s="192"/>
      <c r="J167" s="193">
        <f t="shared" si="10"/>
        <v>0</v>
      </c>
      <c r="K167" s="194"/>
      <c r="L167" s="39"/>
      <c r="M167" s="195" t="s">
        <v>1</v>
      </c>
      <c r="N167" s="196" t="s">
        <v>42</v>
      </c>
      <c r="O167" s="71"/>
      <c r="P167" s="197">
        <f t="shared" si="11"/>
        <v>0</v>
      </c>
      <c r="Q167" s="197">
        <v>0</v>
      </c>
      <c r="R167" s="197">
        <f t="shared" si="12"/>
        <v>0</v>
      </c>
      <c r="S167" s="197">
        <v>0</v>
      </c>
      <c r="T167" s="198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134</v>
      </c>
      <c r="AT167" s="199" t="s">
        <v>125</v>
      </c>
      <c r="AU167" s="199" t="s">
        <v>135</v>
      </c>
      <c r="AY167" s="17" t="s">
        <v>122</v>
      </c>
      <c r="BE167" s="200">
        <f t="shared" si="14"/>
        <v>0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7" t="s">
        <v>85</v>
      </c>
      <c r="BK167" s="200">
        <f t="shared" si="19"/>
        <v>0</v>
      </c>
      <c r="BL167" s="17" t="s">
        <v>134</v>
      </c>
      <c r="BM167" s="199" t="s">
        <v>288</v>
      </c>
    </row>
    <row r="168" spans="1:65" s="2" customFormat="1" ht="16.5" customHeight="1">
      <c r="A168" s="34"/>
      <c r="B168" s="35"/>
      <c r="C168" s="187" t="s">
        <v>274</v>
      </c>
      <c r="D168" s="187" t="s">
        <v>125</v>
      </c>
      <c r="E168" s="188" t="s">
        <v>412</v>
      </c>
      <c r="F168" s="189" t="s">
        <v>413</v>
      </c>
      <c r="G168" s="190" t="s">
        <v>138</v>
      </c>
      <c r="H168" s="191">
        <v>40</v>
      </c>
      <c r="I168" s="192"/>
      <c r="J168" s="193">
        <f t="shared" si="10"/>
        <v>0</v>
      </c>
      <c r="K168" s="194"/>
      <c r="L168" s="39"/>
      <c r="M168" s="195" t="s">
        <v>1</v>
      </c>
      <c r="N168" s="196" t="s">
        <v>42</v>
      </c>
      <c r="O168" s="71"/>
      <c r="P168" s="197">
        <f t="shared" si="11"/>
        <v>0</v>
      </c>
      <c r="Q168" s="197">
        <v>0</v>
      </c>
      <c r="R168" s="197">
        <f t="shared" si="12"/>
        <v>0</v>
      </c>
      <c r="S168" s="197">
        <v>0</v>
      </c>
      <c r="T168" s="198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134</v>
      </c>
      <c r="AT168" s="199" t="s">
        <v>125</v>
      </c>
      <c r="AU168" s="199" t="s">
        <v>135</v>
      </c>
      <c r="AY168" s="17" t="s">
        <v>122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7" t="s">
        <v>85</v>
      </c>
      <c r="BK168" s="200">
        <f t="shared" si="19"/>
        <v>0</v>
      </c>
      <c r="BL168" s="17" t="s">
        <v>134</v>
      </c>
      <c r="BM168" s="199" t="s">
        <v>303</v>
      </c>
    </row>
    <row r="169" spans="2:63" s="12" customFormat="1" ht="20.85" customHeight="1">
      <c r="B169" s="171"/>
      <c r="C169" s="172"/>
      <c r="D169" s="173" t="s">
        <v>76</v>
      </c>
      <c r="E169" s="185" t="s">
        <v>414</v>
      </c>
      <c r="F169" s="185" t="s">
        <v>415</v>
      </c>
      <c r="G169" s="172"/>
      <c r="H169" s="172"/>
      <c r="I169" s="175"/>
      <c r="J169" s="186">
        <f>BK169</f>
        <v>0</v>
      </c>
      <c r="K169" s="172"/>
      <c r="L169" s="177"/>
      <c r="M169" s="178"/>
      <c r="N169" s="179"/>
      <c r="O169" s="179"/>
      <c r="P169" s="180">
        <f>SUM(P170:P178)</f>
        <v>0</v>
      </c>
      <c r="Q169" s="179"/>
      <c r="R169" s="180">
        <f>SUM(R170:R178)</f>
        <v>0</v>
      </c>
      <c r="S169" s="179"/>
      <c r="T169" s="181">
        <f>SUM(T170:T178)</f>
        <v>0</v>
      </c>
      <c r="AR169" s="182" t="s">
        <v>87</v>
      </c>
      <c r="AT169" s="183" t="s">
        <v>76</v>
      </c>
      <c r="AU169" s="183" t="s">
        <v>87</v>
      </c>
      <c r="AY169" s="182" t="s">
        <v>122</v>
      </c>
      <c r="BK169" s="184">
        <f>SUM(BK170:BK178)</f>
        <v>0</v>
      </c>
    </row>
    <row r="170" spans="1:65" s="2" customFormat="1" ht="16.5" customHeight="1">
      <c r="A170" s="34"/>
      <c r="B170" s="35"/>
      <c r="C170" s="187" t="s">
        <v>215</v>
      </c>
      <c r="D170" s="187" t="s">
        <v>125</v>
      </c>
      <c r="E170" s="188" t="s">
        <v>416</v>
      </c>
      <c r="F170" s="189" t="s">
        <v>417</v>
      </c>
      <c r="G170" s="190" t="s">
        <v>418</v>
      </c>
      <c r="H170" s="191">
        <v>43</v>
      </c>
      <c r="I170" s="192"/>
      <c r="J170" s="193">
        <f aca="true" t="shared" si="20" ref="J170:J178">ROUND(I170*H170,2)</f>
        <v>0</v>
      </c>
      <c r="K170" s="194"/>
      <c r="L170" s="39"/>
      <c r="M170" s="195" t="s">
        <v>1</v>
      </c>
      <c r="N170" s="196" t="s">
        <v>42</v>
      </c>
      <c r="O170" s="71"/>
      <c r="P170" s="197">
        <f aca="true" t="shared" si="21" ref="P170:P178">O170*H170</f>
        <v>0</v>
      </c>
      <c r="Q170" s="197">
        <v>0</v>
      </c>
      <c r="R170" s="197">
        <f aca="true" t="shared" si="22" ref="R170:R178">Q170*H170</f>
        <v>0</v>
      </c>
      <c r="S170" s="197">
        <v>0</v>
      </c>
      <c r="T170" s="198">
        <f aca="true" t="shared" si="23" ref="T170:T178"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134</v>
      </c>
      <c r="AT170" s="199" t="s">
        <v>125</v>
      </c>
      <c r="AU170" s="199" t="s">
        <v>135</v>
      </c>
      <c r="AY170" s="17" t="s">
        <v>122</v>
      </c>
      <c r="BE170" s="200">
        <f aca="true" t="shared" si="24" ref="BE170:BE178">IF(N170="základní",J170,0)</f>
        <v>0</v>
      </c>
      <c r="BF170" s="200">
        <f aca="true" t="shared" si="25" ref="BF170:BF178">IF(N170="snížená",J170,0)</f>
        <v>0</v>
      </c>
      <c r="BG170" s="200">
        <f aca="true" t="shared" si="26" ref="BG170:BG178">IF(N170="zákl. přenesená",J170,0)</f>
        <v>0</v>
      </c>
      <c r="BH170" s="200">
        <f aca="true" t="shared" si="27" ref="BH170:BH178">IF(N170="sníž. přenesená",J170,0)</f>
        <v>0</v>
      </c>
      <c r="BI170" s="200">
        <f aca="true" t="shared" si="28" ref="BI170:BI178">IF(N170="nulová",J170,0)</f>
        <v>0</v>
      </c>
      <c r="BJ170" s="17" t="s">
        <v>85</v>
      </c>
      <c r="BK170" s="200">
        <f aca="true" t="shared" si="29" ref="BK170:BK178">ROUND(I170*H170,2)</f>
        <v>0</v>
      </c>
      <c r="BL170" s="17" t="s">
        <v>134</v>
      </c>
      <c r="BM170" s="199" t="s">
        <v>306</v>
      </c>
    </row>
    <row r="171" spans="1:65" s="2" customFormat="1" ht="16.5" customHeight="1">
      <c r="A171" s="34"/>
      <c r="B171" s="35"/>
      <c r="C171" s="187" t="s">
        <v>281</v>
      </c>
      <c r="D171" s="187" t="s">
        <v>125</v>
      </c>
      <c r="E171" s="188" t="s">
        <v>419</v>
      </c>
      <c r="F171" s="189" t="s">
        <v>420</v>
      </c>
      <c r="G171" s="190" t="s">
        <v>269</v>
      </c>
      <c r="H171" s="191">
        <v>1</v>
      </c>
      <c r="I171" s="192"/>
      <c r="J171" s="193">
        <f t="shared" si="20"/>
        <v>0</v>
      </c>
      <c r="K171" s="194"/>
      <c r="L171" s="39"/>
      <c r="M171" s="195" t="s">
        <v>1</v>
      </c>
      <c r="N171" s="196" t="s">
        <v>42</v>
      </c>
      <c r="O171" s="71"/>
      <c r="P171" s="197">
        <f t="shared" si="21"/>
        <v>0</v>
      </c>
      <c r="Q171" s="197">
        <v>0</v>
      </c>
      <c r="R171" s="197">
        <f t="shared" si="22"/>
        <v>0</v>
      </c>
      <c r="S171" s="197">
        <v>0</v>
      </c>
      <c r="T171" s="198">
        <f t="shared" si="2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134</v>
      </c>
      <c r="AT171" s="199" t="s">
        <v>125</v>
      </c>
      <c r="AU171" s="199" t="s">
        <v>135</v>
      </c>
      <c r="AY171" s="17" t="s">
        <v>122</v>
      </c>
      <c r="BE171" s="200">
        <f t="shared" si="24"/>
        <v>0</v>
      </c>
      <c r="BF171" s="200">
        <f t="shared" si="25"/>
        <v>0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17" t="s">
        <v>85</v>
      </c>
      <c r="BK171" s="200">
        <f t="shared" si="29"/>
        <v>0</v>
      </c>
      <c r="BL171" s="17" t="s">
        <v>134</v>
      </c>
      <c r="BM171" s="199" t="s">
        <v>310</v>
      </c>
    </row>
    <row r="172" spans="1:65" s="2" customFormat="1" ht="24.2" customHeight="1">
      <c r="A172" s="34"/>
      <c r="B172" s="35"/>
      <c r="C172" s="187" t="s">
        <v>219</v>
      </c>
      <c r="D172" s="187" t="s">
        <v>125</v>
      </c>
      <c r="E172" s="188" t="s">
        <v>421</v>
      </c>
      <c r="F172" s="189" t="s">
        <v>422</v>
      </c>
      <c r="G172" s="190" t="s">
        <v>423</v>
      </c>
      <c r="H172" s="191">
        <v>2</v>
      </c>
      <c r="I172" s="192"/>
      <c r="J172" s="193">
        <f t="shared" si="20"/>
        <v>0</v>
      </c>
      <c r="K172" s="194"/>
      <c r="L172" s="39"/>
      <c r="M172" s="195" t="s">
        <v>1</v>
      </c>
      <c r="N172" s="196" t="s">
        <v>42</v>
      </c>
      <c r="O172" s="71"/>
      <c r="P172" s="197">
        <f t="shared" si="21"/>
        <v>0</v>
      </c>
      <c r="Q172" s="197">
        <v>0</v>
      </c>
      <c r="R172" s="197">
        <f t="shared" si="22"/>
        <v>0</v>
      </c>
      <c r="S172" s="197">
        <v>0</v>
      </c>
      <c r="T172" s="198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134</v>
      </c>
      <c r="AT172" s="199" t="s">
        <v>125</v>
      </c>
      <c r="AU172" s="199" t="s">
        <v>135</v>
      </c>
      <c r="AY172" s="17" t="s">
        <v>122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7" t="s">
        <v>85</v>
      </c>
      <c r="BK172" s="200">
        <f t="shared" si="29"/>
        <v>0</v>
      </c>
      <c r="BL172" s="17" t="s">
        <v>134</v>
      </c>
      <c r="BM172" s="199" t="s">
        <v>313</v>
      </c>
    </row>
    <row r="173" spans="1:65" s="2" customFormat="1" ht="37.9" customHeight="1">
      <c r="A173" s="34"/>
      <c r="B173" s="35"/>
      <c r="C173" s="187" t="s">
        <v>291</v>
      </c>
      <c r="D173" s="187" t="s">
        <v>125</v>
      </c>
      <c r="E173" s="188" t="s">
        <v>424</v>
      </c>
      <c r="F173" s="189" t="s">
        <v>425</v>
      </c>
      <c r="G173" s="190" t="s">
        <v>243</v>
      </c>
      <c r="H173" s="191">
        <v>1</v>
      </c>
      <c r="I173" s="192"/>
      <c r="J173" s="193">
        <f t="shared" si="20"/>
        <v>0</v>
      </c>
      <c r="K173" s="194"/>
      <c r="L173" s="39"/>
      <c r="M173" s="195" t="s">
        <v>1</v>
      </c>
      <c r="N173" s="196" t="s">
        <v>42</v>
      </c>
      <c r="O173" s="71"/>
      <c r="P173" s="197">
        <f t="shared" si="21"/>
        <v>0</v>
      </c>
      <c r="Q173" s="197">
        <v>0</v>
      </c>
      <c r="R173" s="197">
        <f t="shared" si="22"/>
        <v>0</v>
      </c>
      <c r="S173" s="197">
        <v>0</v>
      </c>
      <c r="T173" s="198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134</v>
      </c>
      <c r="AT173" s="199" t="s">
        <v>125</v>
      </c>
      <c r="AU173" s="199" t="s">
        <v>135</v>
      </c>
      <c r="AY173" s="17" t="s">
        <v>122</v>
      </c>
      <c r="BE173" s="200">
        <f t="shared" si="24"/>
        <v>0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17" t="s">
        <v>85</v>
      </c>
      <c r="BK173" s="200">
        <f t="shared" si="29"/>
        <v>0</v>
      </c>
      <c r="BL173" s="17" t="s">
        <v>134</v>
      </c>
      <c r="BM173" s="199" t="s">
        <v>317</v>
      </c>
    </row>
    <row r="174" spans="1:65" s="2" customFormat="1" ht="21.75" customHeight="1">
      <c r="A174" s="34"/>
      <c r="B174" s="35"/>
      <c r="C174" s="187" t="s">
        <v>222</v>
      </c>
      <c r="D174" s="187" t="s">
        <v>125</v>
      </c>
      <c r="E174" s="188" t="s">
        <v>426</v>
      </c>
      <c r="F174" s="189" t="s">
        <v>427</v>
      </c>
      <c r="G174" s="190" t="s">
        <v>269</v>
      </c>
      <c r="H174" s="191">
        <v>1</v>
      </c>
      <c r="I174" s="192"/>
      <c r="J174" s="193">
        <f t="shared" si="20"/>
        <v>0</v>
      </c>
      <c r="K174" s="194"/>
      <c r="L174" s="39"/>
      <c r="M174" s="195" t="s">
        <v>1</v>
      </c>
      <c r="N174" s="196" t="s">
        <v>42</v>
      </c>
      <c r="O174" s="71"/>
      <c r="P174" s="197">
        <f t="shared" si="21"/>
        <v>0</v>
      </c>
      <c r="Q174" s="197">
        <v>0</v>
      </c>
      <c r="R174" s="197">
        <f t="shared" si="22"/>
        <v>0</v>
      </c>
      <c r="S174" s="197">
        <v>0</v>
      </c>
      <c r="T174" s="198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134</v>
      </c>
      <c r="AT174" s="199" t="s">
        <v>125</v>
      </c>
      <c r="AU174" s="199" t="s">
        <v>135</v>
      </c>
      <c r="AY174" s="17" t="s">
        <v>122</v>
      </c>
      <c r="BE174" s="200">
        <f t="shared" si="24"/>
        <v>0</v>
      </c>
      <c r="BF174" s="200">
        <f t="shared" si="25"/>
        <v>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17" t="s">
        <v>85</v>
      </c>
      <c r="BK174" s="200">
        <f t="shared" si="29"/>
        <v>0</v>
      </c>
      <c r="BL174" s="17" t="s">
        <v>134</v>
      </c>
      <c r="BM174" s="199" t="s">
        <v>428</v>
      </c>
    </row>
    <row r="175" spans="1:65" s="2" customFormat="1" ht="24.2" customHeight="1">
      <c r="A175" s="34"/>
      <c r="B175" s="35"/>
      <c r="C175" s="187" t="s">
        <v>300</v>
      </c>
      <c r="D175" s="187" t="s">
        <v>125</v>
      </c>
      <c r="E175" s="188" t="s">
        <v>429</v>
      </c>
      <c r="F175" s="189" t="s">
        <v>430</v>
      </c>
      <c r="G175" s="190" t="s">
        <v>269</v>
      </c>
      <c r="H175" s="191">
        <v>1</v>
      </c>
      <c r="I175" s="192"/>
      <c r="J175" s="193">
        <f t="shared" si="20"/>
        <v>0</v>
      </c>
      <c r="K175" s="194"/>
      <c r="L175" s="39"/>
      <c r="M175" s="195" t="s">
        <v>1</v>
      </c>
      <c r="N175" s="196" t="s">
        <v>42</v>
      </c>
      <c r="O175" s="71"/>
      <c r="P175" s="197">
        <f t="shared" si="21"/>
        <v>0</v>
      </c>
      <c r="Q175" s="197">
        <v>0</v>
      </c>
      <c r="R175" s="197">
        <f t="shared" si="22"/>
        <v>0</v>
      </c>
      <c r="S175" s="197">
        <v>0</v>
      </c>
      <c r="T175" s="198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134</v>
      </c>
      <c r="AT175" s="199" t="s">
        <v>125</v>
      </c>
      <c r="AU175" s="199" t="s">
        <v>135</v>
      </c>
      <c r="AY175" s="17" t="s">
        <v>122</v>
      </c>
      <c r="BE175" s="200">
        <f t="shared" si="24"/>
        <v>0</v>
      </c>
      <c r="BF175" s="200">
        <f t="shared" si="25"/>
        <v>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17" t="s">
        <v>85</v>
      </c>
      <c r="BK175" s="200">
        <f t="shared" si="29"/>
        <v>0</v>
      </c>
      <c r="BL175" s="17" t="s">
        <v>134</v>
      </c>
      <c r="BM175" s="199" t="s">
        <v>431</v>
      </c>
    </row>
    <row r="176" spans="1:65" s="2" customFormat="1" ht="16.5" customHeight="1">
      <c r="A176" s="34"/>
      <c r="B176" s="35"/>
      <c r="C176" s="187" t="s">
        <v>226</v>
      </c>
      <c r="D176" s="187" t="s">
        <v>125</v>
      </c>
      <c r="E176" s="188" t="s">
        <v>432</v>
      </c>
      <c r="F176" s="189" t="s">
        <v>433</v>
      </c>
      <c r="G176" s="190" t="s">
        <v>423</v>
      </c>
      <c r="H176" s="191">
        <v>8</v>
      </c>
      <c r="I176" s="192"/>
      <c r="J176" s="193">
        <f t="shared" si="20"/>
        <v>0</v>
      </c>
      <c r="K176" s="194"/>
      <c r="L176" s="39"/>
      <c r="M176" s="195" t="s">
        <v>1</v>
      </c>
      <c r="N176" s="196" t="s">
        <v>42</v>
      </c>
      <c r="O176" s="71"/>
      <c r="P176" s="197">
        <f t="shared" si="21"/>
        <v>0</v>
      </c>
      <c r="Q176" s="197">
        <v>0</v>
      </c>
      <c r="R176" s="197">
        <f t="shared" si="22"/>
        <v>0</v>
      </c>
      <c r="S176" s="197">
        <v>0</v>
      </c>
      <c r="T176" s="198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134</v>
      </c>
      <c r="AT176" s="199" t="s">
        <v>125</v>
      </c>
      <c r="AU176" s="199" t="s">
        <v>135</v>
      </c>
      <c r="AY176" s="17" t="s">
        <v>122</v>
      </c>
      <c r="BE176" s="200">
        <f t="shared" si="24"/>
        <v>0</v>
      </c>
      <c r="BF176" s="200">
        <f t="shared" si="25"/>
        <v>0</v>
      </c>
      <c r="BG176" s="200">
        <f t="shared" si="26"/>
        <v>0</v>
      </c>
      <c r="BH176" s="200">
        <f t="shared" si="27"/>
        <v>0</v>
      </c>
      <c r="BI176" s="200">
        <f t="shared" si="28"/>
        <v>0</v>
      </c>
      <c r="BJ176" s="17" t="s">
        <v>85</v>
      </c>
      <c r="BK176" s="200">
        <f t="shared" si="29"/>
        <v>0</v>
      </c>
      <c r="BL176" s="17" t="s">
        <v>134</v>
      </c>
      <c r="BM176" s="199" t="s">
        <v>434</v>
      </c>
    </row>
    <row r="177" spans="1:65" s="2" customFormat="1" ht="16.5" customHeight="1">
      <c r="A177" s="34"/>
      <c r="B177" s="35"/>
      <c r="C177" s="187" t="s">
        <v>307</v>
      </c>
      <c r="D177" s="187" t="s">
        <v>125</v>
      </c>
      <c r="E177" s="188" t="s">
        <v>435</v>
      </c>
      <c r="F177" s="189" t="s">
        <v>305</v>
      </c>
      <c r="G177" s="190" t="s">
        <v>423</v>
      </c>
      <c r="H177" s="191">
        <v>6</v>
      </c>
      <c r="I177" s="192"/>
      <c r="J177" s="193">
        <f t="shared" si="20"/>
        <v>0</v>
      </c>
      <c r="K177" s="194"/>
      <c r="L177" s="39"/>
      <c r="M177" s="195" t="s">
        <v>1</v>
      </c>
      <c r="N177" s="196" t="s">
        <v>42</v>
      </c>
      <c r="O177" s="71"/>
      <c r="P177" s="197">
        <f t="shared" si="21"/>
        <v>0</v>
      </c>
      <c r="Q177" s="197">
        <v>0</v>
      </c>
      <c r="R177" s="197">
        <f t="shared" si="22"/>
        <v>0</v>
      </c>
      <c r="S177" s="197">
        <v>0</v>
      </c>
      <c r="T177" s="198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134</v>
      </c>
      <c r="AT177" s="199" t="s">
        <v>125</v>
      </c>
      <c r="AU177" s="199" t="s">
        <v>135</v>
      </c>
      <c r="AY177" s="17" t="s">
        <v>122</v>
      </c>
      <c r="BE177" s="200">
        <f t="shared" si="24"/>
        <v>0</v>
      </c>
      <c r="BF177" s="200">
        <f t="shared" si="25"/>
        <v>0</v>
      </c>
      <c r="BG177" s="200">
        <f t="shared" si="26"/>
        <v>0</v>
      </c>
      <c r="BH177" s="200">
        <f t="shared" si="27"/>
        <v>0</v>
      </c>
      <c r="BI177" s="200">
        <f t="shared" si="28"/>
        <v>0</v>
      </c>
      <c r="BJ177" s="17" t="s">
        <v>85</v>
      </c>
      <c r="BK177" s="200">
        <f t="shared" si="29"/>
        <v>0</v>
      </c>
      <c r="BL177" s="17" t="s">
        <v>134</v>
      </c>
      <c r="BM177" s="199" t="s">
        <v>436</v>
      </c>
    </row>
    <row r="178" spans="1:65" s="2" customFormat="1" ht="16.5" customHeight="1">
      <c r="A178" s="34"/>
      <c r="B178" s="35"/>
      <c r="C178" s="187" t="s">
        <v>229</v>
      </c>
      <c r="D178" s="187" t="s">
        <v>125</v>
      </c>
      <c r="E178" s="188" t="s">
        <v>437</v>
      </c>
      <c r="F178" s="189" t="s">
        <v>438</v>
      </c>
      <c r="G178" s="190" t="s">
        <v>423</v>
      </c>
      <c r="H178" s="191">
        <v>4</v>
      </c>
      <c r="I178" s="192"/>
      <c r="J178" s="193">
        <f t="shared" si="20"/>
        <v>0</v>
      </c>
      <c r="K178" s="194"/>
      <c r="L178" s="39"/>
      <c r="M178" s="224" t="s">
        <v>1</v>
      </c>
      <c r="N178" s="225" t="s">
        <v>42</v>
      </c>
      <c r="O178" s="226"/>
      <c r="P178" s="227">
        <f t="shared" si="21"/>
        <v>0</v>
      </c>
      <c r="Q178" s="227">
        <v>0</v>
      </c>
      <c r="R178" s="227">
        <f t="shared" si="22"/>
        <v>0</v>
      </c>
      <c r="S178" s="227">
        <v>0</v>
      </c>
      <c r="T178" s="228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134</v>
      </c>
      <c r="AT178" s="199" t="s">
        <v>125</v>
      </c>
      <c r="AU178" s="199" t="s">
        <v>135</v>
      </c>
      <c r="AY178" s="17" t="s">
        <v>122</v>
      </c>
      <c r="BE178" s="200">
        <f t="shared" si="24"/>
        <v>0</v>
      </c>
      <c r="BF178" s="200">
        <f t="shared" si="25"/>
        <v>0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17" t="s">
        <v>85</v>
      </c>
      <c r="BK178" s="200">
        <f t="shared" si="29"/>
        <v>0</v>
      </c>
      <c r="BL178" s="17" t="s">
        <v>134</v>
      </c>
      <c r="BM178" s="199" t="s">
        <v>439</v>
      </c>
    </row>
    <row r="179" spans="1:31" s="2" customFormat="1" ht="6.95" customHeight="1">
      <c r="A179" s="34"/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39"/>
      <c r="M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</sheetData>
  <sheetProtection algorithmName="SHA-512" hashValue="G4OdtQyvx8o0WHD6U4G4dp7ZMAg2+CIkAeV4nX/lwbZQvVbHmDauOXHEZzVfcFn3iAAi2CN5Nkegnf0bmZY9uA==" saltValue="adYuKszQft4CagFdM8QnkSQveK6NxbFxubOm1yJjgcivcBjtjdNNYs7U8ZFrhNz8t6SiVpljvKlBs88u1B135A==" spinCount="100000" sheet="1" objects="1" scenarios="1" formatColumns="0" formatRows="0" autoFilter="0"/>
  <autoFilter ref="C120:K17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62"/>
  <sheetViews>
    <sheetView showGridLines="0" workbookViewId="0" topLeftCell="A4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93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5" customHeight="1">
      <c r="B4" s="20"/>
      <c r="D4" s="110" t="s">
        <v>94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6" t="str">
        <f>'Rekapitulace stavby'!K6</f>
        <v>Modernizace vestibulu 6.ZŠ Cheb - II.etapa</v>
      </c>
      <c r="F7" s="297"/>
      <c r="G7" s="297"/>
      <c r="H7" s="297"/>
      <c r="L7" s="20"/>
    </row>
    <row r="8" spans="1:31" s="2" customFormat="1" ht="12" customHeight="1">
      <c r="A8" s="34"/>
      <c r="B8" s="39"/>
      <c r="C8" s="34"/>
      <c r="D8" s="112" t="s">
        <v>95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8" t="s">
        <v>440</v>
      </c>
      <c r="F9" s="299"/>
      <c r="G9" s="299"/>
      <c r="H9" s="29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23. 3. 2022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0" t="str">
        <f>'Rekapitulace stavby'!E14</f>
        <v>Vyplň údaj</v>
      </c>
      <c r="F18" s="301"/>
      <c r="G18" s="301"/>
      <c r="H18" s="30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35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2" t="s">
        <v>1</v>
      </c>
      <c r="F27" s="302"/>
      <c r="G27" s="302"/>
      <c r="H27" s="30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ROUND(J140,2)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ROUND((SUM(BE140:BE661)),2)</f>
        <v>0</v>
      </c>
      <c r="G33" s="34"/>
      <c r="H33" s="34"/>
      <c r="I33" s="124">
        <v>0.21</v>
      </c>
      <c r="J33" s="123">
        <f>ROUND(((SUM(BE140:BE661))*I33),2)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ROUND((SUM(BF140:BF661)),2)</f>
        <v>0</v>
      </c>
      <c r="G34" s="34"/>
      <c r="H34" s="34"/>
      <c r="I34" s="124">
        <v>0.15</v>
      </c>
      <c r="J34" s="123">
        <f>ROUND(((SUM(BF140:BF661))*I34),2)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ROUND((SUM(BG140:BG661)),2)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ROUND((SUM(BH140:BH661)),2)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ROUND((SUM(BI140:BI661)),2)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4" t="str">
        <f>E7</f>
        <v>Modernizace vestibulu 6.ZŠ Cheb - II.etapa</v>
      </c>
      <c r="F85" s="295"/>
      <c r="G85" s="295"/>
      <c r="H85" s="29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SO 02 - Stavební úpravy</v>
      </c>
      <c r="F87" s="293"/>
      <c r="G87" s="293"/>
      <c r="H87" s="29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Cheb</v>
      </c>
      <c r="G89" s="36"/>
      <c r="H89" s="36"/>
      <c r="I89" s="29" t="s">
        <v>22</v>
      </c>
      <c r="J89" s="66" t="str">
        <f>IF(J12="","",J12)</f>
        <v>23. 3. 2022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Cheb</v>
      </c>
      <c r="G91" s="36"/>
      <c r="H91" s="36"/>
      <c r="I91" s="29" t="s">
        <v>30</v>
      </c>
      <c r="J91" s="32" t="str">
        <f>E21</f>
        <v>MgA Hana Fischerová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Sadílek Ladislav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J140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4.95" customHeight="1">
      <c r="B97" s="147"/>
      <c r="C97" s="148"/>
      <c r="D97" s="149" t="s">
        <v>441</v>
      </c>
      <c r="E97" s="150"/>
      <c r="F97" s="150"/>
      <c r="G97" s="150"/>
      <c r="H97" s="150"/>
      <c r="I97" s="150"/>
      <c r="J97" s="151">
        <f>J141</f>
        <v>0</v>
      </c>
      <c r="K97" s="148"/>
      <c r="L97" s="152"/>
    </row>
    <row r="98" spans="2:12" s="10" customFormat="1" ht="19.9" customHeight="1">
      <c r="B98" s="153"/>
      <c r="C98" s="154"/>
      <c r="D98" s="155" t="s">
        <v>442</v>
      </c>
      <c r="E98" s="156"/>
      <c r="F98" s="156"/>
      <c r="G98" s="156"/>
      <c r="H98" s="156"/>
      <c r="I98" s="156"/>
      <c r="J98" s="157">
        <f>J142</f>
        <v>0</v>
      </c>
      <c r="K98" s="154"/>
      <c r="L98" s="158"/>
    </row>
    <row r="99" spans="2:12" s="10" customFormat="1" ht="19.9" customHeight="1">
      <c r="B99" s="153"/>
      <c r="C99" s="154"/>
      <c r="D99" s="155" t="s">
        <v>443</v>
      </c>
      <c r="E99" s="156"/>
      <c r="F99" s="156"/>
      <c r="G99" s="156"/>
      <c r="H99" s="156"/>
      <c r="I99" s="156"/>
      <c r="J99" s="157">
        <f>J158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444</v>
      </c>
      <c r="E100" s="156"/>
      <c r="F100" s="156"/>
      <c r="G100" s="156"/>
      <c r="H100" s="156"/>
      <c r="I100" s="156"/>
      <c r="J100" s="157">
        <f>J218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445</v>
      </c>
      <c r="E101" s="156"/>
      <c r="F101" s="156"/>
      <c r="G101" s="156"/>
      <c r="H101" s="156"/>
      <c r="I101" s="156"/>
      <c r="J101" s="157">
        <f>J275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446</v>
      </c>
      <c r="E102" s="156"/>
      <c r="F102" s="156"/>
      <c r="G102" s="156"/>
      <c r="H102" s="156"/>
      <c r="I102" s="156"/>
      <c r="J102" s="157">
        <f>J281</f>
        <v>0</v>
      </c>
      <c r="K102" s="154"/>
      <c r="L102" s="158"/>
    </row>
    <row r="103" spans="2:12" s="9" customFormat="1" ht="24.95" customHeight="1">
      <c r="B103" s="147"/>
      <c r="C103" s="148"/>
      <c r="D103" s="149" t="s">
        <v>103</v>
      </c>
      <c r="E103" s="150"/>
      <c r="F103" s="150"/>
      <c r="G103" s="150"/>
      <c r="H103" s="150"/>
      <c r="I103" s="150"/>
      <c r="J103" s="151">
        <f>J283</f>
        <v>0</v>
      </c>
      <c r="K103" s="148"/>
      <c r="L103" s="152"/>
    </row>
    <row r="104" spans="2:12" s="10" customFormat="1" ht="19.9" customHeight="1">
      <c r="B104" s="153"/>
      <c r="C104" s="154"/>
      <c r="D104" s="155" t="s">
        <v>447</v>
      </c>
      <c r="E104" s="156"/>
      <c r="F104" s="156"/>
      <c r="G104" s="156"/>
      <c r="H104" s="156"/>
      <c r="I104" s="156"/>
      <c r="J104" s="157">
        <f>J284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448</v>
      </c>
      <c r="E105" s="156"/>
      <c r="F105" s="156"/>
      <c r="G105" s="156"/>
      <c r="H105" s="156"/>
      <c r="I105" s="156"/>
      <c r="J105" s="157">
        <f>J291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449</v>
      </c>
      <c r="E106" s="156"/>
      <c r="F106" s="156"/>
      <c r="G106" s="156"/>
      <c r="H106" s="156"/>
      <c r="I106" s="156"/>
      <c r="J106" s="157">
        <f>J303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450</v>
      </c>
      <c r="E107" s="156"/>
      <c r="F107" s="156"/>
      <c r="G107" s="156"/>
      <c r="H107" s="156"/>
      <c r="I107" s="156"/>
      <c r="J107" s="157">
        <f>J313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451</v>
      </c>
      <c r="E108" s="156"/>
      <c r="F108" s="156"/>
      <c r="G108" s="156"/>
      <c r="H108" s="156"/>
      <c r="I108" s="156"/>
      <c r="J108" s="157">
        <f>J319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452</v>
      </c>
      <c r="E109" s="156"/>
      <c r="F109" s="156"/>
      <c r="G109" s="156"/>
      <c r="H109" s="156"/>
      <c r="I109" s="156"/>
      <c r="J109" s="157">
        <f>J327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453</v>
      </c>
      <c r="E110" s="156"/>
      <c r="F110" s="156"/>
      <c r="G110" s="156"/>
      <c r="H110" s="156"/>
      <c r="I110" s="156"/>
      <c r="J110" s="157">
        <f>J335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454</v>
      </c>
      <c r="E111" s="156"/>
      <c r="F111" s="156"/>
      <c r="G111" s="156"/>
      <c r="H111" s="156"/>
      <c r="I111" s="156"/>
      <c r="J111" s="157">
        <f>J352</f>
        <v>0</v>
      </c>
      <c r="K111" s="154"/>
      <c r="L111" s="158"/>
    </row>
    <row r="112" spans="2:12" s="10" customFormat="1" ht="19.9" customHeight="1">
      <c r="B112" s="153"/>
      <c r="C112" s="154"/>
      <c r="D112" s="155" t="s">
        <v>455</v>
      </c>
      <c r="E112" s="156"/>
      <c r="F112" s="156"/>
      <c r="G112" s="156"/>
      <c r="H112" s="156"/>
      <c r="I112" s="156"/>
      <c r="J112" s="157">
        <f>J388</f>
        <v>0</v>
      </c>
      <c r="K112" s="154"/>
      <c r="L112" s="158"/>
    </row>
    <row r="113" spans="2:12" s="10" customFormat="1" ht="19.9" customHeight="1">
      <c r="B113" s="153"/>
      <c r="C113" s="154"/>
      <c r="D113" s="155" t="s">
        <v>456</v>
      </c>
      <c r="E113" s="156"/>
      <c r="F113" s="156"/>
      <c r="G113" s="156"/>
      <c r="H113" s="156"/>
      <c r="I113" s="156"/>
      <c r="J113" s="157">
        <f>J420</f>
        <v>0</v>
      </c>
      <c r="K113" s="154"/>
      <c r="L113" s="158"/>
    </row>
    <row r="114" spans="2:12" s="10" customFormat="1" ht="19.9" customHeight="1">
      <c r="B114" s="153"/>
      <c r="C114" s="154"/>
      <c r="D114" s="155" t="s">
        <v>457</v>
      </c>
      <c r="E114" s="156"/>
      <c r="F114" s="156"/>
      <c r="G114" s="156"/>
      <c r="H114" s="156"/>
      <c r="I114" s="156"/>
      <c r="J114" s="157">
        <f>J447</f>
        <v>0</v>
      </c>
      <c r="K114" s="154"/>
      <c r="L114" s="158"/>
    </row>
    <row r="115" spans="2:12" s="10" customFormat="1" ht="19.9" customHeight="1">
      <c r="B115" s="153"/>
      <c r="C115" s="154"/>
      <c r="D115" s="155" t="s">
        <v>458</v>
      </c>
      <c r="E115" s="156"/>
      <c r="F115" s="156"/>
      <c r="G115" s="156"/>
      <c r="H115" s="156"/>
      <c r="I115" s="156"/>
      <c r="J115" s="157">
        <f>J468</f>
        <v>0</v>
      </c>
      <c r="K115" s="154"/>
      <c r="L115" s="158"/>
    </row>
    <row r="116" spans="2:12" s="10" customFormat="1" ht="19.9" customHeight="1">
      <c r="B116" s="153"/>
      <c r="C116" s="154"/>
      <c r="D116" s="155" t="s">
        <v>459</v>
      </c>
      <c r="E116" s="156"/>
      <c r="F116" s="156"/>
      <c r="G116" s="156"/>
      <c r="H116" s="156"/>
      <c r="I116" s="156"/>
      <c r="J116" s="157">
        <f>J526</f>
        <v>0</v>
      </c>
      <c r="K116" s="154"/>
      <c r="L116" s="158"/>
    </row>
    <row r="117" spans="2:12" s="10" customFormat="1" ht="19.9" customHeight="1">
      <c r="B117" s="153"/>
      <c r="C117" s="154"/>
      <c r="D117" s="155" t="s">
        <v>460</v>
      </c>
      <c r="E117" s="156"/>
      <c r="F117" s="156"/>
      <c r="G117" s="156"/>
      <c r="H117" s="156"/>
      <c r="I117" s="156"/>
      <c r="J117" s="157">
        <f>J591</f>
        <v>0</v>
      </c>
      <c r="K117" s="154"/>
      <c r="L117" s="158"/>
    </row>
    <row r="118" spans="2:12" s="10" customFormat="1" ht="19.9" customHeight="1">
      <c r="B118" s="153"/>
      <c r="C118" s="154"/>
      <c r="D118" s="155" t="s">
        <v>461</v>
      </c>
      <c r="E118" s="156"/>
      <c r="F118" s="156"/>
      <c r="G118" s="156"/>
      <c r="H118" s="156"/>
      <c r="I118" s="156"/>
      <c r="J118" s="157">
        <f>J653</f>
        <v>0</v>
      </c>
      <c r="K118" s="154"/>
      <c r="L118" s="158"/>
    </row>
    <row r="119" spans="2:12" s="9" customFormat="1" ht="24.95" customHeight="1">
      <c r="B119" s="147"/>
      <c r="C119" s="148"/>
      <c r="D119" s="149" t="s">
        <v>106</v>
      </c>
      <c r="E119" s="150"/>
      <c r="F119" s="150"/>
      <c r="G119" s="150"/>
      <c r="H119" s="150"/>
      <c r="I119" s="150"/>
      <c r="J119" s="151">
        <f>J658</f>
        <v>0</v>
      </c>
      <c r="K119" s="148"/>
      <c r="L119" s="152"/>
    </row>
    <row r="120" spans="2:12" s="10" customFormat="1" ht="19.9" customHeight="1">
      <c r="B120" s="153"/>
      <c r="C120" s="154"/>
      <c r="D120" s="155" t="s">
        <v>462</v>
      </c>
      <c r="E120" s="156"/>
      <c r="F120" s="156"/>
      <c r="G120" s="156"/>
      <c r="H120" s="156"/>
      <c r="I120" s="156"/>
      <c r="J120" s="157">
        <f>J660</f>
        <v>0</v>
      </c>
      <c r="K120" s="154"/>
      <c r="L120" s="158"/>
    </row>
    <row r="121" spans="1:31" s="2" customFormat="1" ht="21.7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6" spans="1:31" s="2" customFormat="1" ht="6.95" customHeight="1">
      <c r="A126" s="34"/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4.95" customHeight="1">
      <c r="A127" s="34"/>
      <c r="B127" s="35"/>
      <c r="C127" s="23" t="s">
        <v>107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16</v>
      </c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6.5" customHeight="1">
      <c r="A130" s="34"/>
      <c r="B130" s="35"/>
      <c r="C130" s="36"/>
      <c r="D130" s="36"/>
      <c r="E130" s="294" t="str">
        <f>E7</f>
        <v>Modernizace vestibulu 6.ZŠ Cheb - II.etapa</v>
      </c>
      <c r="F130" s="295"/>
      <c r="G130" s="295"/>
      <c r="H130" s="295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95</v>
      </c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6.5" customHeight="1">
      <c r="A132" s="34"/>
      <c r="B132" s="35"/>
      <c r="C132" s="36"/>
      <c r="D132" s="36"/>
      <c r="E132" s="263" t="str">
        <f>E9</f>
        <v>SO 02 - Stavební úpravy</v>
      </c>
      <c r="F132" s="293"/>
      <c r="G132" s="293"/>
      <c r="H132" s="293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6.9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2" customHeight="1">
      <c r="A134" s="34"/>
      <c r="B134" s="35"/>
      <c r="C134" s="29" t="s">
        <v>20</v>
      </c>
      <c r="D134" s="36"/>
      <c r="E134" s="36"/>
      <c r="F134" s="27" t="str">
        <f>F12</f>
        <v>Cheb</v>
      </c>
      <c r="G134" s="36"/>
      <c r="H134" s="36"/>
      <c r="I134" s="29" t="s">
        <v>22</v>
      </c>
      <c r="J134" s="66" t="str">
        <f>IF(J12="","",J12)</f>
        <v>23. 3. 2022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6.9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5.2" customHeight="1">
      <c r="A136" s="34"/>
      <c r="B136" s="35"/>
      <c r="C136" s="29" t="s">
        <v>24</v>
      </c>
      <c r="D136" s="36"/>
      <c r="E136" s="36"/>
      <c r="F136" s="27" t="str">
        <f>E15</f>
        <v>Město Cheb</v>
      </c>
      <c r="G136" s="36"/>
      <c r="H136" s="36"/>
      <c r="I136" s="29" t="s">
        <v>30</v>
      </c>
      <c r="J136" s="32" t="str">
        <f>E21</f>
        <v>MgA Hana Fischerová</v>
      </c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5.2" customHeight="1">
      <c r="A137" s="34"/>
      <c r="B137" s="35"/>
      <c r="C137" s="29" t="s">
        <v>28</v>
      </c>
      <c r="D137" s="36"/>
      <c r="E137" s="36"/>
      <c r="F137" s="27" t="str">
        <f>IF(E18="","",E18)</f>
        <v>Vyplň údaj</v>
      </c>
      <c r="G137" s="36"/>
      <c r="H137" s="36"/>
      <c r="I137" s="29" t="s">
        <v>33</v>
      </c>
      <c r="J137" s="32" t="str">
        <f>E24</f>
        <v>Sadílek Ladislav</v>
      </c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0.35" customHeight="1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11" customFormat="1" ht="29.25" customHeight="1">
      <c r="A139" s="159"/>
      <c r="B139" s="160"/>
      <c r="C139" s="161" t="s">
        <v>108</v>
      </c>
      <c r="D139" s="162" t="s">
        <v>62</v>
      </c>
      <c r="E139" s="162" t="s">
        <v>58</v>
      </c>
      <c r="F139" s="162" t="s">
        <v>59</v>
      </c>
      <c r="G139" s="162" t="s">
        <v>109</v>
      </c>
      <c r="H139" s="162" t="s">
        <v>110</v>
      </c>
      <c r="I139" s="162" t="s">
        <v>111</v>
      </c>
      <c r="J139" s="163" t="s">
        <v>100</v>
      </c>
      <c r="K139" s="164" t="s">
        <v>112</v>
      </c>
      <c r="L139" s="165"/>
      <c r="M139" s="75" t="s">
        <v>1</v>
      </c>
      <c r="N139" s="76" t="s">
        <v>41</v>
      </c>
      <c r="O139" s="76" t="s">
        <v>113</v>
      </c>
      <c r="P139" s="76" t="s">
        <v>114</v>
      </c>
      <c r="Q139" s="76" t="s">
        <v>115</v>
      </c>
      <c r="R139" s="76" t="s">
        <v>116</v>
      </c>
      <c r="S139" s="76" t="s">
        <v>117</v>
      </c>
      <c r="T139" s="77" t="s">
        <v>118</v>
      </c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</row>
    <row r="140" spans="1:63" s="2" customFormat="1" ht="22.9" customHeight="1">
      <c r="A140" s="34"/>
      <c r="B140" s="35"/>
      <c r="C140" s="82" t="s">
        <v>119</v>
      </c>
      <c r="D140" s="36"/>
      <c r="E140" s="36"/>
      <c r="F140" s="36"/>
      <c r="G140" s="36"/>
      <c r="H140" s="36"/>
      <c r="I140" s="36"/>
      <c r="J140" s="166">
        <f>BK140</f>
        <v>0</v>
      </c>
      <c r="K140" s="36"/>
      <c r="L140" s="39"/>
      <c r="M140" s="78"/>
      <c r="N140" s="167"/>
      <c r="O140" s="79"/>
      <c r="P140" s="168">
        <f>P141+P283+P658</f>
        <v>0</v>
      </c>
      <c r="Q140" s="79"/>
      <c r="R140" s="168">
        <f>R141+R283+R658</f>
        <v>57.32682234</v>
      </c>
      <c r="S140" s="79"/>
      <c r="T140" s="169">
        <f>T141+T283+T658</f>
        <v>54.0403592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76</v>
      </c>
      <c r="AU140" s="17" t="s">
        <v>102</v>
      </c>
      <c r="BK140" s="170">
        <f>BK141+BK283+BK658</f>
        <v>0</v>
      </c>
    </row>
    <row r="141" spans="2:63" s="12" customFormat="1" ht="25.9" customHeight="1">
      <c r="B141" s="171"/>
      <c r="C141" s="172"/>
      <c r="D141" s="173" t="s">
        <v>76</v>
      </c>
      <c r="E141" s="174" t="s">
        <v>463</v>
      </c>
      <c r="F141" s="174" t="s">
        <v>464</v>
      </c>
      <c r="G141" s="172"/>
      <c r="H141" s="172"/>
      <c r="I141" s="175"/>
      <c r="J141" s="176">
        <f>BK141</f>
        <v>0</v>
      </c>
      <c r="K141" s="172"/>
      <c r="L141" s="177"/>
      <c r="M141" s="178"/>
      <c r="N141" s="179"/>
      <c r="O141" s="179"/>
      <c r="P141" s="180">
        <f>P142+P158+P218+P275+P281</f>
        <v>0</v>
      </c>
      <c r="Q141" s="179"/>
      <c r="R141" s="180">
        <f>R142+R158+R218+R275+R281</f>
        <v>43.665382529999995</v>
      </c>
      <c r="S141" s="179"/>
      <c r="T141" s="181">
        <f>T142+T158+T218+T275+T281</f>
        <v>50.569745</v>
      </c>
      <c r="AR141" s="182" t="s">
        <v>85</v>
      </c>
      <c r="AT141" s="183" t="s">
        <v>76</v>
      </c>
      <c r="AU141" s="183" t="s">
        <v>77</v>
      </c>
      <c r="AY141" s="182" t="s">
        <v>122</v>
      </c>
      <c r="BK141" s="184">
        <f>BK142+BK158+BK218+BK275+BK281</f>
        <v>0</v>
      </c>
    </row>
    <row r="142" spans="2:63" s="12" customFormat="1" ht="22.9" customHeight="1">
      <c r="B142" s="171"/>
      <c r="C142" s="172"/>
      <c r="D142" s="173" t="s">
        <v>76</v>
      </c>
      <c r="E142" s="185" t="s">
        <v>135</v>
      </c>
      <c r="F142" s="185" t="s">
        <v>465</v>
      </c>
      <c r="G142" s="172"/>
      <c r="H142" s="172"/>
      <c r="I142" s="175"/>
      <c r="J142" s="186">
        <f>BK142</f>
        <v>0</v>
      </c>
      <c r="K142" s="172"/>
      <c r="L142" s="177"/>
      <c r="M142" s="178"/>
      <c r="N142" s="179"/>
      <c r="O142" s="179"/>
      <c r="P142" s="180">
        <f>SUM(P143:P157)</f>
        <v>0</v>
      </c>
      <c r="Q142" s="179"/>
      <c r="R142" s="180">
        <f>SUM(R143:R157)</f>
        <v>2.33108768</v>
      </c>
      <c r="S142" s="179"/>
      <c r="T142" s="181">
        <f>SUM(T143:T157)</f>
        <v>0</v>
      </c>
      <c r="AR142" s="182" t="s">
        <v>85</v>
      </c>
      <c r="AT142" s="183" t="s">
        <v>76</v>
      </c>
      <c r="AU142" s="183" t="s">
        <v>85</v>
      </c>
      <c r="AY142" s="182" t="s">
        <v>122</v>
      </c>
      <c r="BK142" s="184">
        <f>SUM(BK143:BK157)</f>
        <v>0</v>
      </c>
    </row>
    <row r="143" spans="1:65" s="2" customFormat="1" ht="33" customHeight="1">
      <c r="A143" s="34"/>
      <c r="B143" s="35"/>
      <c r="C143" s="187" t="s">
        <v>85</v>
      </c>
      <c r="D143" s="187" t="s">
        <v>125</v>
      </c>
      <c r="E143" s="188" t="s">
        <v>466</v>
      </c>
      <c r="F143" s="189" t="s">
        <v>467</v>
      </c>
      <c r="G143" s="190" t="s">
        <v>372</v>
      </c>
      <c r="H143" s="191">
        <v>5.504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42</v>
      </c>
      <c r="O143" s="71"/>
      <c r="P143" s="197">
        <f>O143*H143</f>
        <v>0</v>
      </c>
      <c r="Q143" s="197">
        <v>0.16931</v>
      </c>
      <c r="R143" s="197">
        <f>Q143*H143</f>
        <v>0.9318822399999999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134</v>
      </c>
      <c r="AT143" s="199" t="s">
        <v>125</v>
      </c>
      <c r="AU143" s="199" t="s">
        <v>87</v>
      </c>
      <c r="AY143" s="17" t="s">
        <v>122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85</v>
      </c>
      <c r="BK143" s="200">
        <f>ROUND(I143*H143,2)</f>
        <v>0</v>
      </c>
      <c r="BL143" s="17" t="s">
        <v>134</v>
      </c>
      <c r="BM143" s="199" t="s">
        <v>468</v>
      </c>
    </row>
    <row r="144" spans="2:51" s="14" customFormat="1" ht="12">
      <c r="B144" s="229"/>
      <c r="C144" s="230"/>
      <c r="D144" s="214" t="s">
        <v>143</v>
      </c>
      <c r="E144" s="231" t="s">
        <v>1</v>
      </c>
      <c r="F144" s="232" t="s">
        <v>469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143</v>
      </c>
      <c r="AU144" s="238" t="s">
        <v>87</v>
      </c>
      <c r="AV144" s="14" t="s">
        <v>85</v>
      </c>
      <c r="AW144" s="14" t="s">
        <v>32</v>
      </c>
      <c r="AX144" s="14" t="s">
        <v>77</v>
      </c>
      <c r="AY144" s="238" t="s">
        <v>122</v>
      </c>
    </row>
    <row r="145" spans="2:51" s="13" customFormat="1" ht="12">
      <c r="B145" s="212"/>
      <c r="C145" s="213"/>
      <c r="D145" s="214" t="s">
        <v>143</v>
      </c>
      <c r="E145" s="239" t="s">
        <v>1</v>
      </c>
      <c r="F145" s="215" t="s">
        <v>470</v>
      </c>
      <c r="G145" s="213"/>
      <c r="H145" s="216">
        <v>5.504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143</v>
      </c>
      <c r="AU145" s="222" t="s">
        <v>87</v>
      </c>
      <c r="AV145" s="13" t="s">
        <v>87</v>
      </c>
      <c r="AW145" s="13" t="s">
        <v>32</v>
      </c>
      <c r="AX145" s="13" t="s">
        <v>85</v>
      </c>
      <c r="AY145" s="222" t="s">
        <v>122</v>
      </c>
    </row>
    <row r="146" spans="1:65" s="2" customFormat="1" ht="21.75" customHeight="1">
      <c r="A146" s="34"/>
      <c r="B146" s="35"/>
      <c r="C146" s="187" t="s">
        <v>87</v>
      </c>
      <c r="D146" s="187" t="s">
        <v>125</v>
      </c>
      <c r="E146" s="188" t="s">
        <v>471</v>
      </c>
      <c r="F146" s="189" t="s">
        <v>472</v>
      </c>
      <c r="G146" s="190" t="s">
        <v>128</v>
      </c>
      <c r="H146" s="191">
        <v>5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42</v>
      </c>
      <c r="O146" s="71"/>
      <c r="P146" s="197">
        <f>O146*H146</f>
        <v>0</v>
      </c>
      <c r="Q146" s="197">
        <v>0.02693</v>
      </c>
      <c r="R146" s="197">
        <f>Q146*H146</f>
        <v>0.13465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134</v>
      </c>
      <c r="AT146" s="199" t="s">
        <v>125</v>
      </c>
      <c r="AU146" s="199" t="s">
        <v>87</v>
      </c>
      <c r="AY146" s="17" t="s">
        <v>122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85</v>
      </c>
      <c r="BK146" s="200">
        <f>ROUND(I146*H146,2)</f>
        <v>0</v>
      </c>
      <c r="BL146" s="17" t="s">
        <v>134</v>
      </c>
      <c r="BM146" s="199" t="s">
        <v>473</v>
      </c>
    </row>
    <row r="147" spans="2:51" s="14" customFormat="1" ht="12">
      <c r="B147" s="229"/>
      <c r="C147" s="230"/>
      <c r="D147" s="214" t="s">
        <v>143</v>
      </c>
      <c r="E147" s="231" t="s">
        <v>1</v>
      </c>
      <c r="F147" s="232" t="s">
        <v>474</v>
      </c>
      <c r="G147" s="230"/>
      <c r="H147" s="231" t="s">
        <v>1</v>
      </c>
      <c r="I147" s="233"/>
      <c r="J147" s="230"/>
      <c r="K147" s="230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143</v>
      </c>
      <c r="AU147" s="238" t="s">
        <v>87</v>
      </c>
      <c r="AV147" s="14" t="s">
        <v>85</v>
      </c>
      <c r="AW147" s="14" t="s">
        <v>32</v>
      </c>
      <c r="AX147" s="14" t="s">
        <v>77</v>
      </c>
      <c r="AY147" s="238" t="s">
        <v>122</v>
      </c>
    </row>
    <row r="148" spans="2:51" s="13" customFormat="1" ht="12">
      <c r="B148" s="212"/>
      <c r="C148" s="213"/>
      <c r="D148" s="214" t="s">
        <v>143</v>
      </c>
      <c r="E148" s="239" t="s">
        <v>1</v>
      </c>
      <c r="F148" s="215" t="s">
        <v>135</v>
      </c>
      <c r="G148" s="213"/>
      <c r="H148" s="216">
        <v>3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143</v>
      </c>
      <c r="AU148" s="222" t="s">
        <v>87</v>
      </c>
      <c r="AV148" s="13" t="s">
        <v>87</v>
      </c>
      <c r="AW148" s="13" t="s">
        <v>32</v>
      </c>
      <c r="AX148" s="13" t="s">
        <v>77</v>
      </c>
      <c r="AY148" s="222" t="s">
        <v>122</v>
      </c>
    </row>
    <row r="149" spans="2:51" s="14" customFormat="1" ht="12">
      <c r="B149" s="229"/>
      <c r="C149" s="230"/>
      <c r="D149" s="214" t="s">
        <v>143</v>
      </c>
      <c r="E149" s="231" t="s">
        <v>1</v>
      </c>
      <c r="F149" s="232" t="s">
        <v>475</v>
      </c>
      <c r="G149" s="230"/>
      <c r="H149" s="231" t="s">
        <v>1</v>
      </c>
      <c r="I149" s="233"/>
      <c r="J149" s="230"/>
      <c r="K149" s="230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143</v>
      </c>
      <c r="AU149" s="238" t="s">
        <v>87</v>
      </c>
      <c r="AV149" s="14" t="s">
        <v>85</v>
      </c>
      <c r="AW149" s="14" t="s">
        <v>32</v>
      </c>
      <c r="AX149" s="14" t="s">
        <v>77</v>
      </c>
      <c r="AY149" s="238" t="s">
        <v>122</v>
      </c>
    </row>
    <row r="150" spans="2:51" s="13" customFormat="1" ht="12">
      <c r="B150" s="212"/>
      <c r="C150" s="213"/>
      <c r="D150" s="214" t="s">
        <v>143</v>
      </c>
      <c r="E150" s="239" t="s">
        <v>1</v>
      </c>
      <c r="F150" s="215" t="s">
        <v>87</v>
      </c>
      <c r="G150" s="213"/>
      <c r="H150" s="216">
        <v>2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143</v>
      </c>
      <c r="AU150" s="222" t="s">
        <v>87</v>
      </c>
      <c r="AV150" s="13" t="s">
        <v>87</v>
      </c>
      <c r="AW150" s="13" t="s">
        <v>32</v>
      </c>
      <c r="AX150" s="13" t="s">
        <v>77</v>
      </c>
      <c r="AY150" s="222" t="s">
        <v>122</v>
      </c>
    </row>
    <row r="151" spans="2:51" s="15" customFormat="1" ht="12">
      <c r="B151" s="240"/>
      <c r="C151" s="241"/>
      <c r="D151" s="214" t="s">
        <v>143</v>
      </c>
      <c r="E151" s="242" t="s">
        <v>1</v>
      </c>
      <c r="F151" s="243" t="s">
        <v>476</v>
      </c>
      <c r="G151" s="241"/>
      <c r="H151" s="244">
        <v>5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143</v>
      </c>
      <c r="AU151" s="250" t="s">
        <v>87</v>
      </c>
      <c r="AV151" s="15" t="s">
        <v>134</v>
      </c>
      <c r="AW151" s="15" t="s">
        <v>32</v>
      </c>
      <c r="AX151" s="15" t="s">
        <v>85</v>
      </c>
      <c r="AY151" s="250" t="s">
        <v>122</v>
      </c>
    </row>
    <row r="152" spans="1:65" s="2" customFormat="1" ht="16.5" customHeight="1">
      <c r="A152" s="34"/>
      <c r="B152" s="35"/>
      <c r="C152" s="187" t="s">
        <v>135</v>
      </c>
      <c r="D152" s="187" t="s">
        <v>125</v>
      </c>
      <c r="E152" s="188" t="s">
        <v>477</v>
      </c>
      <c r="F152" s="189" t="s">
        <v>478</v>
      </c>
      <c r="G152" s="190" t="s">
        <v>372</v>
      </c>
      <c r="H152" s="191">
        <v>20.472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42</v>
      </c>
      <c r="O152" s="71"/>
      <c r="P152" s="197">
        <f>O152*H152</f>
        <v>0</v>
      </c>
      <c r="Q152" s="197">
        <v>0.06177</v>
      </c>
      <c r="R152" s="197">
        <f>Q152*H152</f>
        <v>1.26455544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134</v>
      </c>
      <c r="AT152" s="199" t="s">
        <v>125</v>
      </c>
      <c r="AU152" s="199" t="s">
        <v>87</v>
      </c>
      <c r="AY152" s="17" t="s">
        <v>122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85</v>
      </c>
      <c r="BK152" s="200">
        <f>ROUND(I152*H152,2)</f>
        <v>0</v>
      </c>
      <c r="BL152" s="17" t="s">
        <v>134</v>
      </c>
      <c r="BM152" s="199" t="s">
        <v>479</v>
      </c>
    </row>
    <row r="153" spans="2:51" s="14" customFormat="1" ht="12">
      <c r="B153" s="229"/>
      <c r="C153" s="230"/>
      <c r="D153" s="214" t="s">
        <v>143</v>
      </c>
      <c r="E153" s="231" t="s">
        <v>1</v>
      </c>
      <c r="F153" s="232" t="s">
        <v>480</v>
      </c>
      <c r="G153" s="230"/>
      <c r="H153" s="231" t="s">
        <v>1</v>
      </c>
      <c r="I153" s="233"/>
      <c r="J153" s="230"/>
      <c r="K153" s="230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143</v>
      </c>
      <c r="AU153" s="238" t="s">
        <v>87</v>
      </c>
      <c r="AV153" s="14" t="s">
        <v>85</v>
      </c>
      <c r="AW153" s="14" t="s">
        <v>32</v>
      </c>
      <c r="AX153" s="14" t="s">
        <v>77</v>
      </c>
      <c r="AY153" s="238" t="s">
        <v>122</v>
      </c>
    </row>
    <row r="154" spans="2:51" s="13" customFormat="1" ht="12">
      <c r="B154" s="212"/>
      <c r="C154" s="213"/>
      <c r="D154" s="214" t="s">
        <v>143</v>
      </c>
      <c r="E154" s="239" t="s">
        <v>1</v>
      </c>
      <c r="F154" s="215" t="s">
        <v>481</v>
      </c>
      <c r="G154" s="213"/>
      <c r="H154" s="216">
        <v>3.96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143</v>
      </c>
      <c r="AU154" s="222" t="s">
        <v>87</v>
      </c>
      <c r="AV154" s="13" t="s">
        <v>87</v>
      </c>
      <c r="AW154" s="13" t="s">
        <v>32</v>
      </c>
      <c r="AX154" s="13" t="s">
        <v>77</v>
      </c>
      <c r="AY154" s="222" t="s">
        <v>122</v>
      </c>
    </row>
    <row r="155" spans="2:51" s="14" customFormat="1" ht="12">
      <c r="B155" s="229"/>
      <c r="C155" s="230"/>
      <c r="D155" s="214" t="s">
        <v>143</v>
      </c>
      <c r="E155" s="231" t="s">
        <v>1</v>
      </c>
      <c r="F155" s="232" t="s">
        <v>482</v>
      </c>
      <c r="G155" s="230"/>
      <c r="H155" s="231" t="s">
        <v>1</v>
      </c>
      <c r="I155" s="233"/>
      <c r="J155" s="230"/>
      <c r="K155" s="230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143</v>
      </c>
      <c r="AU155" s="238" t="s">
        <v>87</v>
      </c>
      <c r="AV155" s="14" t="s">
        <v>85</v>
      </c>
      <c r="AW155" s="14" t="s">
        <v>32</v>
      </c>
      <c r="AX155" s="14" t="s">
        <v>77</v>
      </c>
      <c r="AY155" s="238" t="s">
        <v>122</v>
      </c>
    </row>
    <row r="156" spans="2:51" s="13" customFormat="1" ht="12">
      <c r="B156" s="212"/>
      <c r="C156" s="213"/>
      <c r="D156" s="214" t="s">
        <v>143</v>
      </c>
      <c r="E156" s="239" t="s">
        <v>1</v>
      </c>
      <c r="F156" s="215" t="s">
        <v>483</v>
      </c>
      <c r="G156" s="213"/>
      <c r="H156" s="216">
        <v>16.512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143</v>
      </c>
      <c r="AU156" s="222" t="s">
        <v>87</v>
      </c>
      <c r="AV156" s="13" t="s">
        <v>87</v>
      </c>
      <c r="AW156" s="13" t="s">
        <v>32</v>
      </c>
      <c r="AX156" s="13" t="s">
        <v>77</v>
      </c>
      <c r="AY156" s="222" t="s">
        <v>122</v>
      </c>
    </row>
    <row r="157" spans="2:51" s="15" customFormat="1" ht="12">
      <c r="B157" s="240"/>
      <c r="C157" s="241"/>
      <c r="D157" s="214" t="s">
        <v>143</v>
      </c>
      <c r="E157" s="242" t="s">
        <v>1</v>
      </c>
      <c r="F157" s="243" t="s">
        <v>476</v>
      </c>
      <c r="G157" s="241"/>
      <c r="H157" s="244">
        <v>20.472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143</v>
      </c>
      <c r="AU157" s="250" t="s">
        <v>87</v>
      </c>
      <c r="AV157" s="15" t="s">
        <v>134</v>
      </c>
      <c r="AW157" s="15" t="s">
        <v>32</v>
      </c>
      <c r="AX157" s="15" t="s">
        <v>85</v>
      </c>
      <c r="AY157" s="250" t="s">
        <v>122</v>
      </c>
    </row>
    <row r="158" spans="2:63" s="12" customFormat="1" ht="22.9" customHeight="1">
      <c r="B158" s="171"/>
      <c r="C158" s="172"/>
      <c r="D158" s="173" t="s">
        <v>76</v>
      </c>
      <c r="E158" s="185" t="s">
        <v>149</v>
      </c>
      <c r="F158" s="185" t="s">
        <v>484</v>
      </c>
      <c r="G158" s="172"/>
      <c r="H158" s="172"/>
      <c r="I158" s="175"/>
      <c r="J158" s="186">
        <f>BK158</f>
        <v>0</v>
      </c>
      <c r="K158" s="172"/>
      <c r="L158" s="177"/>
      <c r="M158" s="178"/>
      <c r="N158" s="179"/>
      <c r="O158" s="179"/>
      <c r="P158" s="180">
        <f>SUM(P159:P217)</f>
        <v>0</v>
      </c>
      <c r="Q158" s="179"/>
      <c r="R158" s="180">
        <f>SUM(R159:R217)</f>
        <v>41.29803564999999</v>
      </c>
      <c r="S158" s="179"/>
      <c r="T158" s="181">
        <f>SUM(T159:T217)</f>
        <v>0.93916</v>
      </c>
      <c r="AR158" s="182" t="s">
        <v>85</v>
      </c>
      <c r="AT158" s="183" t="s">
        <v>76</v>
      </c>
      <c r="AU158" s="183" t="s">
        <v>85</v>
      </c>
      <c r="AY158" s="182" t="s">
        <v>122</v>
      </c>
      <c r="BK158" s="184">
        <f>SUM(BK159:BK217)</f>
        <v>0</v>
      </c>
    </row>
    <row r="159" spans="1:65" s="2" customFormat="1" ht="24.2" customHeight="1">
      <c r="A159" s="34"/>
      <c r="B159" s="35"/>
      <c r="C159" s="187" t="s">
        <v>134</v>
      </c>
      <c r="D159" s="187" t="s">
        <v>125</v>
      </c>
      <c r="E159" s="188" t="s">
        <v>485</v>
      </c>
      <c r="F159" s="189" t="s">
        <v>486</v>
      </c>
      <c r="G159" s="190" t="s">
        <v>372</v>
      </c>
      <c r="H159" s="191">
        <v>33.544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42</v>
      </c>
      <c r="O159" s="71"/>
      <c r="P159" s="197">
        <f>O159*H159</f>
        <v>0</v>
      </c>
      <c r="Q159" s="197">
        <v>0.00026</v>
      </c>
      <c r="R159" s="197">
        <f>Q159*H159</f>
        <v>0.008721439999999999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134</v>
      </c>
      <c r="AT159" s="199" t="s">
        <v>125</v>
      </c>
      <c r="AU159" s="199" t="s">
        <v>87</v>
      </c>
      <c r="AY159" s="17" t="s">
        <v>122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85</v>
      </c>
      <c r="BK159" s="200">
        <f>ROUND(I159*H159,2)</f>
        <v>0</v>
      </c>
      <c r="BL159" s="17" t="s">
        <v>134</v>
      </c>
      <c r="BM159" s="199" t="s">
        <v>487</v>
      </c>
    </row>
    <row r="160" spans="2:51" s="14" customFormat="1" ht="12">
      <c r="B160" s="229"/>
      <c r="C160" s="230"/>
      <c r="D160" s="214" t="s">
        <v>143</v>
      </c>
      <c r="E160" s="231" t="s">
        <v>1</v>
      </c>
      <c r="F160" s="232" t="s">
        <v>469</v>
      </c>
      <c r="G160" s="230"/>
      <c r="H160" s="231" t="s">
        <v>1</v>
      </c>
      <c r="I160" s="233"/>
      <c r="J160" s="230"/>
      <c r="K160" s="230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143</v>
      </c>
      <c r="AU160" s="238" t="s">
        <v>87</v>
      </c>
      <c r="AV160" s="14" t="s">
        <v>85</v>
      </c>
      <c r="AW160" s="14" t="s">
        <v>32</v>
      </c>
      <c r="AX160" s="14" t="s">
        <v>77</v>
      </c>
      <c r="AY160" s="238" t="s">
        <v>122</v>
      </c>
    </row>
    <row r="161" spans="2:51" s="13" customFormat="1" ht="12">
      <c r="B161" s="212"/>
      <c r="C161" s="213"/>
      <c r="D161" s="214" t="s">
        <v>143</v>
      </c>
      <c r="E161" s="239" t="s">
        <v>1</v>
      </c>
      <c r="F161" s="215" t="s">
        <v>488</v>
      </c>
      <c r="G161" s="213"/>
      <c r="H161" s="216">
        <v>13.072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143</v>
      </c>
      <c r="AU161" s="222" t="s">
        <v>87</v>
      </c>
      <c r="AV161" s="13" t="s">
        <v>87</v>
      </c>
      <c r="AW161" s="13" t="s">
        <v>32</v>
      </c>
      <c r="AX161" s="13" t="s">
        <v>77</v>
      </c>
      <c r="AY161" s="222" t="s">
        <v>122</v>
      </c>
    </row>
    <row r="162" spans="2:51" s="13" customFormat="1" ht="12">
      <c r="B162" s="212"/>
      <c r="C162" s="213"/>
      <c r="D162" s="214" t="s">
        <v>143</v>
      </c>
      <c r="E162" s="239" t="s">
        <v>1</v>
      </c>
      <c r="F162" s="215" t="s">
        <v>483</v>
      </c>
      <c r="G162" s="213"/>
      <c r="H162" s="216">
        <v>16.512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143</v>
      </c>
      <c r="AU162" s="222" t="s">
        <v>87</v>
      </c>
      <c r="AV162" s="13" t="s">
        <v>87</v>
      </c>
      <c r="AW162" s="13" t="s">
        <v>32</v>
      </c>
      <c r="AX162" s="13" t="s">
        <v>77</v>
      </c>
      <c r="AY162" s="222" t="s">
        <v>122</v>
      </c>
    </row>
    <row r="163" spans="2:51" s="14" customFormat="1" ht="12">
      <c r="B163" s="229"/>
      <c r="C163" s="230"/>
      <c r="D163" s="214" t="s">
        <v>143</v>
      </c>
      <c r="E163" s="231" t="s">
        <v>1</v>
      </c>
      <c r="F163" s="232" t="s">
        <v>480</v>
      </c>
      <c r="G163" s="230"/>
      <c r="H163" s="231" t="s">
        <v>1</v>
      </c>
      <c r="I163" s="233"/>
      <c r="J163" s="230"/>
      <c r="K163" s="230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143</v>
      </c>
      <c r="AU163" s="238" t="s">
        <v>87</v>
      </c>
      <c r="AV163" s="14" t="s">
        <v>85</v>
      </c>
      <c r="AW163" s="14" t="s">
        <v>32</v>
      </c>
      <c r="AX163" s="14" t="s">
        <v>77</v>
      </c>
      <c r="AY163" s="238" t="s">
        <v>122</v>
      </c>
    </row>
    <row r="164" spans="2:51" s="13" customFormat="1" ht="12">
      <c r="B164" s="212"/>
      <c r="C164" s="213"/>
      <c r="D164" s="214" t="s">
        <v>143</v>
      </c>
      <c r="E164" s="239" t="s">
        <v>1</v>
      </c>
      <c r="F164" s="215" t="s">
        <v>481</v>
      </c>
      <c r="G164" s="213"/>
      <c r="H164" s="216">
        <v>3.96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143</v>
      </c>
      <c r="AU164" s="222" t="s">
        <v>87</v>
      </c>
      <c r="AV164" s="13" t="s">
        <v>87</v>
      </c>
      <c r="AW164" s="13" t="s">
        <v>32</v>
      </c>
      <c r="AX164" s="13" t="s">
        <v>77</v>
      </c>
      <c r="AY164" s="222" t="s">
        <v>122</v>
      </c>
    </row>
    <row r="165" spans="2:51" s="15" customFormat="1" ht="12">
      <c r="B165" s="240"/>
      <c r="C165" s="241"/>
      <c r="D165" s="214" t="s">
        <v>143</v>
      </c>
      <c r="E165" s="242" t="s">
        <v>1</v>
      </c>
      <c r="F165" s="243" t="s">
        <v>476</v>
      </c>
      <c r="G165" s="241"/>
      <c r="H165" s="244">
        <v>33.544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143</v>
      </c>
      <c r="AU165" s="250" t="s">
        <v>87</v>
      </c>
      <c r="AV165" s="15" t="s">
        <v>134</v>
      </c>
      <c r="AW165" s="15" t="s">
        <v>32</v>
      </c>
      <c r="AX165" s="15" t="s">
        <v>85</v>
      </c>
      <c r="AY165" s="250" t="s">
        <v>122</v>
      </c>
    </row>
    <row r="166" spans="1:65" s="2" customFormat="1" ht="24.2" customHeight="1">
      <c r="A166" s="34"/>
      <c r="B166" s="35"/>
      <c r="C166" s="187" t="s">
        <v>145</v>
      </c>
      <c r="D166" s="187" t="s">
        <v>125</v>
      </c>
      <c r="E166" s="188" t="s">
        <v>489</v>
      </c>
      <c r="F166" s="189" t="s">
        <v>490</v>
      </c>
      <c r="G166" s="190" t="s">
        <v>372</v>
      </c>
      <c r="H166" s="191">
        <v>33.544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42</v>
      </c>
      <c r="O166" s="71"/>
      <c r="P166" s="197">
        <f>O166*H166</f>
        <v>0</v>
      </c>
      <c r="Q166" s="197">
        <v>0.00438</v>
      </c>
      <c r="R166" s="197">
        <f>Q166*H166</f>
        <v>0.14692272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134</v>
      </c>
      <c r="AT166" s="199" t="s">
        <v>125</v>
      </c>
      <c r="AU166" s="199" t="s">
        <v>87</v>
      </c>
      <c r="AY166" s="17" t="s">
        <v>122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85</v>
      </c>
      <c r="BK166" s="200">
        <f>ROUND(I166*H166,2)</f>
        <v>0</v>
      </c>
      <c r="BL166" s="17" t="s">
        <v>134</v>
      </c>
      <c r="BM166" s="199" t="s">
        <v>491</v>
      </c>
    </row>
    <row r="167" spans="2:51" s="14" customFormat="1" ht="12">
      <c r="B167" s="229"/>
      <c r="C167" s="230"/>
      <c r="D167" s="214" t="s">
        <v>143</v>
      </c>
      <c r="E167" s="231" t="s">
        <v>1</v>
      </c>
      <c r="F167" s="232" t="s">
        <v>469</v>
      </c>
      <c r="G167" s="230"/>
      <c r="H167" s="231" t="s">
        <v>1</v>
      </c>
      <c r="I167" s="233"/>
      <c r="J167" s="230"/>
      <c r="K167" s="230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143</v>
      </c>
      <c r="AU167" s="238" t="s">
        <v>87</v>
      </c>
      <c r="AV167" s="14" t="s">
        <v>85</v>
      </c>
      <c r="AW167" s="14" t="s">
        <v>32</v>
      </c>
      <c r="AX167" s="14" t="s">
        <v>77</v>
      </c>
      <c r="AY167" s="238" t="s">
        <v>122</v>
      </c>
    </row>
    <row r="168" spans="2:51" s="13" customFormat="1" ht="12">
      <c r="B168" s="212"/>
      <c r="C168" s="213"/>
      <c r="D168" s="214" t="s">
        <v>143</v>
      </c>
      <c r="E168" s="239" t="s">
        <v>1</v>
      </c>
      <c r="F168" s="215" t="s">
        <v>488</v>
      </c>
      <c r="G168" s="213"/>
      <c r="H168" s="216">
        <v>13.072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143</v>
      </c>
      <c r="AU168" s="222" t="s">
        <v>87</v>
      </c>
      <c r="AV168" s="13" t="s">
        <v>87</v>
      </c>
      <c r="AW168" s="13" t="s">
        <v>32</v>
      </c>
      <c r="AX168" s="13" t="s">
        <v>77</v>
      </c>
      <c r="AY168" s="222" t="s">
        <v>122</v>
      </c>
    </row>
    <row r="169" spans="2:51" s="13" customFormat="1" ht="12">
      <c r="B169" s="212"/>
      <c r="C169" s="213"/>
      <c r="D169" s="214" t="s">
        <v>143</v>
      </c>
      <c r="E169" s="239" t="s">
        <v>1</v>
      </c>
      <c r="F169" s="215" t="s">
        <v>483</v>
      </c>
      <c r="G169" s="213"/>
      <c r="H169" s="216">
        <v>16.512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143</v>
      </c>
      <c r="AU169" s="222" t="s">
        <v>87</v>
      </c>
      <c r="AV169" s="13" t="s">
        <v>87</v>
      </c>
      <c r="AW169" s="13" t="s">
        <v>32</v>
      </c>
      <c r="AX169" s="13" t="s">
        <v>77</v>
      </c>
      <c r="AY169" s="222" t="s">
        <v>122</v>
      </c>
    </row>
    <row r="170" spans="2:51" s="14" customFormat="1" ht="12">
      <c r="B170" s="229"/>
      <c r="C170" s="230"/>
      <c r="D170" s="214" t="s">
        <v>143</v>
      </c>
      <c r="E170" s="231" t="s">
        <v>1</v>
      </c>
      <c r="F170" s="232" t="s">
        <v>480</v>
      </c>
      <c r="G170" s="230"/>
      <c r="H170" s="231" t="s">
        <v>1</v>
      </c>
      <c r="I170" s="233"/>
      <c r="J170" s="230"/>
      <c r="K170" s="230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143</v>
      </c>
      <c r="AU170" s="238" t="s">
        <v>87</v>
      </c>
      <c r="AV170" s="14" t="s">
        <v>85</v>
      </c>
      <c r="AW170" s="14" t="s">
        <v>32</v>
      </c>
      <c r="AX170" s="14" t="s">
        <v>77</v>
      </c>
      <c r="AY170" s="238" t="s">
        <v>122</v>
      </c>
    </row>
    <row r="171" spans="2:51" s="13" customFormat="1" ht="12">
      <c r="B171" s="212"/>
      <c r="C171" s="213"/>
      <c r="D171" s="214" t="s">
        <v>143</v>
      </c>
      <c r="E171" s="239" t="s">
        <v>1</v>
      </c>
      <c r="F171" s="215" t="s">
        <v>481</v>
      </c>
      <c r="G171" s="213"/>
      <c r="H171" s="216">
        <v>3.96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143</v>
      </c>
      <c r="AU171" s="222" t="s">
        <v>87</v>
      </c>
      <c r="AV171" s="13" t="s">
        <v>87</v>
      </c>
      <c r="AW171" s="13" t="s">
        <v>32</v>
      </c>
      <c r="AX171" s="13" t="s">
        <v>77</v>
      </c>
      <c r="AY171" s="222" t="s">
        <v>122</v>
      </c>
    </row>
    <row r="172" spans="2:51" s="15" customFormat="1" ht="12">
      <c r="B172" s="240"/>
      <c r="C172" s="241"/>
      <c r="D172" s="214" t="s">
        <v>143</v>
      </c>
      <c r="E172" s="242" t="s">
        <v>1</v>
      </c>
      <c r="F172" s="243" t="s">
        <v>476</v>
      </c>
      <c r="G172" s="241"/>
      <c r="H172" s="244">
        <v>33.544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143</v>
      </c>
      <c r="AU172" s="250" t="s">
        <v>87</v>
      </c>
      <c r="AV172" s="15" t="s">
        <v>134</v>
      </c>
      <c r="AW172" s="15" t="s">
        <v>32</v>
      </c>
      <c r="AX172" s="15" t="s">
        <v>85</v>
      </c>
      <c r="AY172" s="250" t="s">
        <v>122</v>
      </c>
    </row>
    <row r="173" spans="1:65" s="2" customFormat="1" ht="24.2" customHeight="1">
      <c r="A173" s="34"/>
      <c r="B173" s="35"/>
      <c r="C173" s="187" t="s">
        <v>149</v>
      </c>
      <c r="D173" s="187" t="s">
        <v>125</v>
      </c>
      <c r="E173" s="188" t="s">
        <v>492</v>
      </c>
      <c r="F173" s="189" t="s">
        <v>493</v>
      </c>
      <c r="G173" s="190" t="s">
        <v>372</v>
      </c>
      <c r="H173" s="191">
        <v>33.544</v>
      </c>
      <c r="I173" s="192"/>
      <c r="J173" s="193">
        <f>ROUND(I173*H173,2)</f>
        <v>0</v>
      </c>
      <c r="K173" s="194"/>
      <c r="L173" s="39"/>
      <c r="M173" s="195" t="s">
        <v>1</v>
      </c>
      <c r="N173" s="196" t="s">
        <v>42</v>
      </c>
      <c r="O173" s="71"/>
      <c r="P173" s="197">
        <f>O173*H173</f>
        <v>0</v>
      </c>
      <c r="Q173" s="197">
        <v>0.004</v>
      </c>
      <c r="R173" s="197">
        <f>Q173*H173</f>
        <v>0.134176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134</v>
      </c>
      <c r="AT173" s="199" t="s">
        <v>125</v>
      </c>
      <c r="AU173" s="199" t="s">
        <v>87</v>
      </c>
      <c r="AY173" s="17" t="s">
        <v>122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85</v>
      </c>
      <c r="BK173" s="200">
        <f>ROUND(I173*H173,2)</f>
        <v>0</v>
      </c>
      <c r="BL173" s="17" t="s">
        <v>134</v>
      </c>
      <c r="BM173" s="199" t="s">
        <v>494</v>
      </c>
    </row>
    <row r="174" spans="2:51" s="14" customFormat="1" ht="12">
      <c r="B174" s="229"/>
      <c r="C174" s="230"/>
      <c r="D174" s="214" t="s">
        <v>143</v>
      </c>
      <c r="E174" s="231" t="s">
        <v>1</v>
      </c>
      <c r="F174" s="232" t="s">
        <v>469</v>
      </c>
      <c r="G174" s="230"/>
      <c r="H174" s="231" t="s">
        <v>1</v>
      </c>
      <c r="I174" s="233"/>
      <c r="J174" s="230"/>
      <c r="K174" s="230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143</v>
      </c>
      <c r="AU174" s="238" t="s">
        <v>87</v>
      </c>
      <c r="AV174" s="14" t="s">
        <v>85</v>
      </c>
      <c r="AW174" s="14" t="s">
        <v>32</v>
      </c>
      <c r="AX174" s="14" t="s">
        <v>77</v>
      </c>
      <c r="AY174" s="238" t="s">
        <v>122</v>
      </c>
    </row>
    <row r="175" spans="2:51" s="13" customFormat="1" ht="12">
      <c r="B175" s="212"/>
      <c r="C175" s="213"/>
      <c r="D175" s="214" t="s">
        <v>143</v>
      </c>
      <c r="E175" s="239" t="s">
        <v>1</v>
      </c>
      <c r="F175" s="215" t="s">
        <v>488</v>
      </c>
      <c r="G175" s="213"/>
      <c r="H175" s="216">
        <v>13.072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143</v>
      </c>
      <c r="AU175" s="222" t="s">
        <v>87</v>
      </c>
      <c r="AV175" s="13" t="s">
        <v>87</v>
      </c>
      <c r="AW175" s="13" t="s">
        <v>32</v>
      </c>
      <c r="AX175" s="13" t="s">
        <v>77</v>
      </c>
      <c r="AY175" s="222" t="s">
        <v>122</v>
      </c>
    </row>
    <row r="176" spans="2:51" s="13" customFormat="1" ht="12">
      <c r="B176" s="212"/>
      <c r="C176" s="213"/>
      <c r="D176" s="214" t="s">
        <v>143</v>
      </c>
      <c r="E176" s="239" t="s">
        <v>1</v>
      </c>
      <c r="F176" s="215" t="s">
        <v>483</v>
      </c>
      <c r="G176" s="213"/>
      <c r="H176" s="216">
        <v>16.512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143</v>
      </c>
      <c r="AU176" s="222" t="s">
        <v>87</v>
      </c>
      <c r="AV176" s="13" t="s">
        <v>87</v>
      </c>
      <c r="AW176" s="13" t="s">
        <v>32</v>
      </c>
      <c r="AX176" s="13" t="s">
        <v>77</v>
      </c>
      <c r="AY176" s="222" t="s">
        <v>122</v>
      </c>
    </row>
    <row r="177" spans="2:51" s="14" customFormat="1" ht="12">
      <c r="B177" s="229"/>
      <c r="C177" s="230"/>
      <c r="D177" s="214" t="s">
        <v>143</v>
      </c>
      <c r="E177" s="231" t="s">
        <v>1</v>
      </c>
      <c r="F177" s="232" t="s">
        <v>480</v>
      </c>
      <c r="G177" s="230"/>
      <c r="H177" s="231" t="s">
        <v>1</v>
      </c>
      <c r="I177" s="233"/>
      <c r="J177" s="230"/>
      <c r="K177" s="230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143</v>
      </c>
      <c r="AU177" s="238" t="s">
        <v>87</v>
      </c>
      <c r="AV177" s="14" t="s">
        <v>85</v>
      </c>
      <c r="AW177" s="14" t="s">
        <v>32</v>
      </c>
      <c r="AX177" s="14" t="s">
        <v>77</v>
      </c>
      <c r="AY177" s="238" t="s">
        <v>122</v>
      </c>
    </row>
    <row r="178" spans="2:51" s="13" customFormat="1" ht="12">
      <c r="B178" s="212"/>
      <c r="C178" s="213"/>
      <c r="D178" s="214" t="s">
        <v>143</v>
      </c>
      <c r="E178" s="239" t="s">
        <v>1</v>
      </c>
      <c r="F178" s="215" t="s">
        <v>481</v>
      </c>
      <c r="G178" s="213"/>
      <c r="H178" s="216">
        <v>3.96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143</v>
      </c>
      <c r="AU178" s="222" t="s">
        <v>87</v>
      </c>
      <c r="AV178" s="13" t="s">
        <v>87</v>
      </c>
      <c r="AW178" s="13" t="s">
        <v>32</v>
      </c>
      <c r="AX178" s="13" t="s">
        <v>77</v>
      </c>
      <c r="AY178" s="222" t="s">
        <v>122</v>
      </c>
    </row>
    <row r="179" spans="2:51" s="15" customFormat="1" ht="12">
      <c r="B179" s="240"/>
      <c r="C179" s="241"/>
      <c r="D179" s="214" t="s">
        <v>143</v>
      </c>
      <c r="E179" s="242" t="s">
        <v>1</v>
      </c>
      <c r="F179" s="243" t="s">
        <v>476</v>
      </c>
      <c r="G179" s="241"/>
      <c r="H179" s="244">
        <v>33.544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143</v>
      </c>
      <c r="AU179" s="250" t="s">
        <v>87</v>
      </c>
      <c r="AV179" s="15" t="s">
        <v>134</v>
      </c>
      <c r="AW179" s="15" t="s">
        <v>32</v>
      </c>
      <c r="AX179" s="15" t="s">
        <v>85</v>
      </c>
      <c r="AY179" s="250" t="s">
        <v>122</v>
      </c>
    </row>
    <row r="180" spans="1:65" s="2" customFormat="1" ht="16.5" customHeight="1">
      <c r="A180" s="34"/>
      <c r="B180" s="35"/>
      <c r="C180" s="187" t="s">
        <v>153</v>
      </c>
      <c r="D180" s="187" t="s">
        <v>125</v>
      </c>
      <c r="E180" s="188" t="s">
        <v>495</v>
      </c>
      <c r="F180" s="189" t="s">
        <v>496</v>
      </c>
      <c r="G180" s="190" t="s">
        <v>372</v>
      </c>
      <c r="H180" s="191">
        <v>100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42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134</v>
      </c>
      <c r="AT180" s="199" t="s">
        <v>125</v>
      </c>
      <c r="AU180" s="199" t="s">
        <v>87</v>
      </c>
      <c r="AY180" s="17" t="s">
        <v>122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85</v>
      </c>
      <c r="BK180" s="200">
        <f>ROUND(I180*H180,2)</f>
        <v>0</v>
      </c>
      <c r="BL180" s="17" t="s">
        <v>134</v>
      </c>
      <c r="BM180" s="199" t="s">
        <v>497</v>
      </c>
    </row>
    <row r="181" spans="2:51" s="14" customFormat="1" ht="12">
      <c r="B181" s="229"/>
      <c r="C181" s="230"/>
      <c r="D181" s="214" t="s">
        <v>143</v>
      </c>
      <c r="E181" s="231" t="s">
        <v>1</v>
      </c>
      <c r="F181" s="232" t="s">
        <v>498</v>
      </c>
      <c r="G181" s="230"/>
      <c r="H181" s="231" t="s">
        <v>1</v>
      </c>
      <c r="I181" s="233"/>
      <c r="J181" s="230"/>
      <c r="K181" s="230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143</v>
      </c>
      <c r="AU181" s="238" t="s">
        <v>87</v>
      </c>
      <c r="AV181" s="14" t="s">
        <v>85</v>
      </c>
      <c r="AW181" s="14" t="s">
        <v>32</v>
      </c>
      <c r="AX181" s="14" t="s">
        <v>77</v>
      </c>
      <c r="AY181" s="238" t="s">
        <v>122</v>
      </c>
    </row>
    <row r="182" spans="2:51" s="13" customFormat="1" ht="12">
      <c r="B182" s="212"/>
      <c r="C182" s="213"/>
      <c r="D182" s="214" t="s">
        <v>143</v>
      </c>
      <c r="E182" s="239" t="s">
        <v>1</v>
      </c>
      <c r="F182" s="215" t="s">
        <v>434</v>
      </c>
      <c r="G182" s="213"/>
      <c r="H182" s="216">
        <v>100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143</v>
      </c>
      <c r="AU182" s="222" t="s">
        <v>87</v>
      </c>
      <c r="AV182" s="13" t="s">
        <v>87</v>
      </c>
      <c r="AW182" s="13" t="s">
        <v>32</v>
      </c>
      <c r="AX182" s="13" t="s">
        <v>85</v>
      </c>
      <c r="AY182" s="222" t="s">
        <v>122</v>
      </c>
    </row>
    <row r="183" spans="1:65" s="2" customFormat="1" ht="16.5" customHeight="1">
      <c r="A183" s="34"/>
      <c r="B183" s="35"/>
      <c r="C183" s="187" t="s">
        <v>156</v>
      </c>
      <c r="D183" s="187" t="s">
        <v>125</v>
      </c>
      <c r="E183" s="188" t="s">
        <v>499</v>
      </c>
      <c r="F183" s="189" t="s">
        <v>500</v>
      </c>
      <c r="G183" s="190" t="s">
        <v>372</v>
      </c>
      <c r="H183" s="191">
        <v>41.349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42</v>
      </c>
      <c r="O183" s="71"/>
      <c r="P183" s="197">
        <f>O183*H183</f>
        <v>0</v>
      </c>
      <c r="Q183" s="197">
        <v>0.01925</v>
      </c>
      <c r="R183" s="197">
        <f>Q183*H183</f>
        <v>0.7959682499999999</v>
      </c>
      <c r="S183" s="197">
        <v>0.02</v>
      </c>
      <c r="T183" s="198">
        <f>S183*H183</f>
        <v>0.8269799999999999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134</v>
      </c>
      <c r="AT183" s="199" t="s">
        <v>125</v>
      </c>
      <c r="AU183" s="199" t="s">
        <v>87</v>
      </c>
      <c r="AY183" s="17" t="s">
        <v>122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85</v>
      </c>
      <c r="BK183" s="200">
        <f>ROUND(I183*H183,2)</f>
        <v>0</v>
      </c>
      <c r="BL183" s="17" t="s">
        <v>134</v>
      </c>
      <c r="BM183" s="199" t="s">
        <v>501</v>
      </c>
    </row>
    <row r="184" spans="2:51" s="14" customFormat="1" ht="12">
      <c r="B184" s="229"/>
      <c r="C184" s="230"/>
      <c r="D184" s="214" t="s">
        <v>143</v>
      </c>
      <c r="E184" s="231" t="s">
        <v>1</v>
      </c>
      <c r="F184" s="232" t="s">
        <v>502</v>
      </c>
      <c r="G184" s="230"/>
      <c r="H184" s="231" t="s">
        <v>1</v>
      </c>
      <c r="I184" s="233"/>
      <c r="J184" s="230"/>
      <c r="K184" s="230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143</v>
      </c>
      <c r="AU184" s="238" t="s">
        <v>87</v>
      </c>
      <c r="AV184" s="14" t="s">
        <v>85</v>
      </c>
      <c r="AW184" s="14" t="s">
        <v>32</v>
      </c>
      <c r="AX184" s="14" t="s">
        <v>77</v>
      </c>
      <c r="AY184" s="238" t="s">
        <v>122</v>
      </c>
    </row>
    <row r="185" spans="2:51" s="13" customFormat="1" ht="12">
      <c r="B185" s="212"/>
      <c r="C185" s="213"/>
      <c r="D185" s="214" t="s">
        <v>143</v>
      </c>
      <c r="E185" s="239" t="s">
        <v>1</v>
      </c>
      <c r="F185" s="215" t="s">
        <v>503</v>
      </c>
      <c r="G185" s="213"/>
      <c r="H185" s="216">
        <v>14.046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143</v>
      </c>
      <c r="AU185" s="222" t="s">
        <v>87</v>
      </c>
      <c r="AV185" s="13" t="s">
        <v>87</v>
      </c>
      <c r="AW185" s="13" t="s">
        <v>32</v>
      </c>
      <c r="AX185" s="13" t="s">
        <v>77</v>
      </c>
      <c r="AY185" s="222" t="s">
        <v>122</v>
      </c>
    </row>
    <row r="186" spans="2:51" s="14" customFormat="1" ht="12">
      <c r="B186" s="229"/>
      <c r="C186" s="230"/>
      <c r="D186" s="214" t="s">
        <v>143</v>
      </c>
      <c r="E186" s="231" t="s">
        <v>1</v>
      </c>
      <c r="F186" s="232" t="s">
        <v>504</v>
      </c>
      <c r="G186" s="230"/>
      <c r="H186" s="231" t="s">
        <v>1</v>
      </c>
      <c r="I186" s="233"/>
      <c r="J186" s="230"/>
      <c r="K186" s="230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143</v>
      </c>
      <c r="AU186" s="238" t="s">
        <v>87</v>
      </c>
      <c r="AV186" s="14" t="s">
        <v>85</v>
      </c>
      <c r="AW186" s="14" t="s">
        <v>32</v>
      </c>
      <c r="AX186" s="14" t="s">
        <v>77</v>
      </c>
      <c r="AY186" s="238" t="s">
        <v>122</v>
      </c>
    </row>
    <row r="187" spans="2:51" s="13" customFormat="1" ht="12">
      <c r="B187" s="212"/>
      <c r="C187" s="213"/>
      <c r="D187" s="214" t="s">
        <v>143</v>
      </c>
      <c r="E187" s="239" t="s">
        <v>1</v>
      </c>
      <c r="F187" s="215" t="s">
        <v>505</v>
      </c>
      <c r="G187" s="213"/>
      <c r="H187" s="216">
        <v>27.303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143</v>
      </c>
      <c r="AU187" s="222" t="s">
        <v>87</v>
      </c>
      <c r="AV187" s="13" t="s">
        <v>87</v>
      </c>
      <c r="AW187" s="13" t="s">
        <v>32</v>
      </c>
      <c r="AX187" s="13" t="s">
        <v>77</v>
      </c>
      <c r="AY187" s="222" t="s">
        <v>122</v>
      </c>
    </row>
    <row r="188" spans="2:51" s="15" customFormat="1" ht="12">
      <c r="B188" s="240"/>
      <c r="C188" s="241"/>
      <c r="D188" s="214" t="s">
        <v>143</v>
      </c>
      <c r="E188" s="242" t="s">
        <v>1</v>
      </c>
      <c r="F188" s="243" t="s">
        <v>476</v>
      </c>
      <c r="G188" s="241"/>
      <c r="H188" s="244">
        <v>41.349000000000004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143</v>
      </c>
      <c r="AU188" s="250" t="s">
        <v>87</v>
      </c>
      <c r="AV188" s="15" t="s">
        <v>134</v>
      </c>
      <c r="AW188" s="15" t="s">
        <v>32</v>
      </c>
      <c r="AX188" s="15" t="s">
        <v>85</v>
      </c>
      <c r="AY188" s="250" t="s">
        <v>122</v>
      </c>
    </row>
    <row r="189" spans="1:65" s="2" customFormat="1" ht="24.2" customHeight="1">
      <c r="A189" s="34"/>
      <c r="B189" s="35"/>
      <c r="C189" s="187" t="s">
        <v>159</v>
      </c>
      <c r="D189" s="187" t="s">
        <v>125</v>
      </c>
      <c r="E189" s="188" t="s">
        <v>506</v>
      </c>
      <c r="F189" s="189" t="s">
        <v>507</v>
      </c>
      <c r="G189" s="190" t="s">
        <v>372</v>
      </c>
      <c r="H189" s="191">
        <v>56.09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42</v>
      </c>
      <c r="O189" s="71"/>
      <c r="P189" s="197">
        <f>O189*H189</f>
        <v>0</v>
      </c>
      <c r="Q189" s="197">
        <v>0.00022</v>
      </c>
      <c r="R189" s="197">
        <f>Q189*H189</f>
        <v>0.012339800000000001</v>
      </c>
      <c r="S189" s="197">
        <v>0.002</v>
      </c>
      <c r="T189" s="198">
        <f>S189*H189</f>
        <v>0.11218000000000002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134</v>
      </c>
      <c r="AT189" s="199" t="s">
        <v>125</v>
      </c>
      <c r="AU189" s="199" t="s">
        <v>87</v>
      </c>
      <c r="AY189" s="17" t="s">
        <v>122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85</v>
      </c>
      <c r="BK189" s="200">
        <f>ROUND(I189*H189,2)</f>
        <v>0</v>
      </c>
      <c r="BL189" s="17" t="s">
        <v>134</v>
      </c>
      <c r="BM189" s="199" t="s">
        <v>508</v>
      </c>
    </row>
    <row r="190" spans="2:51" s="14" customFormat="1" ht="12">
      <c r="B190" s="229"/>
      <c r="C190" s="230"/>
      <c r="D190" s="214" t="s">
        <v>143</v>
      </c>
      <c r="E190" s="231" t="s">
        <v>1</v>
      </c>
      <c r="F190" s="232" t="s">
        <v>509</v>
      </c>
      <c r="G190" s="230"/>
      <c r="H190" s="231" t="s">
        <v>1</v>
      </c>
      <c r="I190" s="233"/>
      <c r="J190" s="230"/>
      <c r="K190" s="230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143</v>
      </c>
      <c r="AU190" s="238" t="s">
        <v>87</v>
      </c>
      <c r="AV190" s="14" t="s">
        <v>85</v>
      </c>
      <c r="AW190" s="14" t="s">
        <v>32</v>
      </c>
      <c r="AX190" s="14" t="s">
        <v>77</v>
      </c>
      <c r="AY190" s="238" t="s">
        <v>122</v>
      </c>
    </row>
    <row r="191" spans="2:51" s="13" customFormat="1" ht="12">
      <c r="B191" s="212"/>
      <c r="C191" s="213"/>
      <c r="D191" s="214" t="s">
        <v>143</v>
      </c>
      <c r="E191" s="239" t="s">
        <v>1</v>
      </c>
      <c r="F191" s="215" t="s">
        <v>510</v>
      </c>
      <c r="G191" s="213"/>
      <c r="H191" s="216">
        <v>56.09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143</v>
      </c>
      <c r="AU191" s="222" t="s">
        <v>87</v>
      </c>
      <c r="AV191" s="13" t="s">
        <v>87</v>
      </c>
      <c r="AW191" s="13" t="s">
        <v>32</v>
      </c>
      <c r="AX191" s="13" t="s">
        <v>85</v>
      </c>
      <c r="AY191" s="222" t="s">
        <v>122</v>
      </c>
    </row>
    <row r="192" spans="1:65" s="2" customFormat="1" ht="24.2" customHeight="1">
      <c r="A192" s="34"/>
      <c r="B192" s="35"/>
      <c r="C192" s="187" t="s">
        <v>162</v>
      </c>
      <c r="D192" s="187" t="s">
        <v>125</v>
      </c>
      <c r="E192" s="188" t="s">
        <v>511</v>
      </c>
      <c r="F192" s="189" t="s">
        <v>512</v>
      </c>
      <c r="G192" s="190" t="s">
        <v>372</v>
      </c>
      <c r="H192" s="191">
        <v>34.543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42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134</v>
      </c>
      <c r="AT192" s="199" t="s">
        <v>125</v>
      </c>
      <c r="AU192" s="199" t="s">
        <v>87</v>
      </c>
      <c r="AY192" s="17" t="s">
        <v>122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85</v>
      </c>
      <c r="BK192" s="200">
        <f>ROUND(I192*H192,2)</f>
        <v>0</v>
      </c>
      <c r="BL192" s="17" t="s">
        <v>134</v>
      </c>
      <c r="BM192" s="199" t="s">
        <v>513</v>
      </c>
    </row>
    <row r="193" spans="2:51" s="14" customFormat="1" ht="12">
      <c r="B193" s="229"/>
      <c r="C193" s="230"/>
      <c r="D193" s="214" t="s">
        <v>143</v>
      </c>
      <c r="E193" s="231" t="s">
        <v>1</v>
      </c>
      <c r="F193" s="232" t="s">
        <v>514</v>
      </c>
      <c r="G193" s="230"/>
      <c r="H193" s="231" t="s">
        <v>1</v>
      </c>
      <c r="I193" s="233"/>
      <c r="J193" s="230"/>
      <c r="K193" s="230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143</v>
      </c>
      <c r="AU193" s="238" t="s">
        <v>87</v>
      </c>
      <c r="AV193" s="14" t="s">
        <v>85</v>
      </c>
      <c r="AW193" s="14" t="s">
        <v>32</v>
      </c>
      <c r="AX193" s="14" t="s">
        <v>77</v>
      </c>
      <c r="AY193" s="238" t="s">
        <v>122</v>
      </c>
    </row>
    <row r="194" spans="2:51" s="13" customFormat="1" ht="12">
      <c r="B194" s="212"/>
      <c r="C194" s="213"/>
      <c r="D194" s="214" t="s">
        <v>143</v>
      </c>
      <c r="E194" s="239" t="s">
        <v>1</v>
      </c>
      <c r="F194" s="215" t="s">
        <v>515</v>
      </c>
      <c r="G194" s="213"/>
      <c r="H194" s="216">
        <v>34.543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143</v>
      </c>
      <c r="AU194" s="222" t="s">
        <v>87</v>
      </c>
      <c r="AV194" s="13" t="s">
        <v>87</v>
      </c>
      <c r="AW194" s="13" t="s">
        <v>32</v>
      </c>
      <c r="AX194" s="13" t="s">
        <v>85</v>
      </c>
      <c r="AY194" s="222" t="s">
        <v>122</v>
      </c>
    </row>
    <row r="195" spans="1:65" s="2" customFormat="1" ht="33" customHeight="1">
      <c r="A195" s="34"/>
      <c r="B195" s="35"/>
      <c r="C195" s="187" t="s">
        <v>166</v>
      </c>
      <c r="D195" s="187" t="s">
        <v>125</v>
      </c>
      <c r="E195" s="188" t="s">
        <v>516</v>
      </c>
      <c r="F195" s="189" t="s">
        <v>517</v>
      </c>
      <c r="G195" s="190" t="s">
        <v>518</v>
      </c>
      <c r="H195" s="191">
        <v>14.874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42</v>
      </c>
      <c r="O195" s="71"/>
      <c r="P195" s="197">
        <f>O195*H195</f>
        <v>0</v>
      </c>
      <c r="Q195" s="197">
        <v>2.50187</v>
      </c>
      <c r="R195" s="197">
        <f>Q195*H195</f>
        <v>37.21281438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134</v>
      </c>
      <c r="AT195" s="199" t="s">
        <v>125</v>
      </c>
      <c r="AU195" s="199" t="s">
        <v>87</v>
      </c>
      <c r="AY195" s="17" t="s">
        <v>122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85</v>
      </c>
      <c r="BK195" s="200">
        <f>ROUND(I195*H195,2)</f>
        <v>0</v>
      </c>
      <c r="BL195" s="17" t="s">
        <v>134</v>
      </c>
      <c r="BM195" s="199" t="s">
        <v>519</v>
      </c>
    </row>
    <row r="196" spans="2:51" s="13" customFormat="1" ht="12">
      <c r="B196" s="212"/>
      <c r="C196" s="213"/>
      <c r="D196" s="214" t="s">
        <v>143</v>
      </c>
      <c r="E196" s="239" t="s">
        <v>1</v>
      </c>
      <c r="F196" s="215" t="s">
        <v>520</v>
      </c>
      <c r="G196" s="213"/>
      <c r="H196" s="216">
        <v>14.874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143</v>
      </c>
      <c r="AU196" s="222" t="s">
        <v>87</v>
      </c>
      <c r="AV196" s="13" t="s">
        <v>87</v>
      </c>
      <c r="AW196" s="13" t="s">
        <v>32</v>
      </c>
      <c r="AX196" s="13" t="s">
        <v>85</v>
      </c>
      <c r="AY196" s="222" t="s">
        <v>122</v>
      </c>
    </row>
    <row r="197" spans="1:65" s="2" customFormat="1" ht="24.2" customHeight="1">
      <c r="A197" s="34"/>
      <c r="B197" s="35"/>
      <c r="C197" s="187" t="s">
        <v>165</v>
      </c>
      <c r="D197" s="187" t="s">
        <v>125</v>
      </c>
      <c r="E197" s="188" t="s">
        <v>521</v>
      </c>
      <c r="F197" s="189" t="s">
        <v>522</v>
      </c>
      <c r="G197" s="190" t="s">
        <v>518</v>
      </c>
      <c r="H197" s="191">
        <v>0.24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42</v>
      </c>
      <c r="O197" s="71"/>
      <c r="P197" s="197">
        <f>O197*H197</f>
        <v>0</v>
      </c>
      <c r="Q197" s="197">
        <v>2.30102</v>
      </c>
      <c r="R197" s="197">
        <f>Q197*H197</f>
        <v>0.5522448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134</v>
      </c>
      <c r="AT197" s="199" t="s">
        <v>125</v>
      </c>
      <c r="AU197" s="199" t="s">
        <v>87</v>
      </c>
      <c r="AY197" s="17" t="s">
        <v>122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85</v>
      </c>
      <c r="BK197" s="200">
        <f>ROUND(I197*H197,2)</f>
        <v>0</v>
      </c>
      <c r="BL197" s="17" t="s">
        <v>134</v>
      </c>
      <c r="BM197" s="199" t="s">
        <v>523</v>
      </c>
    </row>
    <row r="198" spans="2:51" s="13" customFormat="1" ht="12">
      <c r="B198" s="212"/>
      <c r="C198" s="213"/>
      <c r="D198" s="214" t="s">
        <v>143</v>
      </c>
      <c r="E198" s="239" t="s">
        <v>1</v>
      </c>
      <c r="F198" s="215" t="s">
        <v>524</v>
      </c>
      <c r="G198" s="213"/>
      <c r="H198" s="216">
        <v>0.24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143</v>
      </c>
      <c r="AU198" s="222" t="s">
        <v>87</v>
      </c>
      <c r="AV198" s="13" t="s">
        <v>87</v>
      </c>
      <c r="AW198" s="13" t="s">
        <v>32</v>
      </c>
      <c r="AX198" s="13" t="s">
        <v>85</v>
      </c>
      <c r="AY198" s="222" t="s">
        <v>122</v>
      </c>
    </row>
    <row r="199" spans="1:65" s="2" customFormat="1" ht="16.5" customHeight="1">
      <c r="A199" s="34"/>
      <c r="B199" s="35"/>
      <c r="C199" s="187" t="s">
        <v>172</v>
      </c>
      <c r="D199" s="187" t="s">
        <v>125</v>
      </c>
      <c r="E199" s="188" t="s">
        <v>525</v>
      </c>
      <c r="F199" s="189" t="s">
        <v>526</v>
      </c>
      <c r="G199" s="190" t="s">
        <v>527</v>
      </c>
      <c r="H199" s="191">
        <v>0.938</v>
      </c>
      <c r="I199" s="192"/>
      <c r="J199" s="193">
        <f>ROUND(I199*H199,2)</f>
        <v>0</v>
      </c>
      <c r="K199" s="194"/>
      <c r="L199" s="39"/>
      <c r="M199" s="195" t="s">
        <v>1</v>
      </c>
      <c r="N199" s="196" t="s">
        <v>42</v>
      </c>
      <c r="O199" s="71"/>
      <c r="P199" s="197">
        <f>O199*H199</f>
        <v>0</v>
      </c>
      <c r="Q199" s="197">
        <v>1.06277</v>
      </c>
      <c r="R199" s="197">
        <f>Q199*H199</f>
        <v>0.9968782599999999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134</v>
      </c>
      <c r="AT199" s="199" t="s">
        <v>125</v>
      </c>
      <c r="AU199" s="199" t="s">
        <v>87</v>
      </c>
      <c r="AY199" s="17" t="s">
        <v>122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85</v>
      </c>
      <c r="BK199" s="200">
        <f>ROUND(I199*H199,2)</f>
        <v>0</v>
      </c>
      <c r="BL199" s="17" t="s">
        <v>134</v>
      </c>
      <c r="BM199" s="199" t="s">
        <v>528</v>
      </c>
    </row>
    <row r="200" spans="2:51" s="14" customFormat="1" ht="12">
      <c r="B200" s="229"/>
      <c r="C200" s="230"/>
      <c r="D200" s="214" t="s">
        <v>143</v>
      </c>
      <c r="E200" s="231" t="s">
        <v>1</v>
      </c>
      <c r="F200" s="232" t="s">
        <v>529</v>
      </c>
      <c r="G200" s="230"/>
      <c r="H200" s="231" t="s">
        <v>1</v>
      </c>
      <c r="I200" s="233"/>
      <c r="J200" s="230"/>
      <c r="K200" s="230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143</v>
      </c>
      <c r="AU200" s="238" t="s">
        <v>87</v>
      </c>
      <c r="AV200" s="14" t="s">
        <v>85</v>
      </c>
      <c r="AW200" s="14" t="s">
        <v>32</v>
      </c>
      <c r="AX200" s="14" t="s">
        <v>77</v>
      </c>
      <c r="AY200" s="238" t="s">
        <v>122</v>
      </c>
    </row>
    <row r="201" spans="2:51" s="13" customFormat="1" ht="12">
      <c r="B201" s="212"/>
      <c r="C201" s="213"/>
      <c r="D201" s="214" t="s">
        <v>143</v>
      </c>
      <c r="E201" s="239" t="s">
        <v>1</v>
      </c>
      <c r="F201" s="215" t="s">
        <v>530</v>
      </c>
      <c r="G201" s="213"/>
      <c r="H201" s="216">
        <v>0.938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143</v>
      </c>
      <c r="AU201" s="222" t="s">
        <v>87</v>
      </c>
      <c r="AV201" s="13" t="s">
        <v>87</v>
      </c>
      <c r="AW201" s="13" t="s">
        <v>32</v>
      </c>
      <c r="AX201" s="13" t="s">
        <v>85</v>
      </c>
      <c r="AY201" s="222" t="s">
        <v>122</v>
      </c>
    </row>
    <row r="202" spans="1:65" s="2" customFormat="1" ht="24.2" customHeight="1">
      <c r="A202" s="34"/>
      <c r="B202" s="35"/>
      <c r="C202" s="187" t="s">
        <v>169</v>
      </c>
      <c r="D202" s="187" t="s">
        <v>125</v>
      </c>
      <c r="E202" s="188" t="s">
        <v>531</v>
      </c>
      <c r="F202" s="189" t="s">
        <v>532</v>
      </c>
      <c r="G202" s="190" t="s">
        <v>128</v>
      </c>
      <c r="H202" s="191">
        <v>2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42</v>
      </c>
      <c r="O202" s="71"/>
      <c r="P202" s="197">
        <f>O202*H202</f>
        <v>0</v>
      </c>
      <c r="Q202" s="197">
        <v>0.01777</v>
      </c>
      <c r="R202" s="197">
        <f>Q202*H202</f>
        <v>0.03554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134</v>
      </c>
      <c r="AT202" s="199" t="s">
        <v>125</v>
      </c>
      <c r="AU202" s="199" t="s">
        <v>87</v>
      </c>
      <c r="AY202" s="17" t="s">
        <v>122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85</v>
      </c>
      <c r="BK202" s="200">
        <f>ROUND(I202*H202,2)</f>
        <v>0</v>
      </c>
      <c r="BL202" s="17" t="s">
        <v>134</v>
      </c>
      <c r="BM202" s="199" t="s">
        <v>533</v>
      </c>
    </row>
    <row r="203" spans="2:51" s="14" customFormat="1" ht="12">
      <c r="B203" s="229"/>
      <c r="C203" s="230"/>
      <c r="D203" s="214" t="s">
        <v>143</v>
      </c>
      <c r="E203" s="231" t="s">
        <v>1</v>
      </c>
      <c r="F203" s="232" t="s">
        <v>534</v>
      </c>
      <c r="G203" s="230"/>
      <c r="H203" s="231" t="s">
        <v>1</v>
      </c>
      <c r="I203" s="233"/>
      <c r="J203" s="230"/>
      <c r="K203" s="230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143</v>
      </c>
      <c r="AU203" s="238" t="s">
        <v>87</v>
      </c>
      <c r="AV203" s="14" t="s">
        <v>85</v>
      </c>
      <c r="AW203" s="14" t="s">
        <v>32</v>
      </c>
      <c r="AX203" s="14" t="s">
        <v>77</v>
      </c>
      <c r="AY203" s="238" t="s">
        <v>122</v>
      </c>
    </row>
    <row r="204" spans="2:51" s="13" customFormat="1" ht="12">
      <c r="B204" s="212"/>
      <c r="C204" s="213"/>
      <c r="D204" s="214" t="s">
        <v>143</v>
      </c>
      <c r="E204" s="239" t="s">
        <v>1</v>
      </c>
      <c r="F204" s="215" t="s">
        <v>87</v>
      </c>
      <c r="G204" s="213"/>
      <c r="H204" s="216">
        <v>2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143</v>
      </c>
      <c r="AU204" s="222" t="s">
        <v>87</v>
      </c>
      <c r="AV204" s="13" t="s">
        <v>87</v>
      </c>
      <c r="AW204" s="13" t="s">
        <v>32</v>
      </c>
      <c r="AX204" s="13" t="s">
        <v>85</v>
      </c>
      <c r="AY204" s="222" t="s">
        <v>122</v>
      </c>
    </row>
    <row r="205" spans="1:65" s="2" customFormat="1" ht="24.2" customHeight="1">
      <c r="A205" s="34"/>
      <c r="B205" s="35"/>
      <c r="C205" s="201" t="s">
        <v>8</v>
      </c>
      <c r="D205" s="201" t="s">
        <v>130</v>
      </c>
      <c r="E205" s="202" t="s">
        <v>535</v>
      </c>
      <c r="F205" s="203" t="s">
        <v>536</v>
      </c>
      <c r="G205" s="204" t="s">
        <v>128</v>
      </c>
      <c r="H205" s="205">
        <v>2</v>
      </c>
      <c r="I205" s="206"/>
      <c r="J205" s="207">
        <f>ROUND(I205*H205,2)</f>
        <v>0</v>
      </c>
      <c r="K205" s="208"/>
      <c r="L205" s="209"/>
      <c r="M205" s="210" t="s">
        <v>1</v>
      </c>
      <c r="N205" s="211" t="s">
        <v>42</v>
      </c>
      <c r="O205" s="71"/>
      <c r="P205" s="197">
        <f>O205*H205</f>
        <v>0</v>
      </c>
      <c r="Q205" s="197">
        <v>0.01553</v>
      </c>
      <c r="R205" s="197">
        <f>Q205*H205</f>
        <v>0.03106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156</v>
      </c>
      <c r="AT205" s="199" t="s">
        <v>130</v>
      </c>
      <c r="AU205" s="199" t="s">
        <v>87</v>
      </c>
      <c r="AY205" s="17" t="s">
        <v>122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85</v>
      </c>
      <c r="BK205" s="200">
        <f>ROUND(I205*H205,2)</f>
        <v>0</v>
      </c>
      <c r="BL205" s="17" t="s">
        <v>134</v>
      </c>
      <c r="BM205" s="199" t="s">
        <v>537</v>
      </c>
    </row>
    <row r="206" spans="1:65" s="2" customFormat="1" ht="24.2" customHeight="1">
      <c r="A206" s="34"/>
      <c r="B206" s="35"/>
      <c r="C206" s="187" t="s">
        <v>129</v>
      </c>
      <c r="D206" s="187" t="s">
        <v>125</v>
      </c>
      <c r="E206" s="188" t="s">
        <v>538</v>
      </c>
      <c r="F206" s="189" t="s">
        <v>539</v>
      </c>
      <c r="G206" s="190" t="s">
        <v>128</v>
      </c>
      <c r="H206" s="191">
        <v>3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42</v>
      </c>
      <c r="O206" s="71"/>
      <c r="P206" s="197">
        <f>O206*H206</f>
        <v>0</v>
      </c>
      <c r="Q206" s="197">
        <v>0.4417</v>
      </c>
      <c r="R206" s="197">
        <f>Q206*H206</f>
        <v>1.3251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134</v>
      </c>
      <c r="AT206" s="199" t="s">
        <v>125</v>
      </c>
      <c r="AU206" s="199" t="s">
        <v>87</v>
      </c>
      <c r="AY206" s="17" t="s">
        <v>122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85</v>
      </c>
      <c r="BK206" s="200">
        <f>ROUND(I206*H206,2)</f>
        <v>0</v>
      </c>
      <c r="BL206" s="17" t="s">
        <v>134</v>
      </c>
      <c r="BM206" s="199" t="s">
        <v>540</v>
      </c>
    </row>
    <row r="207" spans="2:51" s="14" customFormat="1" ht="12">
      <c r="B207" s="229"/>
      <c r="C207" s="230"/>
      <c r="D207" s="214" t="s">
        <v>143</v>
      </c>
      <c r="E207" s="231" t="s">
        <v>1</v>
      </c>
      <c r="F207" s="232" t="s">
        <v>541</v>
      </c>
      <c r="G207" s="230"/>
      <c r="H207" s="231" t="s">
        <v>1</v>
      </c>
      <c r="I207" s="233"/>
      <c r="J207" s="230"/>
      <c r="K207" s="230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143</v>
      </c>
      <c r="AU207" s="238" t="s">
        <v>87</v>
      </c>
      <c r="AV207" s="14" t="s">
        <v>85</v>
      </c>
      <c r="AW207" s="14" t="s">
        <v>32</v>
      </c>
      <c r="AX207" s="14" t="s">
        <v>77</v>
      </c>
      <c r="AY207" s="238" t="s">
        <v>122</v>
      </c>
    </row>
    <row r="208" spans="2:51" s="13" customFormat="1" ht="12">
      <c r="B208" s="212"/>
      <c r="C208" s="213"/>
      <c r="D208" s="214" t="s">
        <v>143</v>
      </c>
      <c r="E208" s="239" t="s">
        <v>1</v>
      </c>
      <c r="F208" s="215" t="s">
        <v>87</v>
      </c>
      <c r="G208" s="213"/>
      <c r="H208" s="216">
        <v>2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143</v>
      </c>
      <c r="AU208" s="222" t="s">
        <v>87</v>
      </c>
      <c r="AV208" s="13" t="s">
        <v>87</v>
      </c>
      <c r="AW208" s="13" t="s">
        <v>32</v>
      </c>
      <c r="AX208" s="13" t="s">
        <v>77</v>
      </c>
      <c r="AY208" s="222" t="s">
        <v>122</v>
      </c>
    </row>
    <row r="209" spans="2:51" s="14" customFormat="1" ht="12">
      <c r="B209" s="229"/>
      <c r="C209" s="230"/>
      <c r="D209" s="214" t="s">
        <v>143</v>
      </c>
      <c r="E209" s="231" t="s">
        <v>1</v>
      </c>
      <c r="F209" s="232" t="s">
        <v>542</v>
      </c>
      <c r="G209" s="230"/>
      <c r="H209" s="231" t="s">
        <v>1</v>
      </c>
      <c r="I209" s="233"/>
      <c r="J209" s="230"/>
      <c r="K209" s="230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143</v>
      </c>
      <c r="AU209" s="238" t="s">
        <v>87</v>
      </c>
      <c r="AV209" s="14" t="s">
        <v>85</v>
      </c>
      <c r="AW209" s="14" t="s">
        <v>32</v>
      </c>
      <c r="AX209" s="14" t="s">
        <v>77</v>
      </c>
      <c r="AY209" s="238" t="s">
        <v>122</v>
      </c>
    </row>
    <row r="210" spans="2:51" s="13" customFormat="1" ht="12">
      <c r="B210" s="212"/>
      <c r="C210" s="213"/>
      <c r="D210" s="214" t="s">
        <v>143</v>
      </c>
      <c r="E210" s="239" t="s">
        <v>1</v>
      </c>
      <c r="F210" s="215" t="s">
        <v>85</v>
      </c>
      <c r="G210" s="213"/>
      <c r="H210" s="216">
        <v>1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143</v>
      </c>
      <c r="AU210" s="222" t="s">
        <v>87</v>
      </c>
      <c r="AV210" s="13" t="s">
        <v>87</v>
      </c>
      <c r="AW210" s="13" t="s">
        <v>32</v>
      </c>
      <c r="AX210" s="13" t="s">
        <v>77</v>
      </c>
      <c r="AY210" s="222" t="s">
        <v>122</v>
      </c>
    </row>
    <row r="211" spans="2:51" s="15" customFormat="1" ht="12">
      <c r="B211" s="240"/>
      <c r="C211" s="241"/>
      <c r="D211" s="214" t="s">
        <v>143</v>
      </c>
      <c r="E211" s="242" t="s">
        <v>1</v>
      </c>
      <c r="F211" s="243" t="s">
        <v>476</v>
      </c>
      <c r="G211" s="241"/>
      <c r="H211" s="244">
        <v>3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143</v>
      </c>
      <c r="AU211" s="250" t="s">
        <v>87</v>
      </c>
      <c r="AV211" s="15" t="s">
        <v>134</v>
      </c>
      <c r="AW211" s="15" t="s">
        <v>32</v>
      </c>
      <c r="AX211" s="15" t="s">
        <v>85</v>
      </c>
      <c r="AY211" s="250" t="s">
        <v>122</v>
      </c>
    </row>
    <row r="212" spans="1:65" s="2" customFormat="1" ht="37.9" customHeight="1">
      <c r="A212" s="34"/>
      <c r="B212" s="35"/>
      <c r="C212" s="201" t="s">
        <v>183</v>
      </c>
      <c r="D212" s="201" t="s">
        <v>130</v>
      </c>
      <c r="E212" s="202" t="s">
        <v>543</v>
      </c>
      <c r="F212" s="203" t="s">
        <v>544</v>
      </c>
      <c r="G212" s="204" t="s">
        <v>128</v>
      </c>
      <c r="H212" s="205">
        <v>2</v>
      </c>
      <c r="I212" s="206"/>
      <c r="J212" s="207">
        <f>ROUND(I212*H212,2)</f>
        <v>0</v>
      </c>
      <c r="K212" s="208"/>
      <c r="L212" s="209"/>
      <c r="M212" s="210" t="s">
        <v>1</v>
      </c>
      <c r="N212" s="211" t="s">
        <v>42</v>
      </c>
      <c r="O212" s="71"/>
      <c r="P212" s="197">
        <f>O212*H212</f>
        <v>0</v>
      </c>
      <c r="Q212" s="197">
        <v>0.01553</v>
      </c>
      <c r="R212" s="197">
        <f>Q212*H212</f>
        <v>0.03106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156</v>
      </c>
      <c r="AT212" s="199" t="s">
        <v>130</v>
      </c>
      <c r="AU212" s="199" t="s">
        <v>87</v>
      </c>
      <c r="AY212" s="17" t="s">
        <v>122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85</v>
      </c>
      <c r="BK212" s="200">
        <f>ROUND(I212*H212,2)</f>
        <v>0</v>
      </c>
      <c r="BL212" s="17" t="s">
        <v>134</v>
      </c>
      <c r="BM212" s="199" t="s">
        <v>545</v>
      </c>
    </row>
    <row r="213" spans="2:51" s="14" customFormat="1" ht="12">
      <c r="B213" s="229"/>
      <c r="C213" s="230"/>
      <c r="D213" s="214" t="s">
        <v>143</v>
      </c>
      <c r="E213" s="231" t="s">
        <v>1</v>
      </c>
      <c r="F213" s="232" t="s">
        <v>541</v>
      </c>
      <c r="G213" s="230"/>
      <c r="H213" s="231" t="s">
        <v>1</v>
      </c>
      <c r="I213" s="233"/>
      <c r="J213" s="230"/>
      <c r="K213" s="230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143</v>
      </c>
      <c r="AU213" s="238" t="s">
        <v>87</v>
      </c>
      <c r="AV213" s="14" t="s">
        <v>85</v>
      </c>
      <c r="AW213" s="14" t="s">
        <v>32</v>
      </c>
      <c r="AX213" s="14" t="s">
        <v>77</v>
      </c>
      <c r="AY213" s="238" t="s">
        <v>122</v>
      </c>
    </row>
    <row r="214" spans="2:51" s="13" customFormat="1" ht="12">
      <c r="B214" s="212"/>
      <c r="C214" s="213"/>
      <c r="D214" s="214" t="s">
        <v>143</v>
      </c>
      <c r="E214" s="239" t="s">
        <v>1</v>
      </c>
      <c r="F214" s="215" t="s">
        <v>87</v>
      </c>
      <c r="G214" s="213"/>
      <c r="H214" s="216">
        <v>2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143</v>
      </c>
      <c r="AU214" s="222" t="s">
        <v>87</v>
      </c>
      <c r="AV214" s="13" t="s">
        <v>87</v>
      </c>
      <c r="AW214" s="13" t="s">
        <v>32</v>
      </c>
      <c r="AX214" s="13" t="s">
        <v>85</v>
      </c>
      <c r="AY214" s="222" t="s">
        <v>122</v>
      </c>
    </row>
    <row r="215" spans="1:65" s="2" customFormat="1" ht="37.9" customHeight="1">
      <c r="A215" s="34"/>
      <c r="B215" s="35"/>
      <c r="C215" s="201" t="s">
        <v>173</v>
      </c>
      <c r="D215" s="201" t="s">
        <v>130</v>
      </c>
      <c r="E215" s="202" t="s">
        <v>546</v>
      </c>
      <c r="F215" s="203" t="s">
        <v>547</v>
      </c>
      <c r="G215" s="204" t="s">
        <v>128</v>
      </c>
      <c r="H215" s="205">
        <v>1</v>
      </c>
      <c r="I215" s="206"/>
      <c r="J215" s="207">
        <f>ROUND(I215*H215,2)</f>
        <v>0</v>
      </c>
      <c r="K215" s="208"/>
      <c r="L215" s="209"/>
      <c r="M215" s="210" t="s">
        <v>1</v>
      </c>
      <c r="N215" s="211" t="s">
        <v>42</v>
      </c>
      <c r="O215" s="71"/>
      <c r="P215" s="197">
        <f>O215*H215</f>
        <v>0</v>
      </c>
      <c r="Q215" s="197">
        <v>0.01521</v>
      </c>
      <c r="R215" s="197">
        <f>Q215*H215</f>
        <v>0.01521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156</v>
      </c>
      <c r="AT215" s="199" t="s">
        <v>130</v>
      </c>
      <c r="AU215" s="199" t="s">
        <v>87</v>
      </c>
      <c r="AY215" s="17" t="s">
        <v>122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85</v>
      </c>
      <c r="BK215" s="200">
        <f>ROUND(I215*H215,2)</f>
        <v>0</v>
      </c>
      <c r="BL215" s="17" t="s">
        <v>134</v>
      </c>
      <c r="BM215" s="199" t="s">
        <v>548</v>
      </c>
    </row>
    <row r="216" spans="2:51" s="14" customFormat="1" ht="12">
      <c r="B216" s="229"/>
      <c r="C216" s="230"/>
      <c r="D216" s="214" t="s">
        <v>143</v>
      </c>
      <c r="E216" s="231" t="s">
        <v>1</v>
      </c>
      <c r="F216" s="232" t="s">
        <v>542</v>
      </c>
      <c r="G216" s="230"/>
      <c r="H216" s="231" t="s">
        <v>1</v>
      </c>
      <c r="I216" s="233"/>
      <c r="J216" s="230"/>
      <c r="K216" s="230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143</v>
      </c>
      <c r="AU216" s="238" t="s">
        <v>87</v>
      </c>
      <c r="AV216" s="14" t="s">
        <v>85</v>
      </c>
      <c r="AW216" s="14" t="s">
        <v>32</v>
      </c>
      <c r="AX216" s="14" t="s">
        <v>77</v>
      </c>
      <c r="AY216" s="238" t="s">
        <v>122</v>
      </c>
    </row>
    <row r="217" spans="2:51" s="13" customFormat="1" ht="12">
      <c r="B217" s="212"/>
      <c r="C217" s="213"/>
      <c r="D217" s="214" t="s">
        <v>143</v>
      </c>
      <c r="E217" s="239" t="s">
        <v>1</v>
      </c>
      <c r="F217" s="215" t="s">
        <v>85</v>
      </c>
      <c r="G217" s="213"/>
      <c r="H217" s="216">
        <v>1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143</v>
      </c>
      <c r="AU217" s="222" t="s">
        <v>87</v>
      </c>
      <c r="AV217" s="13" t="s">
        <v>87</v>
      </c>
      <c r="AW217" s="13" t="s">
        <v>32</v>
      </c>
      <c r="AX217" s="13" t="s">
        <v>85</v>
      </c>
      <c r="AY217" s="222" t="s">
        <v>122</v>
      </c>
    </row>
    <row r="218" spans="2:63" s="12" customFormat="1" ht="22.9" customHeight="1">
      <c r="B218" s="171"/>
      <c r="C218" s="172"/>
      <c r="D218" s="173" t="s">
        <v>76</v>
      </c>
      <c r="E218" s="185" t="s">
        <v>159</v>
      </c>
      <c r="F218" s="185" t="s">
        <v>549</v>
      </c>
      <c r="G218" s="172"/>
      <c r="H218" s="172"/>
      <c r="I218" s="175"/>
      <c r="J218" s="186">
        <f>BK218</f>
        <v>0</v>
      </c>
      <c r="K218" s="172"/>
      <c r="L218" s="177"/>
      <c r="M218" s="178"/>
      <c r="N218" s="179"/>
      <c r="O218" s="179"/>
      <c r="P218" s="180">
        <f>SUM(P219:P274)</f>
        <v>0</v>
      </c>
      <c r="Q218" s="179"/>
      <c r="R218" s="180">
        <f>SUM(R219:R274)</f>
        <v>0.036259200000000005</v>
      </c>
      <c r="S218" s="179"/>
      <c r="T218" s="181">
        <f>SUM(T219:T274)</f>
        <v>49.630584999999996</v>
      </c>
      <c r="AR218" s="182" t="s">
        <v>85</v>
      </c>
      <c r="AT218" s="183" t="s">
        <v>76</v>
      </c>
      <c r="AU218" s="183" t="s">
        <v>85</v>
      </c>
      <c r="AY218" s="182" t="s">
        <v>122</v>
      </c>
      <c r="BK218" s="184">
        <f>SUM(BK219:BK274)</f>
        <v>0</v>
      </c>
    </row>
    <row r="219" spans="1:65" s="2" customFormat="1" ht="24.2" customHeight="1">
      <c r="A219" s="34"/>
      <c r="B219" s="35"/>
      <c r="C219" s="187" t="s">
        <v>190</v>
      </c>
      <c r="D219" s="187" t="s">
        <v>125</v>
      </c>
      <c r="E219" s="188" t="s">
        <v>550</v>
      </c>
      <c r="F219" s="189" t="s">
        <v>551</v>
      </c>
      <c r="G219" s="190" t="s">
        <v>372</v>
      </c>
      <c r="H219" s="191">
        <v>297.48</v>
      </c>
      <c r="I219" s="192"/>
      <c r="J219" s="193">
        <f>ROUND(I219*H219,2)</f>
        <v>0</v>
      </c>
      <c r="K219" s="194"/>
      <c r="L219" s="39"/>
      <c r="M219" s="195" t="s">
        <v>1</v>
      </c>
      <c r="N219" s="196" t="s">
        <v>42</v>
      </c>
      <c r="O219" s="71"/>
      <c r="P219" s="197">
        <f>O219*H219</f>
        <v>0</v>
      </c>
      <c r="Q219" s="197">
        <v>4E-05</v>
      </c>
      <c r="R219" s="197">
        <f>Q219*H219</f>
        <v>0.011899200000000002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134</v>
      </c>
      <c r="AT219" s="199" t="s">
        <v>125</v>
      </c>
      <c r="AU219" s="199" t="s">
        <v>87</v>
      </c>
      <c r="AY219" s="17" t="s">
        <v>122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85</v>
      </c>
      <c r="BK219" s="200">
        <f>ROUND(I219*H219,2)</f>
        <v>0</v>
      </c>
      <c r="BL219" s="17" t="s">
        <v>134</v>
      </c>
      <c r="BM219" s="199" t="s">
        <v>552</v>
      </c>
    </row>
    <row r="220" spans="2:51" s="13" customFormat="1" ht="12">
      <c r="B220" s="212"/>
      <c r="C220" s="213"/>
      <c r="D220" s="214" t="s">
        <v>143</v>
      </c>
      <c r="E220" s="239" t="s">
        <v>1</v>
      </c>
      <c r="F220" s="215" t="s">
        <v>553</v>
      </c>
      <c r="G220" s="213"/>
      <c r="H220" s="216">
        <v>297.48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143</v>
      </c>
      <c r="AU220" s="222" t="s">
        <v>87</v>
      </c>
      <c r="AV220" s="13" t="s">
        <v>87</v>
      </c>
      <c r="AW220" s="13" t="s">
        <v>32</v>
      </c>
      <c r="AX220" s="13" t="s">
        <v>85</v>
      </c>
      <c r="AY220" s="222" t="s">
        <v>122</v>
      </c>
    </row>
    <row r="221" spans="1:65" s="2" customFormat="1" ht="16.5" customHeight="1">
      <c r="A221" s="34"/>
      <c r="B221" s="35"/>
      <c r="C221" s="187" t="s">
        <v>176</v>
      </c>
      <c r="D221" s="187" t="s">
        <v>125</v>
      </c>
      <c r="E221" s="188" t="s">
        <v>554</v>
      </c>
      <c r="F221" s="189" t="s">
        <v>555</v>
      </c>
      <c r="G221" s="190" t="s">
        <v>128</v>
      </c>
      <c r="H221" s="191">
        <v>2</v>
      </c>
      <c r="I221" s="192"/>
      <c r="J221" s="193">
        <f>ROUND(I221*H221,2)</f>
        <v>0</v>
      </c>
      <c r="K221" s="194"/>
      <c r="L221" s="39"/>
      <c r="M221" s="195" t="s">
        <v>1</v>
      </c>
      <c r="N221" s="196" t="s">
        <v>42</v>
      </c>
      <c r="O221" s="71"/>
      <c r="P221" s="197">
        <f>O221*H221</f>
        <v>0</v>
      </c>
      <c r="Q221" s="197">
        <v>0.00018</v>
      </c>
      <c r="R221" s="197">
        <f>Q221*H221</f>
        <v>0.00036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134</v>
      </c>
      <c r="AT221" s="199" t="s">
        <v>125</v>
      </c>
      <c r="AU221" s="199" t="s">
        <v>87</v>
      </c>
      <c r="AY221" s="17" t="s">
        <v>122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85</v>
      </c>
      <c r="BK221" s="200">
        <f>ROUND(I221*H221,2)</f>
        <v>0</v>
      </c>
      <c r="BL221" s="17" t="s">
        <v>134</v>
      </c>
      <c r="BM221" s="199" t="s">
        <v>556</v>
      </c>
    </row>
    <row r="222" spans="1:65" s="2" customFormat="1" ht="16.5" customHeight="1">
      <c r="A222" s="34"/>
      <c r="B222" s="35"/>
      <c r="C222" s="201" t="s">
        <v>7</v>
      </c>
      <c r="D222" s="201" t="s">
        <v>130</v>
      </c>
      <c r="E222" s="202" t="s">
        <v>557</v>
      </c>
      <c r="F222" s="203" t="s">
        <v>558</v>
      </c>
      <c r="G222" s="204" t="s">
        <v>128</v>
      </c>
      <c r="H222" s="205">
        <v>2</v>
      </c>
      <c r="I222" s="206"/>
      <c r="J222" s="207">
        <f>ROUND(I222*H222,2)</f>
        <v>0</v>
      </c>
      <c r="K222" s="208"/>
      <c r="L222" s="209"/>
      <c r="M222" s="210" t="s">
        <v>1</v>
      </c>
      <c r="N222" s="211" t="s">
        <v>42</v>
      </c>
      <c r="O222" s="71"/>
      <c r="P222" s="197">
        <f>O222*H222</f>
        <v>0</v>
      </c>
      <c r="Q222" s="197">
        <v>0.012</v>
      </c>
      <c r="R222" s="197">
        <f>Q222*H222</f>
        <v>0.024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156</v>
      </c>
      <c r="AT222" s="199" t="s">
        <v>130</v>
      </c>
      <c r="AU222" s="199" t="s">
        <v>87</v>
      </c>
      <c r="AY222" s="17" t="s">
        <v>122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85</v>
      </c>
      <c r="BK222" s="200">
        <f>ROUND(I222*H222,2)</f>
        <v>0</v>
      </c>
      <c r="BL222" s="17" t="s">
        <v>134</v>
      </c>
      <c r="BM222" s="199" t="s">
        <v>559</v>
      </c>
    </row>
    <row r="223" spans="1:65" s="2" customFormat="1" ht="37.9" customHeight="1">
      <c r="A223" s="34"/>
      <c r="B223" s="35"/>
      <c r="C223" s="187" t="s">
        <v>179</v>
      </c>
      <c r="D223" s="187" t="s">
        <v>125</v>
      </c>
      <c r="E223" s="188" t="s">
        <v>560</v>
      </c>
      <c r="F223" s="189" t="s">
        <v>561</v>
      </c>
      <c r="G223" s="190" t="s">
        <v>518</v>
      </c>
      <c r="H223" s="191">
        <v>17.028</v>
      </c>
      <c r="I223" s="192"/>
      <c r="J223" s="193">
        <f>ROUND(I223*H223,2)</f>
        <v>0</v>
      </c>
      <c r="K223" s="194"/>
      <c r="L223" s="39"/>
      <c r="M223" s="195" t="s">
        <v>1</v>
      </c>
      <c r="N223" s="196" t="s">
        <v>42</v>
      </c>
      <c r="O223" s="71"/>
      <c r="P223" s="197">
        <f>O223*H223</f>
        <v>0</v>
      </c>
      <c r="Q223" s="197">
        <v>0</v>
      </c>
      <c r="R223" s="197">
        <f>Q223*H223</f>
        <v>0</v>
      </c>
      <c r="S223" s="197">
        <v>2.2</v>
      </c>
      <c r="T223" s="198">
        <f>S223*H223</f>
        <v>37.4616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134</v>
      </c>
      <c r="AT223" s="199" t="s">
        <v>125</v>
      </c>
      <c r="AU223" s="199" t="s">
        <v>87</v>
      </c>
      <c r="AY223" s="17" t="s">
        <v>122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85</v>
      </c>
      <c r="BK223" s="200">
        <f>ROUND(I223*H223,2)</f>
        <v>0</v>
      </c>
      <c r="BL223" s="17" t="s">
        <v>134</v>
      </c>
      <c r="BM223" s="199" t="s">
        <v>562</v>
      </c>
    </row>
    <row r="224" spans="2:51" s="14" customFormat="1" ht="12">
      <c r="B224" s="229"/>
      <c r="C224" s="230"/>
      <c r="D224" s="214" t="s">
        <v>143</v>
      </c>
      <c r="E224" s="231" t="s">
        <v>1</v>
      </c>
      <c r="F224" s="232" t="s">
        <v>563</v>
      </c>
      <c r="G224" s="230"/>
      <c r="H224" s="231" t="s">
        <v>1</v>
      </c>
      <c r="I224" s="233"/>
      <c r="J224" s="230"/>
      <c r="K224" s="230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143</v>
      </c>
      <c r="AU224" s="238" t="s">
        <v>87</v>
      </c>
      <c r="AV224" s="14" t="s">
        <v>85</v>
      </c>
      <c r="AW224" s="14" t="s">
        <v>32</v>
      </c>
      <c r="AX224" s="14" t="s">
        <v>77</v>
      </c>
      <c r="AY224" s="238" t="s">
        <v>122</v>
      </c>
    </row>
    <row r="225" spans="2:51" s="13" customFormat="1" ht="12">
      <c r="B225" s="212"/>
      <c r="C225" s="213"/>
      <c r="D225" s="214" t="s">
        <v>143</v>
      </c>
      <c r="E225" s="239" t="s">
        <v>1</v>
      </c>
      <c r="F225" s="215" t="s">
        <v>564</v>
      </c>
      <c r="G225" s="213"/>
      <c r="H225" s="216">
        <v>13.782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143</v>
      </c>
      <c r="AU225" s="222" t="s">
        <v>87</v>
      </c>
      <c r="AV225" s="13" t="s">
        <v>87</v>
      </c>
      <c r="AW225" s="13" t="s">
        <v>32</v>
      </c>
      <c r="AX225" s="13" t="s">
        <v>77</v>
      </c>
      <c r="AY225" s="222" t="s">
        <v>122</v>
      </c>
    </row>
    <row r="226" spans="2:51" s="14" customFormat="1" ht="12">
      <c r="B226" s="229"/>
      <c r="C226" s="230"/>
      <c r="D226" s="214" t="s">
        <v>143</v>
      </c>
      <c r="E226" s="231" t="s">
        <v>1</v>
      </c>
      <c r="F226" s="232" t="s">
        <v>565</v>
      </c>
      <c r="G226" s="230"/>
      <c r="H226" s="231" t="s">
        <v>1</v>
      </c>
      <c r="I226" s="233"/>
      <c r="J226" s="230"/>
      <c r="K226" s="230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143</v>
      </c>
      <c r="AU226" s="238" t="s">
        <v>87</v>
      </c>
      <c r="AV226" s="14" t="s">
        <v>85</v>
      </c>
      <c r="AW226" s="14" t="s">
        <v>32</v>
      </c>
      <c r="AX226" s="14" t="s">
        <v>77</v>
      </c>
      <c r="AY226" s="238" t="s">
        <v>122</v>
      </c>
    </row>
    <row r="227" spans="2:51" s="13" customFormat="1" ht="12">
      <c r="B227" s="212"/>
      <c r="C227" s="213"/>
      <c r="D227" s="214" t="s">
        <v>143</v>
      </c>
      <c r="E227" s="239" t="s">
        <v>1</v>
      </c>
      <c r="F227" s="215" t="s">
        <v>566</v>
      </c>
      <c r="G227" s="213"/>
      <c r="H227" s="216">
        <v>3.246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143</v>
      </c>
      <c r="AU227" s="222" t="s">
        <v>87</v>
      </c>
      <c r="AV227" s="13" t="s">
        <v>87</v>
      </c>
      <c r="AW227" s="13" t="s">
        <v>32</v>
      </c>
      <c r="AX227" s="13" t="s">
        <v>77</v>
      </c>
      <c r="AY227" s="222" t="s">
        <v>122</v>
      </c>
    </row>
    <row r="228" spans="2:51" s="15" customFormat="1" ht="12">
      <c r="B228" s="240"/>
      <c r="C228" s="241"/>
      <c r="D228" s="214" t="s">
        <v>143</v>
      </c>
      <c r="E228" s="242" t="s">
        <v>1</v>
      </c>
      <c r="F228" s="243" t="s">
        <v>476</v>
      </c>
      <c r="G228" s="241"/>
      <c r="H228" s="244">
        <v>17.028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143</v>
      </c>
      <c r="AU228" s="250" t="s">
        <v>87</v>
      </c>
      <c r="AV228" s="15" t="s">
        <v>134</v>
      </c>
      <c r="AW228" s="15" t="s">
        <v>32</v>
      </c>
      <c r="AX228" s="15" t="s">
        <v>85</v>
      </c>
      <c r="AY228" s="250" t="s">
        <v>122</v>
      </c>
    </row>
    <row r="229" spans="1:65" s="2" customFormat="1" ht="21.75" customHeight="1">
      <c r="A229" s="34"/>
      <c r="B229" s="35"/>
      <c r="C229" s="187" t="s">
        <v>202</v>
      </c>
      <c r="D229" s="187" t="s">
        <v>125</v>
      </c>
      <c r="E229" s="188" t="s">
        <v>567</v>
      </c>
      <c r="F229" s="189" t="s">
        <v>568</v>
      </c>
      <c r="G229" s="190" t="s">
        <v>372</v>
      </c>
      <c r="H229" s="191">
        <v>20.64</v>
      </c>
      <c r="I229" s="192"/>
      <c r="J229" s="193">
        <f>ROUND(I229*H229,2)</f>
        <v>0</v>
      </c>
      <c r="K229" s="194"/>
      <c r="L229" s="39"/>
      <c r="M229" s="195" t="s">
        <v>1</v>
      </c>
      <c r="N229" s="196" t="s">
        <v>42</v>
      </c>
      <c r="O229" s="71"/>
      <c r="P229" s="197">
        <f>O229*H229</f>
        <v>0</v>
      </c>
      <c r="Q229" s="197">
        <v>0</v>
      </c>
      <c r="R229" s="197">
        <f>Q229*H229</f>
        <v>0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134</v>
      </c>
      <c r="AT229" s="199" t="s">
        <v>125</v>
      </c>
      <c r="AU229" s="199" t="s">
        <v>87</v>
      </c>
      <c r="AY229" s="17" t="s">
        <v>122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85</v>
      </c>
      <c r="BK229" s="200">
        <f>ROUND(I229*H229,2)</f>
        <v>0</v>
      </c>
      <c r="BL229" s="17" t="s">
        <v>134</v>
      </c>
      <c r="BM229" s="199" t="s">
        <v>569</v>
      </c>
    </row>
    <row r="230" spans="2:51" s="14" customFormat="1" ht="12">
      <c r="B230" s="229"/>
      <c r="C230" s="230"/>
      <c r="D230" s="214" t="s">
        <v>143</v>
      </c>
      <c r="E230" s="231" t="s">
        <v>1</v>
      </c>
      <c r="F230" s="232" t="s">
        <v>570</v>
      </c>
      <c r="G230" s="230"/>
      <c r="H230" s="231" t="s">
        <v>1</v>
      </c>
      <c r="I230" s="233"/>
      <c r="J230" s="230"/>
      <c r="K230" s="230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143</v>
      </c>
      <c r="AU230" s="238" t="s">
        <v>87</v>
      </c>
      <c r="AV230" s="14" t="s">
        <v>85</v>
      </c>
      <c r="AW230" s="14" t="s">
        <v>32</v>
      </c>
      <c r="AX230" s="14" t="s">
        <v>77</v>
      </c>
      <c r="AY230" s="238" t="s">
        <v>122</v>
      </c>
    </row>
    <row r="231" spans="2:51" s="13" customFormat="1" ht="12">
      <c r="B231" s="212"/>
      <c r="C231" s="213"/>
      <c r="D231" s="214" t="s">
        <v>143</v>
      </c>
      <c r="E231" s="239" t="s">
        <v>1</v>
      </c>
      <c r="F231" s="215" t="s">
        <v>571</v>
      </c>
      <c r="G231" s="213"/>
      <c r="H231" s="216">
        <v>20.64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143</v>
      </c>
      <c r="AU231" s="222" t="s">
        <v>87</v>
      </c>
      <c r="AV231" s="13" t="s">
        <v>87</v>
      </c>
      <c r="AW231" s="13" t="s">
        <v>32</v>
      </c>
      <c r="AX231" s="13" t="s">
        <v>85</v>
      </c>
      <c r="AY231" s="222" t="s">
        <v>122</v>
      </c>
    </row>
    <row r="232" spans="1:65" s="2" customFormat="1" ht="24.2" customHeight="1">
      <c r="A232" s="34"/>
      <c r="B232" s="35"/>
      <c r="C232" s="187" t="s">
        <v>182</v>
      </c>
      <c r="D232" s="187" t="s">
        <v>125</v>
      </c>
      <c r="E232" s="188" t="s">
        <v>572</v>
      </c>
      <c r="F232" s="189" t="s">
        <v>573</v>
      </c>
      <c r="G232" s="190" t="s">
        <v>372</v>
      </c>
      <c r="H232" s="191">
        <v>233.5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42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0.035</v>
      </c>
      <c r="T232" s="198">
        <f>S232*H232</f>
        <v>8.172500000000001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134</v>
      </c>
      <c r="AT232" s="199" t="s">
        <v>125</v>
      </c>
      <c r="AU232" s="199" t="s">
        <v>87</v>
      </c>
      <c r="AY232" s="17" t="s">
        <v>122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85</v>
      </c>
      <c r="BK232" s="200">
        <f>ROUND(I232*H232,2)</f>
        <v>0</v>
      </c>
      <c r="BL232" s="17" t="s">
        <v>134</v>
      </c>
      <c r="BM232" s="199" t="s">
        <v>574</v>
      </c>
    </row>
    <row r="233" spans="2:51" s="14" customFormat="1" ht="12">
      <c r="B233" s="229"/>
      <c r="C233" s="230"/>
      <c r="D233" s="214" t="s">
        <v>143</v>
      </c>
      <c r="E233" s="231" t="s">
        <v>1</v>
      </c>
      <c r="F233" s="232" t="s">
        <v>563</v>
      </c>
      <c r="G233" s="230"/>
      <c r="H233" s="231" t="s">
        <v>1</v>
      </c>
      <c r="I233" s="233"/>
      <c r="J233" s="230"/>
      <c r="K233" s="230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143</v>
      </c>
      <c r="AU233" s="238" t="s">
        <v>87</v>
      </c>
      <c r="AV233" s="14" t="s">
        <v>85</v>
      </c>
      <c r="AW233" s="14" t="s">
        <v>32</v>
      </c>
      <c r="AX233" s="14" t="s">
        <v>77</v>
      </c>
      <c r="AY233" s="238" t="s">
        <v>122</v>
      </c>
    </row>
    <row r="234" spans="2:51" s="13" customFormat="1" ht="12">
      <c r="B234" s="212"/>
      <c r="C234" s="213"/>
      <c r="D234" s="214" t="s">
        <v>143</v>
      </c>
      <c r="E234" s="239" t="s">
        <v>1</v>
      </c>
      <c r="F234" s="215" t="s">
        <v>575</v>
      </c>
      <c r="G234" s="213"/>
      <c r="H234" s="216">
        <v>172.28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143</v>
      </c>
      <c r="AU234" s="222" t="s">
        <v>87</v>
      </c>
      <c r="AV234" s="13" t="s">
        <v>87</v>
      </c>
      <c r="AW234" s="13" t="s">
        <v>32</v>
      </c>
      <c r="AX234" s="13" t="s">
        <v>77</v>
      </c>
      <c r="AY234" s="222" t="s">
        <v>122</v>
      </c>
    </row>
    <row r="235" spans="2:51" s="14" customFormat="1" ht="12">
      <c r="B235" s="229"/>
      <c r="C235" s="230"/>
      <c r="D235" s="214" t="s">
        <v>143</v>
      </c>
      <c r="E235" s="231" t="s">
        <v>1</v>
      </c>
      <c r="F235" s="232" t="s">
        <v>565</v>
      </c>
      <c r="G235" s="230"/>
      <c r="H235" s="231" t="s">
        <v>1</v>
      </c>
      <c r="I235" s="233"/>
      <c r="J235" s="230"/>
      <c r="K235" s="230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143</v>
      </c>
      <c r="AU235" s="238" t="s">
        <v>87</v>
      </c>
      <c r="AV235" s="14" t="s">
        <v>85</v>
      </c>
      <c r="AW235" s="14" t="s">
        <v>32</v>
      </c>
      <c r="AX235" s="14" t="s">
        <v>77</v>
      </c>
      <c r="AY235" s="238" t="s">
        <v>122</v>
      </c>
    </row>
    <row r="236" spans="2:51" s="13" customFormat="1" ht="12">
      <c r="B236" s="212"/>
      <c r="C236" s="213"/>
      <c r="D236" s="214" t="s">
        <v>143</v>
      </c>
      <c r="E236" s="239" t="s">
        <v>1</v>
      </c>
      <c r="F236" s="215" t="s">
        <v>576</v>
      </c>
      <c r="G236" s="213"/>
      <c r="H236" s="216">
        <v>40.58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143</v>
      </c>
      <c r="AU236" s="222" t="s">
        <v>87</v>
      </c>
      <c r="AV236" s="13" t="s">
        <v>87</v>
      </c>
      <c r="AW236" s="13" t="s">
        <v>32</v>
      </c>
      <c r="AX236" s="13" t="s">
        <v>77</v>
      </c>
      <c r="AY236" s="222" t="s">
        <v>122</v>
      </c>
    </row>
    <row r="237" spans="2:51" s="14" customFormat="1" ht="12">
      <c r="B237" s="229"/>
      <c r="C237" s="230"/>
      <c r="D237" s="214" t="s">
        <v>143</v>
      </c>
      <c r="E237" s="231" t="s">
        <v>1</v>
      </c>
      <c r="F237" s="232" t="s">
        <v>570</v>
      </c>
      <c r="G237" s="230"/>
      <c r="H237" s="231" t="s">
        <v>1</v>
      </c>
      <c r="I237" s="233"/>
      <c r="J237" s="230"/>
      <c r="K237" s="230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143</v>
      </c>
      <c r="AU237" s="238" t="s">
        <v>87</v>
      </c>
      <c r="AV237" s="14" t="s">
        <v>85</v>
      </c>
      <c r="AW237" s="14" t="s">
        <v>32</v>
      </c>
      <c r="AX237" s="14" t="s">
        <v>77</v>
      </c>
      <c r="AY237" s="238" t="s">
        <v>122</v>
      </c>
    </row>
    <row r="238" spans="2:51" s="13" customFormat="1" ht="12">
      <c r="B238" s="212"/>
      <c r="C238" s="213"/>
      <c r="D238" s="214" t="s">
        <v>143</v>
      </c>
      <c r="E238" s="239" t="s">
        <v>1</v>
      </c>
      <c r="F238" s="215" t="s">
        <v>571</v>
      </c>
      <c r="G238" s="213"/>
      <c r="H238" s="216">
        <v>20.64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143</v>
      </c>
      <c r="AU238" s="222" t="s">
        <v>87</v>
      </c>
      <c r="AV238" s="13" t="s">
        <v>87</v>
      </c>
      <c r="AW238" s="13" t="s">
        <v>32</v>
      </c>
      <c r="AX238" s="13" t="s">
        <v>77</v>
      </c>
      <c r="AY238" s="222" t="s">
        <v>122</v>
      </c>
    </row>
    <row r="239" spans="2:51" s="15" customFormat="1" ht="12">
      <c r="B239" s="240"/>
      <c r="C239" s="241"/>
      <c r="D239" s="214" t="s">
        <v>143</v>
      </c>
      <c r="E239" s="242" t="s">
        <v>1</v>
      </c>
      <c r="F239" s="243" t="s">
        <v>476</v>
      </c>
      <c r="G239" s="241"/>
      <c r="H239" s="244">
        <v>233.5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143</v>
      </c>
      <c r="AU239" s="250" t="s">
        <v>87</v>
      </c>
      <c r="AV239" s="15" t="s">
        <v>134</v>
      </c>
      <c r="AW239" s="15" t="s">
        <v>32</v>
      </c>
      <c r="AX239" s="15" t="s">
        <v>85</v>
      </c>
      <c r="AY239" s="250" t="s">
        <v>122</v>
      </c>
    </row>
    <row r="240" spans="1:65" s="2" customFormat="1" ht="16.5" customHeight="1">
      <c r="A240" s="34"/>
      <c r="B240" s="35"/>
      <c r="C240" s="187" t="s">
        <v>209</v>
      </c>
      <c r="D240" s="187" t="s">
        <v>125</v>
      </c>
      <c r="E240" s="188" t="s">
        <v>577</v>
      </c>
      <c r="F240" s="189" t="s">
        <v>578</v>
      </c>
      <c r="G240" s="190" t="s">
        <v>138</v>
      </c>
      <c r="H240" s="191">
        <v>104.325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42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0.009</v>
      </c>
      <c r="T240" s="198">
        <f>S240*H240</f>
        <v>0.938925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134</v>
      </c>
      <c r="AT240" s="199" t="s">
        <v>125</v>
      </c>
      <c r="AU240" s="199" t="s">
        <v>87</v>
      </c>
      <c r="AY240" s="17" t="s">
        <v>122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85</v>
      </c>
      <c r="BK240" s="200">
        <f>ROUND(I240*H240,2)</f>
        <v>0</v>
      </c>
      <c r="BL240" s="17" t="s">
        <v>134</v>
      </c>
      <c r="BM240" s="199" t="s">
        <v>579</v>
      </c>
    </row>
    <row r="241" spans="2:51" s="14" customFormat="1" ht="12">
      <c r="B241" s="229"/>
      <c r="C241" s="230"/>
      <c r="D241" s="214" t="s">
        <v>143</v>
      </c>
      <c r="E241" s="231" t="s">
        <v>1</v>
      </c>
      <c r="F241" s="232" t="s">
        <v>580</v>
      </c>
      <c r="G241" s="230"/>
      <c r="H241" s="231" t="s">
        <v>1</v>
      </c>
      <c r="I241" s="233"/>
      <c r="J241" s="230"/>
      <c r="K241" s="230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143</v>
      </c>
      <c r="AU241" s="238" t="s">
        <v>87</v>
      </c>
      <c r="AV241" s="14" t="s">
        <v>85</v>
      </c>
      <c r="AW241" s="14" t="s">
        <v>32</v>
      </c>
      <c r="AX241" s="14" t="s">
        <v>77</v>
      </c>
      <c r="AY241" s="238" t="s">
        <v>122</v>
      </c>
    </row>
    <row r="242" spans="2:51" s="13" customFormat="1" ht="12">
      <c r="B242" s="212"/>
      <c r="C242" s="213"/>
      <c r="D242" s="214" t="s">
        <v>143</v>
      </c>
      <c r="E242" s="239" t="s">
        <v>1</v>
      </c>
      <c r="F242" s="215" t="s">
        <v>581</v>
      </c>
      <c r="G242" s="213"/>
      <c r="H242" s="216">
        <v>45.79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143</v>
      </c>
      <c r="AU242" s="222" t="s">
        <v>87</v>
      </c>
      <c r="AV242" s="13" t="s">
        <v>87</v>
      </c>
      <c r="AW242" s="13" t="s">
        <v>32</v>
      </c>
      <c r="AX242" s="13" t="s">
        <v>77</v>
      </c>
      <c r="AY242" s="222" t="s">
        <v>122</v>
      </c>
    </row>
    <row r="243" spans="2:51" s="13" customFormat="1" ht="12">
      <c r="B243" s="212"/>
      <c r="C243" s="213"/>
      <c r="D243" s="214" t="s">
        <v>143</v>
      </c>
      <c r="E243" s="239" t="s">
        <v>1</v>
      </c>
      <c r="F243" s="215" t="s">
        <v>582</v>
      </c>
      <c r="G243" s="213"/>
      <c r="H243" s="216">
        <v>15.36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143</v>
      </c>
      <c r="AU243" s="222" t="s">
        <v>87</v>
      </c>
      <c r="AV243" s="13" t="s">
        <v>87</v>
      </c>
      <c r="AW243" s="13" t="s">
        <v>32</v>
      </c>
      <c r="AX243" s="13" t="s">
        <v>77</v>
      </c>
      <c r="AY243" s="222" t="s">
        <v>122</v>
      </c>
    </row>
    <row r="244" spans="2:51" s="14" customFormat="1" ht="12">
      <c r="B244" s="229"/>
      <c r="C244" s="230"/>
      <c r="D244" s="214" t="s">
        <v>143</v>
      </c>
      <c r="E244" s="231" t="s">
        <v>1</v>
      </c>
      <c r="F244" s="232" t="s">
        <v>583</v>
      </c>
      <c r="G244" s="230"/>
      <c r="H244" s="231" t="s">
        <v>1</v>
      </c>
      <c r="I244" s="233"/>
      <c r="J244" s="230"/>
      <c r="K244" s="230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143</v>
      </c>
      <c r="AU244" s="238" t="s">
        <v>87</v>
      </c>
      <c r="AV244" s="14" t="s">
        <v>85</v>
      </c>
      <c r="AW244" s="14" t="s">
        <v>32</v>
      </c>
      <c r="AX244" s="14" t="s">
        <v>77</v>
      </c>
      <c r="AY244" s="238" t="s">
        <v>122</v>
      </c>
    </row>
    <row r="245" spans="2:51" s="13" customFormat="1" ht="12">
      <c r="B245" s="212"/>
      <c r="C245" s="213"/>
      <c r="D245" s="214" t="s">
        <v>143</v>
      </c>
      <c r="E245" s="239" t="s">
        <v>1</v>
      </c>
      <c r="F245" s="215" t="s">
        <v>584</v>
      </c>
      <c r="G245" s="213"/>
      <c r="H245" s="216">
        <v>19.24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143</v>
      </c>
      <c r="AU245" s="222" t="s">
        <v>87</v>
      </c>
      <c r="AV245" s="13" t="s">
        <v>87</v>
      </c>
      <c r="AW245" s="13" t="s">
        <v>32</v>
      </c>
      <c r="AX245" s="13" t="s">
        <v>77</v>
      </c>
      <c r="AY245" s="222" t="s">
        <v>122</v>
      </c>
    </row>
    <row r="246" spans="2:51" s="14" customFormat="1" ht="12">
      <c r="B246" s="229"/>
      <c r="C246" s="230"/>
      <c r="D246" s="214" t="s">
        <v>143</v>
      </c>
      <c r="E246" s="231" t="s">
        <v>1</v>
      </c>
      <c r="F246" s="232" t="s">
        <v>585</v>
      </c>
      <c r="G246" s="230"/>
      <c r="H246" s="231" t="s">
        <v>1</v>
      </c>
      <c r="I246" s="233"/>
      <c r="J246" s="230"/>
      <c r="K246" s="230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143</v>
      </c>
      <c r="AU246" s="238" t="s">
        <v>87</v>
      </c>
      <c r="AV246" s="14" t="s">
        <v>85</v>
      </c>
      <c r="AW246" s="14" t="s">
        <v>32</v>
      </c>
      <c r="AX246" s="14" t="s">
        <v>77</v>
      </c>
      <c r="AY246" s="238" t="s">
        <v>122</v>
      </c>
    </row>
    <row r="247" spans="2:51" s="13" customFormat="1" ht="12">
      <c r="B247" s="212"/>
      <c r="C247" s="213"/>
      <c r="D247" s="214" t="s">
        <v>143</v>
      </c>
      <c r="E247" s="239" t="s">
        <v>1</v>
      </c>
      <c r="F247" s="215" t="s">
        <v>586</v>
      </c>
      <c r="G247" s="213"/>
      <c r="H247" s="216">
        <v>23.935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143</v>
      </c>
      <c r="AU247" s="222" t="s">
        <v>87</v>
      </c>
      <c r="AV247" s="13" t="s">
        <v>87</v>
      </c>
      <c r="AW247" s="13" t="s">
        <v>32</v>
      </c>
      <c r="AX247" s="13" t="s">
        <v>77</v>
      </c>
      <c r="AY247" s="222" t="s">
        <v>122</v>
      </c>
    </row>
    <row r="248" spans="2:51" s="15" customFormat="1" ht="12">
      <c r="B248" s="240"/>
      <c r="C248" s="241"/>
      <c r="D248" s="214" t="s">
        <v>143</v>
      </c>
      <c r="E248" s="242" t="s">
        <v>1</v>
      </c>
      <c r="F248" s="243" t="s">
        <v>476</v>
      </c>
      <c r="G248" s="241"/>
      <c r="H248" s="244">
        <v>104.325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143</v>
      </c>
      <c r="AU248" s="250" t="s">
        <v>87</v>
      </c>
      <c r="AV248" s="15" t="s">
        <v>134</v>
      </c>
      <c r="AW248" s="15" t="s">
        <v>32</v>
      </c>
      <c r="AX248" s="15" t="s">
        <v>85</v>
      </c>
      <c r="AY248" s="250" t="s">
        <v>122</v>
      </c>
    </row>
    <row r="249" spans="1:65" s="2" customFormat="1" ht="21.75" customHeight="1">
      <c r="A249" s="34"/>
      <c r="B249" s="35"/>
      <c r="C249" s="187" t="s">
        <v>186</v>
      </c>
      <c r="D249" s="187" t="s">
        <v>125</v>
      </c>
      <c r="E249" s="188" t="s">
        <v>587</v>
      </c>
      <c r="F249" s="189" t="s">
        <v>588</v>
      </c>
      <c r="G249" s="190" t="s">
        <v>372</v>
      </c>
      <c r="H249" s="191">
        <v>3.13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42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0.067</v>
      </c>
      <c r="T249" s="198">
        <f>S249*H249</f>
        <v>0.20971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134</v>
      </c>
      <c r="AT249" s="199" t="s">
        <v>125</v>
      </c>
      <c r="AU249" s="199" t="s">
        <v>87</v>
      </c>
      <c r="AY249" s="17" t="s">
        <v>122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85</v>
      </c>
      <c r="BK249" s="200">
        <f>ROUND(I249*H249,2)</f>
        <v>0</v>
      </c>
      <c r="BL249" s="17" t="s">
        <v>134</v>
      </c>
      <c r="BM249" s="199" t="s">
        <v>589</v>
      </c>
    </row>
    <row r="250" spans="2:51" s="14" customFormat="1" ht="12">
      <c r="B250" s="229"/>
      <c r="C250" s="230"/>
      <c r="D250" s="214" t="s">
        <v>143</v>
      </c>
      <c r="E250" s="231" t="s">
        <v>1</v>
      </c>
      <c r="F250" s="232" t="s">
        <v>585</v>
      </c>
      <c r="G250" s="230"/>
      <c r="H250" s="231" t="s">
        <v>1</v>
      </c>
      <c r="I250" s="233"/>
      <c r="J250" s="230"/>
      <c r="K250" s="230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143</v>
      </c>
      <c r="AU250" s="238" t="s">
        <v>87</v>
      </c>
      <c r="AV250" s="14" t="s">
        <v>85</v>
      </c>
      <c r="AW250" s="14" t="s">
        <v>32</v>
      </c>
      <c r="AX250" s="14" t="s">
        <v>77</v>
      </c>
      <c r="AY250" s="238" t="s">
        <v>122</v>
      </c>
    </row>
    <row r="251" spans="2:51" s="13" customFormat="1" ht="12">
      <c r="B251" s="212"/>
      <c r="C251" s="213"/>
      <c r="D251" s="214" t="s">
        <v>143</v>
      </c>
      <c r="E251" s="239" t="s">
        <v>1</v>
      </c>
      <c r="F251" s="215" t="s">
        <v>590</v>
      </c>
      <c r="G251" s="213"/>
      <c r="H251" s="216">
        <v>3.13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143</v>
      </c>
      <c r="AU251" s="222" t="s">
        <v>87</v>
      </c>
      <c r="AV251" s="13" t="s">
        <v>87</v>
      </c>
      <c r="AW251" s="13" t="s">
        <v>32</v>
      </c>
      <c r="AX251" s="13" t="s">
        <v>85</v>
      </c>
      <c r="AY251" s="222" t="s">
        <v>122</v>
      </c>
    </row>
    <row r="252" spans="1:65" s="2" customFormat="1" ht="21.75" customHeight="1">
      <c r="A252" s="34"/>
      <c r="B252" s="35"/>
      <c r="C252" s="187" t="s">
        <v>216</v>
      </c>
      <c r="D252" s="187" t="s">
        <v>125</v>
      </c>
      <c r="E252" s="188" t="s">
        <v>591</v>
      </c>
      <c r="F252" s="189" t="s">
        <v>592</v>
      </c>
      <c r="G252" s="190" t="s">
        <v>372</v>
      </c>
      <c r="H252" s="191">
        <v>6.8</v>
      </c>
      <c r="I252" s="192"/>
      <c r="J252" s="193">
        <f>ROUND(I252*H252,2)</f>
        <v>0</v>
      </c>
      <c r="K252" s="194"/>
      <c r="L252" s="39"/>
      <c r="M252" s="195" t="s">
        <v>1</v>
      </c>
      <c r="N252" s="196" t="s">
        <v>42</v>
      </c>
      <c r="O252" s="71"/>
      <c r="P252" s="197">
        <f>O252*H252</f>
        <v>0</v>
      </c>
      <c r="Q252" s="197">
        <v>0</v>
      </c>
      <c r="R252" s="197">
        <f>Q252*H252</f>
        <v>0</v>
      </c>
      <c r="S252" s="197">
        <v>0.076</v>
      </c>
      <c r="T252" s="198">
        <f>S252*H252</f>
        <v>0.5167999999999999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134</v>
      </c>
      <c r="AT252" s="199" t="s">
        <v>125</v>
      </c>
      <c r="AU252" s="199" t="s">
        <v>87</v>
      </c>
      <c r="AY252" s="17" t="s">
        <v>122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7" t="s">
        <v>85</v>
      </c>
      <c r="BK252" s="200">
        <f>ROUND(I252*H252,2)</f>
        <v>0</v>
      </c>
      <c r="BL252" s="17" t="s">
        <v>134</v>
      </c>
      <c r="BM252" s="199" t="s">
        <v>593</v>
      </c>
    </row>
    <row r="253" spans="2:51" s="14" customFormat="1" ht="12">
      <c r="B253" s="229"/>
      <c r="C253" s="230"/>
      <c r="D253" s="214" t="s">
        <v>143</v>
      </c>
      <c r="E253" s="231" t="s">
        <v>1</v>
      </c>
      <c r="F253" s="232" t="s">
        <v>594</v>
      </c>
      <c r="G253" s="230"/>
      <c r="H253" s="231" t="s">
        <v>1</v>
      </c>
      <c r="I253" s="233"/>
      <c r="J253" s="230"/>
      <c r="K253" s="230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143</v>
      </c>
      <c r="AU253" s="238" t="s">
        <v>87</v>
      </c>
      <c r="AV253" s="14" t="s">
        <v>85</v>
      </c>
      <c r="AW253" s="14" t="s">
        <v>32</v>
      </c>
      <c r="AX253" s="14" t="s">
        <v>77</v>
      </c>
      <c r="AY253" s="238" t="s">
        <v>122</v>
      </c>
    </row>
    <row r="254" spans="2:51" s="13" customFormat="1" ht="12">
      <c r="B254" s="212"/>
      <c r="C254" s="213"/>
      <c r="D254" s="214" t="s">
        <v>143</v>
      </c>
      <c r="E254" s="239" t="s">
        <v>1</v>
      </c>
      <c r="F254" s="215" t="s">
        <v>595</v>
      </c>
      <c r="G254" s="213"/>
      <c r="H254" s="216">
        <v>3.6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143</v>
      </c>
      <c r="AU254" s="222" t="s">
        <v>87</v>
      </c>
      <c r="AV254" s="13" t="s">
        <v>87</v>
      </c>
      <c r="AW254" s="13" t="s">
        <v>32</v>
      </c>
      <c r="AX254" s="13" t="s">
        <v>77</v>
      </c>
      <c r="AY254" s="222" t="s">
        <v>122</v>
      </c>
    </row>
    <row r="255" spans="2:51" s="14" customFormat="1" ht="12">
      <c r="B255" s="229"/>
      <c r="C255" s="230"/>
      <c r="D255" s="214" t="s">
        <v>143</v>
      </c>
      <c r="E255" s="231" t="s">
        <v>1</v>
      </c>
      <c r="F255" s="232" t="s">
        <v>580</v>
      </c>
      <c r="G255" s="230"/>
      <c r="H255" s="231" t="s">
        <v>1</v>
      </c>
      <c r="I255" s="233"/>
      <c r="J255" s="230"/>
      <c r="K255" s="230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143</v>
      </c>
      <c r="AU255" s="238" t="s">
        <v>87</v>
      </c>
      <c r="AV255" s="14" t="s">
        <v>85</v>
      </c>
      <c r="AW255" s="14" t="s">
        <v>32</v>
      </c>
      <c r="AX255" s="14" t="s">
        <v>77</v>
      </c>
      <c r="AY255" s="238" t="s">
        <v>122</v>
      </c>
    </row>
    <row r="256" spans="2:51" s="13" customFormat="1" ht="12">
      <c r="B256" s="212"/>
      <c r="C256" s="213"/>
      <c r="D256" s="214" t="s">
        <v>143</v>
      </c>
      <c r="E256" s="239" t="s">
        <v>1</v>
      </c>
      <c r="F256" s="215" t="s">
        <v>596</v>
      </c>
      <c r="G256" s="213"/>
      <c r="H256" s="216">
        <v>3.2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143</v>
      </c>
      <c r="AU256" s="222" t="s">
        <v>87</v>
      </c>
      <c r="AV256" s="13" t="s">
        <v>87</v>
      </c>
      <c r="AW256" s="13" t="s">
        <v>32</v>
      </c>
      <c r="AX256" s="13" t="s">
        <v>77</v>
      </c>
      <c r="AY256" s="222" t="s">
        <v>122</v>
      </c>
    </row>
    <row r="257" spans="2:51" s="15" customFormat="1" ht="12">
      <c r="B257" s="240"/>
      <c r="C257" s="241"/>
      <c r="D257" s="214" t="s">
        <v>143</v>
      </c>
      <c r="E257" s="242" t="s">
        <v>1</v>
      </c>
      <c r="F257" s="243" t="s">
        <v>476</v>
      </c>
      <c r="G257" s="241"/>
      <c r="H257" s="244">
        <v>6.800000000000001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143</v>
      </c>
      <c r="AU257" s="250" t="s">
        <v>87</v>
      </c>
      <c r="AV257" s="15" t="s">
        <v>134</v>
      </c>
      <c r="AW257" s="15" t="s">
        <v>32</v>
      </c>
      <c r="AX257" s="15" t="s">
        <v>85</v>
      </c>
      <c r="AY257" s="250" t="s">
        <v>122</v>
      </c>
    </row>
    <row r="258" spans="1:65" s="2" customFormat="1" ht="24.2" customHeight="1">
      <c r="A258" s="34"/>
      <c r="B258" s="35"/>
      <c r="C258" s="187" t="s">
        <v>189</v>
      </c>
      <c r="D258" s="187" t="s">
        <v>125</v>
      </c>
      <c r="E258" s="188" t="s">
        <v>597</v>
      </c>
      <c r="F258" s="189" t="s">
        <v>598</v>
      </c>
      <c r="G258" s="190" t="s">
        <v>372</v>
      </c>
      <c r="H258" s="191">
        <v>1.255</v>
      </c>
      <c r="I258" s="192"/>
      <c r="J258" s="193">
        <f>ROUND(I258*H258,2)</f>
        <v>0</v>
      </c>
      <c r="K258" s="194"/>
      <c r="L258" s="39"/>
      <c r="M258" s="195" t="s">
        <v>1</v>
      </c>
      <c r="N258" s="196" t="s">
        <v>42</v>
      </c>
      <c r="O258" s="71"/>
      <c r="P258" s="197">
        <f>O258*H258</f>
        <v>0</v>
      </c>
      <c r="Q258" s="197">
        <v>0</v>
      </c>
      <c r="R258" s="197">
        <f>Q258*H258</f>
        <v>0</v>
      </c>
      <c r="S258" s="197">
        <v>0.27</v>
      </c>
      <c r="T258" s="198">
        <f>S258*H258</f>
        <v>0.33885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134</v>
      </c>
      <c r="AT258" s="199" t="s">
        <v>125</v>
      </c>
      <c r="AU258" s="199" t="s">
        <v>87</v>
      </c>
      <c r="AY258" s="17" t="s">
        <v>122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7" t="s">
        <v>85</v>
      </c>
      <c r="BK258" s="200">
        <f>ROUND(I258*H258,2)</f>
        <v>0</v>
      </c>
      <c r="BL258" s="17" t="s">
        <v>134</v>
      </c>
      <c r="BM258" s="199" t="s">
        <v>599</v>
      </c>
    </row>
    <row r="259" spans="2:51" s="14" customFormat="1" ht="12">
      <c r="B259" s="229"/>
      <c r="C259" s="230"/>
      <c r="D259" s="214" t="s">
        <v>143</v>
      </c>
      <c r="E259" s="231" t="s">
        <v>1</v>
      </c>
      <c r="F259" s="232" t="s">
        <v>600</v>
      </c>
      <c r="G259" s="230"/>
      <c r="H259" s="231" t="s">
        <v>1</v>
      </c>
      <c r="I259" s="233"/>
      <c r="J259" s="230"/>
      <c r="K259" s="230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143</v>
      </c>
      <c r="AU259" s="238" t="s">
        <v>87</v>
      </c>
      <c r="AV259" s="14" t="s">
        <v>85</v>
      </c>
      <c r="AW259" s="14" t="s">
        <v>32</v>
      </c>
      <c r="AX259" s="14" t="s">
        <v>77</v>
      </c>
      <c r="AY259" s="238" t="s">
        <v>122</v>
      </c>
    </row>
    <row r="260" spans="2:51" s="13" customFormat="1" ht="12">
      <c r="B260" s="212"/>
      <c r="C260" s="213"/>
      <c r="D260" s="214" t="s">
        <v>143</v>
      </c>
      <c r="E260" s="239" t="s">
        <v>1</v>
      </c>
      <c r="F260" s="215" t="s">
        <v>601</v>
      </c>
      <c r="G260" s="213"/>
      <c r="H260" s="216">
        <v>1.255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143</v>
      </c>
      <c r="AU260" s="222" t="s">
        <v>87</v>
      </c>
      <c r="AV260" s="13" t="s">
        <v>87</v>
      </c>
      <c r="AW260" s="13" t="s">
        <v>32</v>
      </c>
      <c r="AX260" s="13" t="s">
        <v>85</v>
      </c>
      <c r="AY260" s="222" t="s">
        <v>122</v>
      </c>
    </row>
    <row r="261" spans="1:65" s="2" customFormat="1" ht="24.2" customHeight="1">
      <c r="A261" s="34"/>
      <c r="B261" s="35"/>
      <c r="C261" s="187" t="s">
        <v>223</v>
      </c>
      <c r="D261" s="187" t="s">
        <v>125</v>
      </c>
      <c r="E261" s="188" t="s">
        <v>602</v>
      </c>
      <c r="F261" s="189" t="s">
        <v>603</v>
      </c>
      <c r="G261" s="190" t="s">
        <v>518</v>
      </c>
      <c r="H261" s="191">
        <v>0.24</v>
      </c>
      <c r="I261" s="192"/>
      <c r="J261" s="193">
        <f>ROUND(I261*H261,2)</f>
        <v>0</v>
      </c>
      <c r="K261" s="194"/>
      <c r="L261" s="39"/>
      <c r="M261" s="195" t="s">
        <v>1</v>
      </c>
      <c r="N261" s="196" t="s">
        <v>42</v>
      </c>
      <c r="O261" s="71"/>
      <c r="P261" s="197">
        <f>O261*H261</f>
        <v>0</v>
      </c>
      <c r="Q261" s="197">
        <v>0</v>
      </c>
      <c r="R261" s="197">
        <f>Q261*H261</f>
        <v>0</v>
      </c>
      <c r="S261" s="197">
        <v>1.8</v>
      </c>
      <c r="T261" s="198">
        <f>S261*H261</f>
        <v>0.432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134</v>
      </c>
      <c r="AT261" s="199" t="s">
        <v>125</v>
      </c>
      <c r="AU261" s="199" t="s">
        <v>87</v>
      </c>
      <c r="AY261" s="17" t="s">
        <v>122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7" t="s">
        <v>85</v>
      </c>
      <c r="BK261" s="200">
        <f>ROUND(I261*H261,2)</f>
        <v>0</v>
      </c>
      <c r="BL261" s="17" t="s">
        <v>134</v>
      </c>
      <c r="BM261" s="199" t="s">
        <v>604</v>
      </c>
    </row>
    <row r="262" spans="2:51" s="14" customFormat="1" ht="12">
      <c r="B262" s="229"/>
      <c r="C262" s="230"/>
      <c r="D262" s="214" t="s">
        <v>143</v>
      </c>
      <c r="E262" s="231" t="s">
        <v>1</v>
      </c>
      <c r="F262" s="232" t="s">
        <v>600</v>
      </c>
      <c r="G262" s="230"/>
      <c r="H262" s="231" t="s">
        <v>1</v>
      </c>
      <c r="I262" s="233"/>
      <c r="J262" s="230"/>
      <c r="K262" s="230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143</v>
      </c>
      <c r="AU262" s="238" t="s">
        <v>87</v>
      </c>
      <c r="AV262" s="14" t="s">
        <v>85</v>
      </c>
      <c r="AW262" s="14" t="s">
        <v>32</v>
      </c>
      <c r="AX262" s="14" t="s">
        <v>77</v>
      </c>
      <c r="AY262" s="238" t="s">
        <v>122</v>
      </c>
    </row>
    <row r="263" spans="2:51" s="13" customFormat="1" ht="12">
      <c r="B263" s="212"/>
      <c r="C263" s="213"/>
      <c r="D263" s="214" t="s">
        <v>143</v>
      </c>
      <c r="E263" s="239" t="s">
        <v>1</v>
      </c>
      <c r="F263" s="215" t="s">
        <v>605</v>
      </c>
      <c r="G263" s="213"/>
      <c r="H263" s="216">
        <v>0.24</v>
      </c>
      <c r="I263" s="217"/>
      <c r="J263" s="213"/>
      <c r="K263" s="213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143</v>
      </c>
      <c r="AU263" s="222" t="s">
        <v>87</v>
      </c>
      <c r="AV263" s="13" t="s">
        <v>87</v>
      </c>
      <c r="AW263" s="13" t="s">
        <v>32</v>
      </c>
      <c r="AX263" s="13" t="s">
        <v>85</v>
      </c>
      <c r="AY263" s="222" t="s">
        <v>122</v>
      </c>
    </row>
    <row r="264" spans="1:65" s="2" customFormat="1" ht="24.2" customHeight="1">
      <c r="A264" s="34"/>
      <c r="B264" s="35"/>
      <c r="C264" s="187" t="s">
        <v>193</v>
      </c>
      <c r="D264" s="187" t="s">
        <v>125</v>
      </c>
      <c r="E264" s="188" t="s">
        <v>606</v>
      </c>
      <c r="F264" s="189" t="s">
        <v>607</v>
      </c>
      <c r="G264" s="190" t="s">
        <v>372</v>
      </c>
      <c r="H264" s="191">
        <v>5.6</v>
      </c>
      <c r="I264" s="192"/>
      <c r="J264" s="193">
        <f>ROUND(I264*H264,2)</f>
        <v>0</v>
      </c>
      <c r="K264" s="194"/>
      <c r="L264" s="39"/>
      <c r="M264" s="195" t="s">
        <v>1</v>
      </c>
      <c r="N264" s="196" t="s">
        <v>42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0.165</v>
      </c>
      <c r="T264" s="198">
        <f>S264*H264</f>
        <v>0.9239999999999999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134</v>
      </c>
      <c r="AT264" s="199" t="s">
        <v>125</v>
      </c>
      <c r="AU264" s="199" t="s">
        <v>87</v>
      </c>
      <c r="AY264" s="17" t="s">
        <v>122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85</v>
      </c>
      <c r="BK264" s="200">
        <f>ROUND(I264*H264,2)</f>
        <v>0</v>
      </c>
      <c r="BL264" s="17" t="s">
        <v>134</v>
      </c>
      <c r="BM264" s="199" t="s">
        <v>608</v>
      </c>
    </row>
    <row r="265" spans="2:51" s="14" customFormat="1" ht="12">
      <c r="B265" s="229"/>
      <c r="C265" s="230"/>
      <c r="D265" s="214" t="s">
        <v>143</v>
      </c>
      <c r="E265" s="231" t="s">
        <v>1</v>
      </c>
      <c r="F265" s="232" t="s">
        <v>609</v>
      </c>
      <c r="G265" s="230"/>
      <c r="H265" s="231" t="s">
        <v>1</v>
      </c>
      <c r="I265" s="233"/>
      <c r="J265" s="230"/>
      <c r="K265" s="230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143</v>
      </c>
      <c r="AU265" s="238" t="s">
        <v>87</v>
      </c>
      <c r="AV265" s="14" t="s">
        <v>85</v>
      </c>
      <c r="AW265" s="14" t="s">
        <v>32</v>
      </c>
      <c r="AX265" s="14" t="s">
        <v>77</v>
      </c>
      <c r="AY265" s="238" t="s">
        <v>122</v>
      </c>
    </row>
    <row r="266" spans="2:51" s="13" customFormat="1" ht="12">
      <c r="B266" s="212"/>
      <c r="C266" s="213"/>
      <c r="D266" s="214" t="s">
        <v>143</v>
      </c>
      <c r="E266" s="239" t="s">
        <v>1</v>
      </c>
      <c r="F266" s="215" t="s">
        <v>610</v>
      </c>
      <c r="G266" s="213"/>
      <c r="H266" s="216">
        <v>5.6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143</v>
      </c>
      <c r="AU266" s="222" t="s">
        <v>87</v>
      </c>
      <c r="AV266" s="13" t="s">
        <v>87</v>
      </c>
      <c r="AW266" s="13" t="s">
        <v>32</v>
      </c>
      <c r="AX266" s="13" t="s">
        <v>85</v>
      </c>
      <c r="AY266" s="222" t="s">
        <v>122</v>
      </c>
    </row>
    <row r="267" spans="1:65" s="2" customFormat="1" ht="33" customHeight="1">
      <c r="A267" s="34"/>
      <c r="B267" s="35"/>
      <c r="C267" s="187" t="s">
        <v>230</v>
      </c>
      <c r="D267" s="187" t="s">
        <v>125</v>
      </c>
      <c r="E267" s="188" t="s">
        <v>611</v>
      </c>
      <c r="F267" s="189" t="s">
        <v>612</v>
      </c>
      <c r="G267" s="190" t="s">
        <v>138</v>
      </c>
      <c r="H267" s="191">
        <v>3.6</v>
      </c>
      <c r="I267" s="192"/>
      <c r="J267" s="193">
        <f>ROUND(I267*H267,2)</f>
        <v>0</v>
      </c>
      <c r="K267" s="194"/>
      <c r="L267" s="39"/>
      <c r="M267" s="195" t="s">
        <v>1</v>
      </c>
      <c r="N267" s="196" t="s">
        <v>42</v>
      </c>
      <c r="O267" s="71"/>
      <c r="P267" s="197">
        <f>O267*H267</f>
        <v>0</v>
      </c>
      <c r="Q267" s="197">
        <v>0</v>
      </c>
      <c r="R267" s="197">
        <f>Q267*H267</f>
        <v>0</v>
      </c>
      <c r="S267" s="197">
        <v>0.027</v>
      </c>
      <c r="T267" s="198">
        <f>S267*H267</f>
        <v>0.0972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134</v>
      </c>
      <c r="AT267" s="199" t="s">
        <v>125</v>
      </c>
      <c r="AU267" s="199" t="s">
        <v>87</v>
      </c>
      <c r="AY267" s="17" t="s">
        <v>122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85</v>
      </c>
      <c r="BK267" s="200">
        <f>ROUND(I267*H267,2)</f>
        <v>0</v>
      </c>
      <c r="BL267" s="17" t="s">
        <v>134</v>
      </c>
      <c r="BM267" s="199" t="s">
        <v>613</v>
      </c>
    </row>
    <row r="268" spans="2:51" s="14" customFormat="1" ht="12">
      <c r="B268" s="229"/>
      <c r="C268" s="230"/>
      <c r="D268" s="214" t="s">
        <v>143</v>
      </c>
      <c r="E268" s="231" t="s">
        <v>1</v>
      </c>
      <c r="F268" s="232" t="s">
        <v>474</v>
      </c>
      <c r="G268" s="230"/>
      <c r="H268" s="231" t="s">
        <v>1</v>
      </c>
      <c r="I268" s="233"/>
      <c r="J268" s="230"/>
      <c r="K268" s="230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143</v>
      </c>
      <c r="AU268" s="238" t="s">
        <v>87</v>
      </c>
      <c r="AV268" s="14" t="s">
        <v>85</v>
      </c>
      <c r="AW268" s="14" t="s">
        <v>32</v>
      </c>
      <c r="AX268" s="14" t="s">
        <v>77</v>
      </c>
      <c r="AY268" s="238" t="s">
        <v>122</v>
      </c>
    </row>
    <row r="269" spans="2:51" s="13" customFormat="1" ht="12">
      <c r="B269" s="212"/>
      <c r="C269" s="213"/>
      <c r="D269" s="214" t="s">
        <v>143</v>
      </c>
      <c r="E269" s="239" t="s">
        <v>1</v>
      </c>
      <c r="F269" s="215" t="s">
        <v>614</v>
      </c>
      <c r="G269" s="213"/>
      <c r="H269" s="216">
        <v>3.6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143</v>
      </c>
      <c r="AU269" s="222" t="s">
        <v>87</v>
      </c>
      <c r="AV269" s="13" t="s">
        <v>87</v>
      </c>
      <c r="AW269" s="13" t="s">
        <v>32</v>
      </c>
      <c r="AX269" s="13" t="s">
        <v>85</v>
      </c>
      <c r="AY269" s="222" t="s">
        <v>122</v>
      </c>
    </row>
    <row r="270" spans="1:65" s="2" customFormat="1" ht="24.2" customHeight="1">
      <c r="A270" s="34"/>
      <c r="B270" s="35"/>
      <c r="C270" s="187" t="s">
        <v>133</v>
      </c>
      <c r="D270" s="187" t="s">
        <v>125</v>
      </c>
      <c r="E270" s="188" t="s">
        <v>615</v>
      </c>
      <c r="F270" s="189" t="s">
        <v>616</v>
      </c>
      <c r="G270" s="190" t="s">
        <v>138</v>
      </c>
      <c r="H270" s="191">
        <v>49</v>
      </c>
      <c r="I270" s="192"/>
      <c r="J270" s="193">
        <f>ROUND(I270*H270,2)</f>
        <v>0</v>
      </c>
      <c r="K270" s="194"/>
      <c r="L270" s="39"/>
      <c r="M270" s="195" t="s">
        <v>1</v>
      </c>
      <c r="N270" s="196" t="s">
        <v>42</v>
      </c>
      <c r="O270" s="71"/>
      <c r="P270" s="197">
        <f>O270*H270</f>
        <v>0</v>
      </c>
      <c r="Q270" s="197">
        <v>0</v>
      </c>
      <c r="R270" s="197">
        <f>Q270*H270</f>
        <v>0</v>
      </c>
      <c r="S270" s="197">
        <v>0.011</v>
      </c>
      <c r="T270" s="198">
        <f>S270*H270</f>
        <v>0.5389999999999999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134</v>
      </c>
      <c r="AT270" s="199" t="s">
        <v>125</v>
      </c>
      <c r="AU270" s="199" t="s">
        <v>87</v>
      </c>
      <c r="AY270" s="17" t="s">
        <v>122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85</v>
      </c>
      <c r="BK270" s="200">
        <f>ROUND(I270*H270,2)</f>
        <v>0</v>
      </c>
      <c r="BL270" s="17" t="s">
        <v>134</v>
      </c>
      <c r="BM270" s="199" t="s">
        <v>617</v>
      </c>
    </row>
    <row r="271" spans="2:51" s="13" customFormat="1" ht="12">
      <c r="B271" s="212"/>
      <c r="C271" s="213"/>
      <c r="D271" s="214" t="s">
        <v>143</v>
      </c>
      <c r="E271" s="239" t="s">
        <v>1</v>
      </c>
      <c r="F271" s="215" t="s">
        <v>300</v>
      </c>
      <c r="G271" s="213"/>
      <c r="H271" s="216">
        <v>49</v>
      </c>
      <c r="I271" s="217"/>
      <c r="J271" s="213"/>
      <c r="K271" s="213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143</v>
      </c>
      <c r="AU271" s="222" t="s">
        <v>87</v>
      </c>
      <c r="AV271" s="13" t="s">
        <v>87</v>
      </c>
      <c r="AW271" s="13" t="s">
        <v>32</v>
      </c>
      <c r="AX271" s="13" t="s">
        <v>85</v>
      </c>
      <c r="AY271" s="222" t="s">
        <v>122</v>
      </c>
    </row>
    <row r="272" spans="1:65" s="2" customFormat="1" ht="16.5" customHeight="1">
      <c r="A272" s="34"/>
      <c r="B272" s="35"/>
      <c r="C272" s="187" t="s">
        <v>237</v>
      </c>
      <c r="D272" s="187" t="s">
        <v>125</v>
      </c>
      <c r="E272" s="188" t="s">
        <v>618</v>
      </c>
      <c r="F272" s="189" t="s">
        <v>619</v>
      </c>
      <c r="G272" s="190" t="s">
        <v>287</v>
      </c>
      <c r="H272" s="251"/>
      <c r="I272" s="192"/>
      <c r="J272" s="193">
        <f>ROUND(I272*H272,2)</f>
        <v>0</v>
      </c>
      <c r="K272" s="194"/>
      <c r="L272" s="39"/>
      <c r="M272" s="195" t="s">
        <v>1</v>
      </c>
      <c r="N272" s="196" t="s">
        <v>42</v>
      </c>
      <c r="O272" s="71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134</v>
      </c>
      <c r="AT272" s="199" t="s">
        <v>125</v>
      </c>
      <c r="AU272" s="199" t="s">
        <v>87</v>
      </c>
      <c r="AY272" s="17" t="s">
        <v>122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85</v>
      </c>
      <c r="BK272" s="200">
        <f>ROUND(I272*H272,2)</f>
        <v>0</v>
      </c>
      <c r="BL272" s="17" t="s">
        <v>134</v>
      </c>
      <c r="BM272" s="199" t="s">
        <v>620</v>
      </c>
    </row>
    <row r="273" spans="1:65" s="2" customFormat="1" ht="24.2" customHeight="1">
      <c r="A273" s="34"/>
      <c r="B273" s="35"/>
      <c r="C273" s="187" t="s">
        <v>198</v>
      </c>
      <c r="D273" s="187" t="s">
        <v>125</v>
      </c>
      <c r="E273" s="188" t="s">
        <v>621</v>
      </c>
      <c r="F273" s="189" t="s">
        <v>622</v>
      </c>
      <c r="G273" s="190" t="s">
        <v>372</v>
      </c>
      <c r="H273" s="191">
        <v>10</v>
      </c>
      <c r="I273" s="192"/>
      <c r="J273" s="193">
        <f>ROUND(I273*H273,2)</f>
        <v>0</v>
      </c>
      <c r="K273" s="194"/>
      <c r="L273" s="39"/>
      <c r="M273" s="195" t="s">
        <v>1</v>
      </c>
      <c r="N273" s="196" t="s">
        <v>42</v>
      </c>
      <c r="O273" s="71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134</v>
      </c>
      <c r="AT273" s="199" t="s">
        <v>125</v>
      </c>
      <c r="AU273" s="199" t="s">
        <v>87</v>
      </c>
      <c r="AY273" s="17" t="s">
        <v>122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85</v>
      </c>
      <c r="BK273" s="200">
        <f>ROUND(I273*H273,2)</f>
        <v>0</v>
      </c>
      <c r="BL273" s="17" t="s">
        <v>134</v>
      </c>
      <c r="BM273" s="199" t="s">
        <v>623</v>
      </c>
    </row>
    <row r="274" spans="1:65" s="2" customFormat="1" ht="33" customHeight="1">
      <c r="A274" s="34"/>
      <c r="B274" s="35"/>
      <c r="C274" s="187" t="s">
        <v>245</v>
      </c>
      <c r="D274" s="187" t="s">
        <v>125</v>
      </c>
      <c r="E274" s="188" t="s">
        <v>624</v>
      </c>
      <c r="F274" s="189" t="s">
        <v>625</v>
      </c>
      <c r="G274" s="190" t="s">
        <v>128</v>
      </c>
      <c r="H274" s="191">
        <v>1</v>
      </c>
      <c r="I274" s="192"/>
      <c r="J274" s="193">
        <f>ROUND(I274*H274,2)</f>
        <v>0</v>
      </c>
      <c r="K274" s="194"/>
      <c r="L274" s="39"/>
      <c r="M274" s="195" t="s">
        <v>1</v>
      </c>
      <c r="N274" s="196" t="s">
        <v>42</v>
      </c>
      <c r="O274" s="71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134</v>
      </c>
      <c r="AT274" s="199" t="s">
        <v>125</v>
      </c>
      <c r="AU274" s="199" t="s">
        <v>87</v>
      </c>
      <c r="AY274" s="17" t="s">
        <v>122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85</v>
      </c>
      <c r="BK274" s="200">
        <f>ROUND(I274*H274,2)</f>
        <v>0</v>
      </c>
      <c r="BL274" s="17" t="s">
        <v>134</v>
      </c>
      <c r="BM274" s="199" t="s">
        <v>626</v>
      </c>
    </row>
    <row r="275" spans="2:63" s="12" customFormat="1" ht="22.9" customHeight="1">
      <c r="B275" s="171"/>
      <c r="C275" s="172"/>
      <c r="D275" s="173" t="s">
        <v>76</v>
      </c>
      <c r="E275" s="185" t="s">
        <v>627</v>
      </c>
      <c r="F275" s="185" t="s">
        <v>628</v>
      </c>
      <c r="G275" s="172"/>
      <c r="H275" s="172"/>
      <c r="I275" s="175"/>
      <c r="J275" s="186">
        <f>BK275</f>
        <v>0</v>
      </c>
      <c r="K275" s="172"/>
      <c r="L275" s="177"/>
      <c r="M275" s="178"/>
      <c r="N275" s="179"/>
      <c r="O275" s="179"/>
      <c r="P275" s="180">
        <f>SUM(P276:P280)</f>
        <v>0</v>
      </c>
      <c r="Q275" s="179"/>
      <c r="R275" s="180">
        <f>SUM(R276:R280)</f>
        <v>0</v>
      </c>
      <c r="S275" s="179"/>
      <c r="T275" s="181">
        <f>SUM(T276:T280)</f>
        <v>0</v>
      </c>
      <c r="AR275" s="182" t="s">
        <v>85</v>
      </c>
      <c r="AT275" s="183" t="s">
        <v>76</v>
      </c>
      <c r="AU275" s="183" t="s">
        <v>85</v>
      </c>
      <c r="AY275" s="182" t="s">
        <v>122</v>
      </c>
      <c r="BK275" s="184">
        <f>SUM(BK276:BK280)</f>
        <v>0</v>
      </c>
    </row>
    <row r="276" spans="1:65" s="2" customFormat="1" ht="33" customHeight="1">
      <c r="A276" s="34"/>
      <c r="B276" s="35"/>
      <c r="C276" s="187" t="s">
        <v>201</v>
      </c>
      <c r="D276" s="187" t="s">
        <v>125</v>
      </c>
      <c r="E276" s="188" t="s">
        <v>629</v>
      </c>
      <c r="F276" s="189" t="s">
        <v>630</v>
      </c>
      <c r="G276" s="190" t="s">
        <v>527</v>
      </c>
      <c r="H276" s="191">
        <v>54.04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42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134</v>
      </c>
      <c r="AT276" s="199" t="s">
        <v>125</v>
      </c>
      <c r="AU276" s="199" t="s">
        <v>87</v>
      </c>
      <c r="AY276" s="17" t="s">
        <v>122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85</v>
      </c>
      <c r="BK276" s="200">
        <f>ROUND(I276*H276,2)</f>
        <v>0</v>
      </c>
      <c r="BL276" s="17" t="s">
        <v>134</v>
      </c>
      <c r="BM276" s="199" t="s">
        <v>631</v>
      </c>
    </row>
    <row r="277" spans="1:65" s="2" customFormat="1" ht="24.2" customHeight="1">
      <c r="A277" s="34"/>
      <c r="B277" s="35"/>
      <c r="C277" s="187" t="s">
        <v>252</v>
      </c>
      <c r="D277" s="187" t="s">
        <v>125</v>
      </c>
      <c r="E277" s="188" t="s">
        <v>632</v>
      </c>
      <c r="F277" s="189" t="s">
        <v>633</v>
      </c>
      <c r="G277" s="190" t="s">
        <v>527</v>
      </c>
      <c r="H277" s="191">
        <v>54.04</v>
      </c>
      <c r="I277" s="192"/>
      <c r="J277" s="193">
        <f>ROUND(I277*H277,2)</f>
        <v>0</v>
      </c>
      <c r="K277" s="194"/>
      <c r="L277" s="39"/>
      <c r="M277" s="195" t="s">
        <v>1</v>
      </c>
      <c r="N277" s="196" t="s">
        <v>42</v>
      </c>
      <c r="O277" s="71"/>
      <c r="P277" s="197">
        <f>O277*H277</f>
        <v>0</v>
      </c>
      <c r="Q277" s="197">
        <v>0</v>
      </c>
      <c r="R277" s="197">
        <f>Q277*H277</f>
        <v>0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134</v>
      </c>
      <c r="AT277" s="199" t="s">
        <v>125</v>
      </c>
      <c r="AU277" s="199" t="s">
        <v>87</v>
      </c>
      <c r="AY277" s="17" t="s">
        <v>122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85</v>
      </c>
      <c r="BK277" s="200">
        <f>ROUND(I277*H277,2)</f>
        <v>0</v>
      </c>
      <c r="BL277" s="17" t="s">
        <v>134</v>
      </c>
      <c r="BM277" s="199" t="s">
        <v>634</v>
      </c>
    </row>
    <row r="278" spans="1:65" s="2" customFormat="1" ht="24.2" customHeight="1">
      <c r="A278" s="34"/>
      <c r="B278" s="35"/>
      <c r="C278" s="187" t="s">
        <v>205</v>
      </c>
      <c r="D278" s="187" t="s">
        <v>125</v>
      </c>
      <c r="E278" s="188" t="s">
        <v>635</v>
      </c>
      <c r="F278" s="189" t="s">
        <v>636</v>
      </c>
      <c r="G278" s="190" t="s">
        <v>527</v>
      </c>
      <c r="H278" s="191">
        <v>594.44</v>
      </c>
      <c r="I278" s="192"/>
      <c r="J278" s="193">
        <f>ROUND(I278*H278,2)</f>
        <v>0</v>
      </c>
      <c r="K278" s="194"/>
      <c r="L278" s="39"/>
      <c r="M278" s="195" t="s">
        <v>1</v>
      </c>
      <c r="N278" s="196" t="s">
        <v>42</v>
      </c>
      <c r="O278" s="71"/>
      <c r="P278" s="197">
        <f>O278*H278</f>
        <v>0</v>
      </c>
      <c r="Q278" s="197">
        <v>0</v>
      </c>
      <c r="R278" s="197">
        <f>Q278*H278</f>
        <v>0</v>
      </c>
      <c r="S278" s="197">
        <v>0</v>
      </c>
      <c r="T278" s="19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134</v>
      </c>
      <c r="AT278" s="199" t="s">
        <v>125</v>
      </c>
      <c r="AU278" s="199" t="s">
        <v>87</v>
      </c>
      <c r="AY278" s="17" t="s">
        <v>122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85</v>
      </c>
      <c r="BK278" s="200">
        <f>ROUND(I278*H278,2)</f>
        <v>0</v>
      </c>
      <c r="BL278" s="17" t="s">
        <v>134</v>
      </c>
      <c r="BM278" s="199" t="s">
        <v>637</v>
      </c>
    </row>
    <row r="279" spans="2:51" s="13" customFormat="1" ht="12">
      <c r="B279" s="212"/>
      <c r="C279" s="213"/>
      <c r="D279" s="214" t="s">
        <v>143</v>
      </c>
      <c r="E279" s="213"/>
      <c r="F279" s="215" t="s">
        <v>638</v>
      </c>
      <c r="G279" s="213"/>
      <c r="H279" s="216">
        <v>594.44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143</v>
      </c>
      <c r="AU279" s="222" t="s">
        <v>87</v>
      </c>
      <c r="AV279" s="13" t="s">
        <v>87</v>
      </c>
      <c r="AW279" s="13" t="s">
        <v>4</v>
      </c>
      <c r="AX279" s="13" t="s">
        <v>85</v>
      </c>
      <c r="AY279" s="222" t="s">
        <v>122</v>
      </c>
    </row>
    <row r="280" spans="1:65" s="2" customFormat="1" ht="49.15" customHeight="1">
      <c r="A280" s="34"/>
      <c r="B280" s="35"/>
      <c r="C280" s="187" t="s">
        <v>259</v>
      </c>
      <c r="D280" s="187" t="s">
        <v>125</v>
      </c>
      <c r="E280" s="188" t="s">
        <v>639</v>
      </c>
      <c r="F280" s="189" t="s">
        <v>640</v>
      </c>
      <c r="G280" s="190" t="s">
        <v>527</v>
      </c>
      <c r="H280" s="191">
        <v>54.04</v>
      </c>
      <c r="I280" s="192"/>
      <c r="J280" s="193">
        <f>ROUND(I280*H280,2)</f>
        <v>0</v>
      </c>
      <c r="K280" s="194"/>
      <c r="L280" s="39"/>
      <c r="M280" s="195" t="s">
        <v>1</v>
      </c>
      <c r="N280" s="196" t="s">
        <v>42</v>
      </c>
      <c r="O280" s="71"/>
      <c r="P280" s="197">
        <f>O280*H280</f>
        <v>0</v>
      </c>
      <c r="Q280" s="197">
        <v>0</v>
      </c>
      <c r="R280" s="197">
        <f>Q280*H280</f>
        <v>0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134</v>
      </c>
      <c r="AT280" s="199" t="s">
        <v>125</v>
      </c>
      <c r="AU280" s="199" t="s">
        <v>87</v>
      </c>
      <c r="AY280" s="17" t="s">
        <v>122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85</v>
      </c>
      <c r="BK280" s="200">
        <f>ROUND(I280*H280,2)</f>
        <v>0</v>
      </c>
      <c r="BL280" s="17" t="s">
        <v>134</v>
      </c>
      <c r="BM280" s="199" t="s">
        <v>641</v>
      </c>
    </row>
    <row r="281" spans="2:63" s="12" customFormat="1" ht="22.9" customHeight="1">
      <c r="B281" s="171"/>
      <c r="C281" s="172"/>
      <c r="D281" s="173" t="s">
        <v>76</v>
      </c>
      <c r="E281" s="185" t="s">
        <v>642</v>
      </c>
      <c r="F281" s="185" t="s">
        <v>643</v>
      </c>
      <c r="G281" s="172"/>
      <c r="H281" s="172"/>
      <c r="I281" s="175"/>
      <c r="J281" s="186">
        <f>BK281</f>
        <v>0</v>
      </c>
      <c r="K281" s="172"/>
      <c r="L281" s="177"/>
      <c r="M281" s="178"/>
      <c r="N281" s="179"/>
      <c r="O281" s="179"/>
      <c r="P281" s="180">
        <f>P282</f>
        <v>0</v>
      </c>
      <c r="Q281" s="179"/>
      <c r="R281" s="180">
        <f>R282</f>
        <v>0</v>
      </c>
      <c r="S281" s="179"/>
      <c r="T281" s="181">
        <f>T282</f>
        <v>0</v>
      </c>
      <c r="AR281" s="182" t="s">
        <v>85</v>
      </c>
      <c r="AT281" s="183" t="s">
        <v>76</v>
      </c>
      <c r="AU281" s="183" t="s">
        <v>85</v>
      </c>
      <c r="AY281" s="182" t="s">
        <v>122</v>
      </c>
      <c r="BK281" s="184">
        <f>BK282</f>
        <v>0</v>
      </c>
    </row>
    <row r="282" spans="1:65" s="2" customFormat="1" ht="21.75" customHeight="1">
      <c r="A282" s="34"/>
      <c r="B282" s="35"/>
      <c r="C282" s="187" t="s">
        <v>208</v>
      </c>
      <c r="D282" s="187" t="s">
        <v>125</v>
      </c>
      <c r="E282" s="188" t="s">
        <v>644</v>
      </c>
      <c r="F282" s="189" t="s">
        <v>645</v>
      </c>
      <c r="G282" s="190" t="s">
        <v>527</v>
      </c>
      <c r="H282" s="191">
        <v>43.665</v>
      </c>
      <c r="I282" s="192"/>
      <c r="J282" s="193">
        <f>ROUND(I282*H282,2)</f>
        <v>0</v>
      </c>
      <c r="K282" s="194"/>
      <c r="L282" s="39"/>
      <c r="M282" s="195" t="s">
        <v>1</v>
      </c>
      <c r="N282" s="196" t="s">
        <v>42</v>
      </c>
      <c r="O282" s="71"/>
      <c r="P282" s="197">
        <f>O282*H282</f>
        <v>0</v>
      </c>
      <c r="Q282" s="197">
        <v>0</v>
      </c>
      <c r="R282" s="197">
        <f>Q282*H282</f>
        <v>0</v>
      </c>
      <c r="S282" s="197">
        <v>0</v>
      </c>
      <c r="T282" s="19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9" t="s">
        <v>134</v>
      </c>
      <c r="AT282" s="199" t="s">
        <v>125</v>
      </c>
      <c r="AU282" s="199" t="s">
        <v>87</v>
      </c>
      <c r="AY282" s="17" t="s">
        <v>122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17" t="s">
        <v>85</v>
      </c>
      <c r="BK282" s="200">
        <f>ROUND(I282*H282,2)</f>
        <v>0</v>
      </c>
      <c r="BL282" s="17" t="s">
        <v>134</v>
      </c>
      <c r="BM282" s="199" t="s">
        <v>646</v>
      </c>
    </row>
    <row r="283" spans="2:63" s="12" customFormat="1" ht="25.9" customHeight="1">
      <c r="B283" s="171"/>
      <c r="C283" s="172"/>
      <c r="D283" s="173" t="s">
        <v>76</v>
      </c>
      <c r="E283" s="174" t="s">
        <v>120</v>
      </c>
      <c r="F283" s="174" t="s">
        <v>121</v>
      </c>
      <c r="G283" s="172"/>
      <c r="H283" s="172"/>
      <c r="I283" s="175"/>
      <c r="J283" s="176">
        <f>BK283</f>
        <v>0</v>
      </c>
      <c r="K283" s="172"/>
      <c r="L283" s="177"/>
      <c r="M283" s="178"/>
      <c r="N283" s="179"/>
      <c r="O283" s="179"/>
      <c r="P283" s="180">
        <f>P284+P291+P303+P313+P319+P327+P335+P352+P388+P420+P447+P468+P526+P591+P653</f>
        <v>0</v>
      </c>
      <c r="Q283" s="179"/>
      <c r="R283" s="180">
        <f>R284+R291+R303+R313+R319+R327+R335+R352+R388+R420+R447+R468+R526+R591+R653</f>
        <v>13.661439810000003</v>
      </c>
      <c r="S283" s="179"/>
      <c r="T283" s="181">
        <f>T284+T291+T303+T313+T319+T327+T335+T352+T388+T420+T447+T468+T526+T591+T653</f>
        <v>3.4706142</v>
      </c>
      <c r="AR283" s="182" t="s">
        <v>87</v>
      </c>
      <c r="AT283" s="183" t="s">
        <v>76</v>
      </c>
      <c r="AU283" s="183" t="s">
        <v>77</v>
      </c>
      <c r="AY283" s="182" t="s">
        <v>122</v>
      </c>
      <c r="BK283" s="184">
        <f>BK284+BK291+BK303+BK313+BK319+BK327+BK335+BK352+BK388+BK420+BK447+BK468+BK526+BK591+BK653</f>
        <v>0</v>
      </c>
    </row>
    <row r="284" spans="2:63" s="12" customFormat="1" ht="22.9" customHeight="1">
      <c r="B284" s="171"/>
      <c r="C284" s="172"/>
      <c r="D284" s="173" t="s">
        <v>76</v>
      </c>
      <c r="E284" s="185" t="s">
        <v>647</v>
      </c>
      <c r="F284" s="185" t="s">
        <v>648</v>
      </c>
      <c r="G284" s="172"/>
      <c r="H284" s="172"/>
      <c r="I284" s="175"/>
      <c r="J284" s="186">
        <f>BK284</f>
        <v>0</v>
      </c>
      <c r="K284" s="172"/>
      <c r="L284" s="177"/>
      <c r="M284" s="178"/>
      <c r="N284" s="179"/>
      <c r="O284" s="179"/>
      <c r="P284" s="180">
        <f>SUM(P285:P290)</f>
        <v>0</v>
      </c>
      <c r="Q284" s="179"/>
      <c r="R284" s="180">
        <f>SUM(R285:R290)</f>
        <v>0.00175644</v>
      </c>
      <c r="S284" s="179"/>
      <c r="T284" s="181">
        <f>SUM(T285:T290)</f>
        <v>0</v>
      </c>
      <c r="AR284" s="182" t="s">
        <v>87</v>
      </c>
      <c r="AT284" s="183" t="s">
        <v>76</v>
      </c>
      <c r="AU284" s="183" t="s">
        <v>85</v>
      </c>
      <c r="AY284" s="182" t="s">
        <v>122</v>
      </c>
      <c r="BK284" s="184">
        <f>SUM(BK285:BK290)</f>
        <v>0</v>
      </c>
    </row>
    <row r="285" spans="1:65" s="2" customFormat="1" ht="24.2" customHeight="1">
      <c r="A285" s="34"/>
      <c r="B285" s="35"/>
      <c r="C285" s="187" t="s">
        <v>266</v>
      </c>
      <c r="D285" s="187" t="s">
        <v>125</v>
      </c>
      <c r="E285" s="188" t="s">
        <v>649</v>
      </c>
      <c r="F285" s="189" t="s">
        <v>650</v>
      </c>
      <c r="G285" s="190" t="s">
        <v>372</v>
      </c>
      <c r="H285" s="191">
        <v>9.293</v>
      </c>
      <c r="I285" s="192"/>
      <c r="J285" s="193">
        <f>ROUND(I285*H285,2)</f>
        <v>0</v>
      </c>
      <c r="K285" s="194"/>
      <c r="L285" s="39"/>
      <c r="M285" s="195" t="s">
        <v>1</v>
      </c>
      <c r="N285" s="196" t="s">
        <v>42</v>
      </c>
      <c r="O285" s="71"/>
      <c r="P285" s="197">
        <f>O285*H285</f>
        <v>0</v>
      </c>
      <c r="Q285" s="197">
        <v>0</v>
      </c>
      <c r="R285" s="197">
        <f>Q285*H285</f>
        <v>0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129</v>
      </c>
      <c r="AT285" s="199" t="s">
        <v>125</v>
      </c>
      <c r="AU285" s="199" t="s">
        <v>87</v>
      </c>
      <c r="AY285" s="17" t="s">
        <v>122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85</v>
      </c>
      <c r="BK285" s="200">
        <f>ROUND(I285*H285,2)</f>
        <v>0</v>
      </c>
      <c r="BL285" s="17" t="s">
        <v>129</v>
      </c>
      <c r="BM285" s="199" t="s">
        <v>651</v>
      </c>
    </row>
    <row r="286" spans="2:51" s="14" customFormat="1" ht="12">
      <c r="B286" s="229"/>
      <c r="C286" s="230"/>
      <c r="D286" s="214" t="s">
        <v>143</v>
      </c>
      <c r="E286" s="231" t="s">
        <v>1</v>
      </c>
      <c r="F286" s="232" t="s">
        <v>652</v>
      </c>
      <c r="G286" s="230"/>
      <c r="H286" s="231" t="s">
        <v>1</v>
      </c>
      <c r="I286" s="233"/>
      <c r="J286" s="230"/>
      <c r="K286" s="230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143</v>
      </c>
      <c r="AU286" s="238" t="s">
        <v>87</v>
      </c>
      <c r="AV286" s="14" t="s">
        <v>85</v>
      </c>
      <c r="AW286" s="14" t="s">
        <v>32</v>
      </c>
      <c r="AX286" s="14" t="s">
        <v>77</v>
      </c>
      <c r="AY286" s="238" t="s">
        <v>122</v>
      </c>
    </row>
    <row r="287" spans="2:51" s="13" customFormat="1" ht="12">
      <c r="B287" s="212"/>
      <c r="C287" s="213"/>
      <c r="D287" s="214" t="s">
        <v>143</v>
      </c>
      <c r="E287" s="239" t="s">
        <v>1</v>
      </c>
      <c r="F287" s="215" t="s">
        <v>653</v>
      </c>
      <c r="G287" s="213"/>
      <c r="H287" s="216">
        <v>9.293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143</v>
      </c>
      <c r="AU287" s="222" t="s">
        <v>87</v>
      </c>
      <c r="AV287" s="13" t="s">
        <v>87</v>
      </c>
      <c r="AW287" s="13" t="s">
        <v>32</v>
      </c>
      <c r="AX287" s="13" t="s">
        <v>85</v>
      </c>
      <c r="AY287" s="222" t="s">
        <v>122</v>
      </c>
    </row>
    <row r="288" spans="1:65" s="2" customFormat="1" ht="24.2" customHeight="1">
      <c r="A288" s="34"/>
      <c r="B288" s="35"/>
      <c r="C288" s="201" t="s">
        <v>212</v>
      </c>
      <c r="D288" s="201" t="s">
        <v>130</v>
      </c>
      <c r="E288" s="202" t="s">
        <v>654</v>
      </c>
      <c r="F288" s="203" t="s">
        <v>655</v>
      </c>
      <c r="G288" s="204" t="s">
        <v>372</v>
      </c>
      <c r="H288" s="205">
        <v>9.758</v>
      </c>
      <c r="I288" s="206"/>
      <c r="J288" s="207">
        <f>ROUND(I288*H288,2)</f>
        <v>0</v>
      </c>
      <c r="K288" s="208"/>
      <c r="L288" s="209"/>
      <c r="M288" s="210" t="s">
        <v>1</v>
      </c>
      <c r="N288" s="211" t="s">
        <v>42</v>
      </c>
      <c r="O288" s="71"/>
      <c r="P288" s="197">
        <f>O288*H288</f>
        <v>0</v>
      </c>
      <c r="Q288" s="197">
        <v>0.00018</v>
      </c>
      <c r="R288" s="197">
        <f>Q288*H288</f>
        <v>0.00175644</v>
      </c>
      <c r="S288" s="197">
        <v>0</v>
      </c>
      <c r="T288" s="19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133</v>
      </c>
      <c r="AT288" s="199" t="s">
        <v>130</v>
      </c>
      <c r="AU288" s="199" t="s">
        <v>87</v>
      </c>
      <c r="AY288" s="17" t="s">
        <v>122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17" t="s">
        <v>85</v>
      </c>
      <c r="BK288" s="200">
        <f>ROUND(I288*H288,2)</f>
        <v>0</v>
      </c>
      <c r="BL288" s="17" t="s">
        <v>129</v>
      </c>
      <c r="BM288" s="199" t="s">
        <v>656</v>
      </c>
    </row>
    <row r="289" spans="2:51" s="13" customFormat="1" ht="12">
      <c r="B289" s="212"/>
      <c r="C289" s="213"/>
      <c r="D289" s="214" t="s">
        <v>143</v>
      </c>
      <c r="E289" s="213"/>
      <c r="F289" s="215" t="s">
        <v>657</v>
      </c>
      <c r="G289" s="213"/>
      <c r="H289" s="216">
        <v>9.758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143</v>
      </c>
      <c r="AU289" s="222" t="s">
        <v>87</v>
      </c>
      <c r="AV289" s="13" t="s">
        <v>87</v>
      </c>
      <c r="AW289" s="13" t="s">
        <v>4</v>
      </c>
      <c r="AX289" s="13" t="s">
        <v>85</v>
      </c>
      <c r="AY289" s="222" t="s">
        <v>122</v>
      </c>
    </row>
    <row r="290" spans="1:65" s="2" customFormat="1" ht="33" customHeight="1">
      <c r="A290" s="34"/>
      <c r="B290" s="35"/>
      <c r="C290" s="187" t="s">
        <v>274</v>
      </c>
      <c r="D290" s="187" t="s">
        <v>125</v>
      </c>
      <c r="E290" s="188" t="s">
        <v>658</v>
      </c>
      <c r="F290" s="189" t="s">
        <v>659</v>
      </c>
      <c r="G290" s="190" t="s">
        <v>527</v>
      </c>
      <c r="H290" s="191">
        <v>0.002</v>
      </c>
      <c r="I290" s="192"/>
      <c r="J290" s="193">
        <f>ROUND(I290*H290,2)</f>
        <v>0</v>
      </c>
      <c r="K290" s="194"/>
      <c r="L290" s="39"/>
      <c r="M290" s="195" t="s">
        <v>1</v>
      </c>
      <c r="N290" s="196" t="s">
        <v>42</v>
      </c>
      <c r="O290" s="71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129</v>
      </c>
      <c r="AT290" s="199" t="s">
        <v>125</v>
      </c>
      <c r="AU290" s="199" t="s">
        <v>87</v>
      </c>
      <c r="AY290" s="17" t="s">
        <v>122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7" t="s">
        <v>85</v>
      </c>
      <c r="BK290" s="200">
        <f>ROUND(I290*H290,2)</f>
        <v>0</v>
      </c>
      <c r="BL290" s="17" t="s">
        <v>129</v>
      </c>
      <c r="BM290" s="199" t="s">
        <v>660</v>
      </c>
    </row>
    <row r="291" spans="2:63" s="12" customFormat="1" ht="22.9" customHeight="1">
      <c r="B291" s="171"/>
      <c r="C291" s="172"/>
      <c r="D291" s="173" t="s">
        <v>76</v>
      </c>
      <c r="E291" s="185" t="s">
        <v>661</v>
      </c>
      <c r="F291" s="185" t="s">
        <v>662</v>
      </c>
      <c r="G291" s="172"/>
      <c r="H291" s="172"/>
      <c r="I291" s="175"/>
      <c r="J291" s="186">
        <f>BK291</f>
        <v>0</v>
      </c>
      <c r="K291" s="172"/>
      <c r="L291" s="177"/>
      <c r="M291" s="178"/>
      <c r="N291" s="179"/>
      <c r="O291" s="179"/>
      <c r="P291" s="180">
        <f>SUM(P292:P302)</f>
        <v>0</v>
      </c>
      <c r="Q291" s="179"/>
      <c r="R291" s="180">
        <f>SUM(R292:R302)</f>
        <v>1.17125582</v>
      </c>
      <c r="S291" s="179"/>
      <c r="T291" s="181">
        <f>SUM(T292:T302)</f>
        <v>0</v>
      </c>
      <c r="AR291" s="182" t="s">
        <v>87</v>
      </c>
      <c r="AT291" s="183" t="s">
        <v>76</v>
      </c>
      <c r="AU291" s="183" t="s">
        <v>85</v>
      </c>
      <c r="AY291" s="182" t="s">
        <v>122</v>
      </c>
      <c r="BK291" s="184">
        <f>SUM(BK292:BK302)</f>
        <v>0</v>
      </c>
    </row>
    <row r="292" spans="1:65" s="2" customFormat="1" ht="24.2" customHeight="1">
      <c r="A292" s="34"/>
      <c r="B292" s="35"/>
      <c r="C292" s="187" t="s">
        <v>215</v>
      </c>
      <c r="D292" s="187" t="s">
        <v>125</v>
      </c>
      <c r="E292" s="188" t="s">
        <v>663</v>
      </c>
      <c r="F292" s="189" t="s">
        <v>664</v>
      </c>
      <c r="G292" s="190" t="s">
        <v>372</v>
      </c>
      <c r="H292" s="191">
        <v>297.48</v>
      </c>
      <c r="I292" s="192"/>
      <c r="J292" s="193">
        <f>ROUND(I292*H292,2)</f>
        <v>0</v>
      </c>
      <c r="K292" s="194"/>
      <c r="L292" s="39"/>
      <c r="M292" s="195" t="s">
        <v>1</v>
      </c>
      <c r="N292" s="196" t="s">
        <v>42</v>
      </c>
      <c r="O292" s="71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129</v>
      </c>
      <c r="AT292" s="199" t="s">
        <v>125</v>
      </c>
      <c r="AU292" s="199" t="s">
        <v>87</v>
      </c>
      <c r="AY292" s="17" t="s">
        <v>122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7" t="s">
        <v>85</v>
      </c>
      <c r="BK292" s="200">
        <f>ROUND(I292*H292,2)</f>
        <v>0</v>
      </c>
      <c r="BL292" s="17" t="s">
        <v>129</v>
      </c>
      <c r="BM292" s="199" t="s">
        <v>665</v>
      </c>
    </row>
    <row r="293" spans="2:51" s="13" customFormat="1" ht="12">
      <c r="B293" s="212"/>
      <c r="C293" s="213"/>
      <c r="D293" s="214" t="s">
        <v>143</v>
      </c>
      <c r="E293" s="239" t="s">
        <v>1</v>
      </c>
      <c r="F293" s="215" t="s">
        <v>553</v>
      </c>
      <c r="G293" s="213"/>
      <c r="H293" s="216">
        <v>297.48</v>
      </c>
      <c r="I293" s="217"/>
      <c r="J293" s="213"/>
      <c r="K293" s="213"/>
      <c r="L293" s="218"/>
      <c r="M293" s="219"/>
      <c r="N293" s="220"/>
      <c r="O293" s="220"/>
      <c r="P293" s="220"/>
      <c r="Q293" s="220"/>
      <c r="R293" s="220"/>
      <c r="S293" s="220"/>
      <c r="T293" s="221"/>
      <c r="AT293" s="222" t="s">
        <v>143</v>
      </c>
      <c r="AU293" s="222" t="s">
        <v>87</v>
      </c>
      <c r="AV293" s="13" t="s">
        <v>87</v>
      </c>
      <c r="AW293" s="13" t="s">
        <v>32</v>
      </c>
      <c r="AX293" s="13" t="s">
        <v>85</v>
      </c>
      <c r="AY293" s="222" t="s">
        <v>122</v>
      </c>
    </row>
    <row r="294" spans="1:65" s="2" customFormat="1" ht="33" customHeight="1">
      <c r="A294" s="34"/>
      <c r="B294" s="35"/>
      <c r="C294" s="201" t="s">
        <v>281</v>
      </c>
      <c r="D294" s="201" t="s">
        <v>130</v>
      </c>
      <c r="E294" s="202" t="s">
        <v>666</v>
      </c>
      <c r="F294" s="203" t="s">
        <v>667</v>
      </c>
      <c r="G294" s="204" t="s">
        <v>372</v>
      </c>
      <c r="H294" s="205">
        <v>303.43</v>
      </c>
      <c r="I294" s="206"/>
      <c r="J294" s="207">
        <f>ROUND(I294*H294,2)</f>
        <v>0</v>
      </c>
      <c r="K294" s="208"/>
      <c r="L294" s="209"/>
      <c r="M294" s="210" t="s">
        <v>1</v>
      </c>
      <c r="N294" s="211" t="s">
        <v>42</v>
      </c>
      <c r="O294" s="71"/>
      <c r="P294" s="197">
        <f>O294*H294</f>
        <v>0</v>
      </c>
      <c r="Q294" s="197">
        <v>0.0037</v>
      </c>
      <c r="R294" s="197">
        <f>Q294*H294</f>
        <v>1.122691</v>
      </c>
      <c r="S294" s="197">
        <v>0</v>
      </c>
      <c r="T294" s="19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9" t="s">
        <v>133</v>
      </c>
      <c r="AT294" s="199" t="s">
        <v>130</v>
      </c>
      <c r="AU294" s="199" t="s">
        <v>87</v>
      </c>
      <c r="AY294" s="17" t="s">
        <v>122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7" t="s">
        <v>85</v>
      </c>
      <c r="BK294" s="200">
        <f>ROUND(I294*H294,2)</f>
        <v>0</v>
      </c>
      <c r="BL294" s="17" t="s">
        <v>129</v>
      </c>
      <c r="BM294" s="199" t="s">
        <v>668</v>
      </c>
    </row>
    <row r="295" spans="2:51" s="13" customFormat="1" ht="12">
      <c r="B295" s="212"/>
      <c r="C295" s="213"/>
      <c r="D295" s="214" t="s">
        <v>143</v>
      </c>
      <c r="E295" s="213"/>
      <c r="F295" s="215" t="s">
        <v>669</v>
      </c>
      <c r="G295" s="213"/>
      <c r="H295" s="216">
        <v>303.43</v>
      </c>
      <c r="I295" s="217"/>
      <c r="J295" s="213"/>
      <c r="K295" s="213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143</v>
      </c>
      <c r="AU295" s="222" t="s">
        <v>87</v>
      </c>
      <c r="AV295" s="13" t="s">
        <v>87</v>
      </c>
      <c r="AW295" s="13" t="s">
        <v>4</v>
      </c>
      <c r="AX295" s="13" t="s">
        <v>85</v>
      </c>
      <c r="AY295" s="222" t="s">
        <v>122</v>
      </c>
    </row>
    <row r="296" spans="1:65" s="2" customFormat="1" ht="24.2" customHeight="1">
      <c r="A296" s="34"/>
      <c r="B296" s="35"/>
      <c r="C296" s="187" t="s">
        <v>219</v>
      </c>
      <c r="D296" s="187" t="s">
        <v>125</v>
      </c>
      <c r="E296" s="188" t="s">
        <v>670</v>
      </c>
      <c r="F296" s="189" t="s">
        <v>671</v>
      </c>
      <c r="G296" s="190" t="s">
        <v>372</v>
      </c>
      <c r="H296" s="191">
        <v>297.48</v>
      </c>
      <c r="I296" s="192"/>
      <c r="J296" s="193">
        <f>ROUND(I296*H296,2)</f>
        <v>0</v>
      </c>
      <c r="K296" s="194"/>
      <c r="L296" s="39"/>
      <c r="M296" s="195" t="s">
        <v>1</v>
      </c>
      <c r="N296" s="196" t="s">
        <v>42</v>
      </c>
      <c r="O296" s="71"/>
      <c r="P296" s="197">
        <f>O296*H296</f>
        <v>0</v>
      </c>
      <c r="Q296" s="197">
        <v>0</v>
      </c>
      <c r="R296" s="197">
        <f>Q296*H296</f>
        <v>0</v>
      </c>
      <c r="S296" s="197">
        <v>0</v>
      </c>
      <c r="T296" s="19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129</v>
      </c>
      <c r="AT296" s="199" t="s">
        <v>125</v>
      </c>
      <c r="AU296" s="199" t="s">
        <v>87</v>
      </c>
      <c r="AY296" s="17" t="s">
        <v>122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7" t="s">
        <v>85</v>
      </c>
      <c r="BK296" s="200">
        <f>ROUND(I296*H296,2)</f>
        <v>0</v>
      </c>
      <c r="BL296" s="17" t="s">
        <v>129</v>
      </c>
      <c r="BM296" s="199" t="s">
        <v>672</v>
      </c>
    </row>
    <row r="297" spans="1:65" s="2" customFormat="1" ht="24.2" customHeight="1">
      <c r="A297" s="34"/>
      <c r="B297" s="35"/>
      <c r="C297" s="201" t="s">
        <v>291</v>
      </c>
      <c r="D297" s="201" t="s">
        <v>130</v>
      </c>
      <c r="E297" s="202" t="s">
        <v>673</v>
      </c>
      <c r="F297" s="203" t="s">
        <v>674</v>
      </c>
      <c r="G297" s="204" t="s">
        <v>372</v>
      </c>
      <c r="H297" s="205">
        <v>346.713</v>
      </c>
      <c r="I297" s="206"/>
      <c r="J297" s="207">
        <f>ROUND(I297*H297,2)</f>
        <v>0</v>
      </c>
      <c r="K297" s="208"/>
      <c r="L297" s="209"/>
      <c r="M297" s="210" t="s">
        <v>1</v>
      </c>
      <c r="N297" s="211" t="s">
        <v>42</v>
      </c>
      <c r="O297" s="71"/>
      <c r="P297" s="197">
        <f>O297*H297</f>
        <v>0</v>
      </c>
      <c r="Q297" s="197">
        <v>0.00014</v>
      </c>
      <c r="R297" s="197">
        <f>Q297*H297</f>
        <v>0.04853982</v>
      </c>
      <c r="S297" s="197">
        <v>0</v>
      </c>
      <c r="T297" s="19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133</v>
      </c>
      <c r="AT297" s="199" t="s">
        <v>130</v>
      </c>
      <c r="AU297" s="199" t="s">
        <v>87</v>
      </c>
      <c r="AY297" s="17" t="s">
        <v>122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7" t="s">
        <v>85</v>
      </c>
      <c r="BK297" s="200">
        <f>ROUND(I297*H297,2)</f>
        <v>0</v>
      </c>
      <c r="BL297" s="17" t="s">
        <v>129</v>
      </c>
      <c r="BM297" s="199" t="s">
        <v>675</v>
      </c>
    </row>
    <row r="298" spans="2:51" s="13" customFormat="1" ht="12">
      <c r="B298" s="212"/>
      <c r="C298" s="213"/>
      <c r="D298" s="214" t="s">
        <v>143</v>
      </c>
      <c r="E298" s="213"/>
      <c r="F298" s="215" t="s">
        <v>676</v>
      </c>
      <c r="G298" s="213"/>
      <c r="H298" s="216">
        <v>346.713</v>
      </c>
      <c r="I298" s="217"/>
      <c r="J298" s="213"/>
      <c r="K298" s="213"/>
      <c r="L298" s="218"/>
      <c r="M298" s="219"/>
      <c r="N298" s="220"/>
      <c r="O298" s="220"/>
      <c r="P298" s="220"/>
      <c r="Q298" s="220"/>
      <c r="R298" s="220"/>
      <c r="S298" s="220"/>
      <c r="T298" s="221"/>
      <c r="AT298" s="222" t="s">
        <v>143</v>
      </c>
      <c r="AU298" s="222" t="s">
        <v>87</v>
      </c>
      <c r="AV298" s="13" t="s">
        <v>87</v>
      </c>
      <c r="AW298" s="13" t="s">
        <v>4</v>
      </c>
      <c r="AX298" s="13" t="s">
        <v>85</v>
      </c>
      <c r="AY298" s="222" t="s">
        <v>122</v>
      </c>
    </row>
    <row r="299" spans="1:65" s="2" customFormat="1" ht="33" customHeight="1">
      <c r="A299" s="34"/>
      <c r="B299" s="35"/>
      <c r="C299" s="187" t="s">
        <v>222</v>
      </c>
      <c r="D299" s="187" t="s">
        <v>125</v>
      </c>
      <c r="E299" s="188" t="s">
        <v>677</v>
      </c>
      <c r="F299" s="189" t="s">
        <v>678</v>
      </c>
      <c r="G299" s="190" t="s">
        <v>372</v>
      </c>
      <c r="H299" s="191">
        <v>0.5</v>
      </c>
      <c r="I299" s="192"/>
      <c r="J299" s="193">
        <f>ROUND(I299*H299,2)</f>
        <v>0</v>
      </c>
      <c r="K299" s="194"/>
      <c r="L299" s="39"/>
      <c r="M299" s="195" t="s">
        <v>1</v>
      </c>
      <c r="N299" s="196" t="s">
        <v>42</v>
      </c>
      <c r="O299" s="71"/>
      <c r="P299" s="197">
        <f>O299*H299</f>
        <v>0</v>
      </c>
      <c r="Q299" s="197">
        <v>5E-05</v>
      </c>
      <c r="R299" s="197">
        <f>Q299*H299</f>
        <v>2.5E-05</v>
      </c>
      <c r="S299" s="197">
        <v>0</v>
      </c>
      <c r="T299" s="19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9" t="s">
        <v>129</v>
      </c>
      <c r="AT299" s="199" t="s">
        <v>125</v>
      </c>
      <c r="AU299" s="199" t="s">
        <v>87</v>
      </c>
      <c r="AY299" s="17" t="s">
        <v>122</v>
      </c>
      <c r="BE299" s="200">
        <f>IF(N299="základní",J299,0)</f>
        <v>0</v>
      </c>
      <c r="BF299" s="200">
        <f>IF(N299="snížená",J299,0)</f>
        <v>0</v>
      </c>
      <c r="BG299" s="200">
        <f>IF(N299="zákl. přenesená",J299,0)</f>
        <v>0</v>
      </c>
      <c r="BH299" s="200">
        <f>IF(N299="sníž. přenesená",J299,0)</f>
        <v>0</v>
      </c>
      <c r="BI299" s="200">
        <f>IF(N299="nulová",J299,0)</f>
        <v>0</v>
      </c>
      <c r="BJ299" s="17" t="s">
        <v>85</v>
      </c>
      <c r="BK299" s="200">
        <f>ROUND(I299*H299,2)</f>
        <v>0</v>
      </c>
      <c r="BL299" s="17" t="s">
        <v>129</v>
      </c>
      <c r="BM299" s="199" t="s">
        <v>679</v>
      </c>
    </row>
    <row r="300" spans="2:51" s="14" customFormat="1" ht="12">
      <c r="B300" s="229"/>
      <c r="C300" s="230"/>
      <c r="D300" s="214" t="s">
        <v>143</v>
      </c>
      <c r="E300" s="231" t="s">
        <v>1</v>
      </c>
      <c r="F300" s="232" t="s">
        <v>680</v>
      </c>
      <c r="G300" s="230"/>
      <c r="H300" s="231" t="s">
        <v>1</v>
      </c>
      <c r="I300" s="233"/>
      <c r="J300" s="230"/>
      <c r="K300" s="230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143</v>
      </c>
      <c r="AU300" s="238" t="s">
        <v>87</v>
      </c>
      <c r="AV300" s="14" t="s">
        <v>85</v>
      </c>
      <c r="AW300" s="14" t="s">
        <v>32</v>
      </c>
      <c r="AX300" s="14" t="s">
        <v>77</v>
      </c>
      <c r="AY300" s="238" t="s">
        <v>122</v>
      </c>
    </row>
    <row r="301" spans="2:51" s="13" customFormat="1" ht="12">
      <c r="B301" s="212"/>
      <c r="C301" s="213"/>
      <c r="D301" s="214" t="s">
        <v>143</v>
      </c>
      <c r="E301" s="239" t="s">
        <v>1</v>
      </c>
      <c r="F301" s="215" t="s">
        <v>681</v>
      </c>
      <c r="G301" s="213"/>
      <c r="H301" s="216">
        <v>0.5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143</v>
      </c>
      <c r="AU301" s="222" t="s">
        <v>87</v>
      </c>
      <c r="AV301" s="13" t="s">
        <v>87</v>
      </c>
      <c r="AW301" s="13" t="s">
        <v>32</v>
      </c>
      <c r="AX301" s="13" t="s">
        <v>85</v>
      </c>
      <c r="AY301" s="222" t="s">
        <v>122</v>
      </c>
    </row>
    <row r="302" spans="1:65" s="2" customFormat="1" ht="24.2" customHeight="1">
      <c r="A302" s="34"/>
      <c r="B302" s="35"/>
      <c r="C302" s="187" t="s">
        <v>300</v>
      </c>
      <c r="D302" s="187" t="s">
        <v>125</v>
      </c>
      <c r="E302" s="188" t="s">
        <v>682</v>
      </c>
      <c r="F302" s="189" t="s">
        <v>683</v>
      </c>
      <c r="G302" s="190" t="s">
        <v>527</v>
      </c>
      <c r="H302" s="191">
        <v>1.171</v>
      </c>
      <c r="I302" s="192"/>
      <c r="J302" s="193">
        <f>ROUND(I302*H302,2)</f>
        <v>0</v>
      </c>
      <c r="K302" s="194"/>
      <c r="L302" s="39"/>
      <c r="M302" s="195" t="s">
        <v>1</v>
      </c>
      <c r="N302" s="196" t="s">
        <v>42</v>
      </c>
      <c r="O302" s="71"/>
      <c r="P302" s="197">
        <f>O302*H302</f>
        <v>0</v>
      </c>
      <c r="Q302" s="197">
        <v>0</v>
      </c>
      <c r="R302" s="197">
        <f>Q302*H302</f>
        <v>0</v>
      </c>
      <c r="S302" s="197">
        <v>0</v>
      </c>
      <c r="T302" s="19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9" t="s">
        <v>129</v>
      </c>
      <c r="AT302" s="199" t="s">
        <v>125</v>
      </c>
      <c r="AU302" s="199" t="s">
        <v>87</v>
      </c>
      <c r="AY302" s="17" t="s">
        <v>122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17" t="s">
        <v>85</v>
      </c>
      <c r="BK302" s="200">
        <f>ROUND(I302*H302,2)</f>
        <v>0</v>
      </c>
      <c r="BL302" s="17" t="s">
        <v>129</v>
      </c>
      <c r="BM302" s="199" t="s">
        <v>684</v>
      </c>
    </row>
    <row r="303" spans="2:63" s="12" customFormat="1" ht="22.9" customHeight="1">
      <c r="B303" s="171"/>
      <c r="C303" s="172"/>
      <c r="D303" s="173" t="s">
        <v>76</v>
      </c>
      <c r="E303" s="185" t="s">
        <v>685</v>
      </c>
      <c r="F303" s="185" t="s">
        <v>686</v>
      </c>
      <c r="G303" s="172"/>
      <c r="H303" s="172"/>
      <c r="I303" s="175"/>
      <c r="J303" s="186">
        <f>BK303</f>
        <v>0</v>
      </c>
      <c r="K303" s="172"/>
      <c r="L303" s="177"/>
      <c r="M303" s="178"/>
      <c r="N303" s="179"/>
      <c r="O303" s="179"/>
      <c r="P303" s="180">
        <f>SUM(P304:P312)</f>
        <v>0</v>
      </c>
      <c r="Q303" s="179"/>
      <c r="R303" s="180">
        <f>SUM(R304:R312)</f>
        <v>0.031863999999999996</v>
      </c>
      <c r="S303" s="179"/>
      <c r="T303" s="181">
        <f>SUM(T304:T312)</f>
        <v>0</v>
      </c>
      <c r="AR303" s="182" t="s">
        <v>87</v>
      </c>
      <c r="AT303" s="183" t="s">
        <v>76</v>
      </c>
      <c r="AU303" s="183" t="s">
        <v>85</v>
      </c>
      <c r="AY303" s="182" t="s">
        <v>122</v>
      </c>
      <c r="BK303" s="184">
        <f>SUM(BK304:BK312)</f>
        <v>0</v>
      </c>
    </row>
    <row r="304" spans="1:65" s="2" customFormat="1" ht="16.5" customHeight="1">
      <c r="A304" s="34"/>
      <c r="B304" s="35"/>
      <c r="C304" s="187" t="s">
        <v>226</v>
      </c>
      <c r="D304" s="187" t="s">
        <v>125</v>
      </c>
      <c r="E304" s="188" t="s">
        <v>687</v>
      </c>
      <c r="F304" s="189" t="s">
        <v>688</v>
      </c>
      <c r="G304" s="190" t="s">
        <v>128</v>
      </c>
      <c r="H304" s="191">
        <v>1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42</v>
      </c>
      <c r="O304" s="71"/>
      <c r="P304" s="197">
        <f>O304*H304</f>
        <v>0</v>
      </c>
      <c r="Q304" s="197">
        <v>0.01632</v>
      </c>
      <c r="R304" s="197">
        <f>Q304*H304</f>
        <v>0.01632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129</v>
      </c>
      <c r="AT304" s="199" t="s">
        <v>125</v>
      </c>
      <c r="AU304" s="199" t="s">
        <v>87</v>
      </c>
      <c r="AY304" s="17" t="s">
        <v>122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85</v>
      </c>
      <c r="BK304" s="200">
        <f>ROUND(I304*H304,2)</f>
        <v>0</v>
      </c>
      <c r="BL304" s="17" t="s">
        <v>129</v>
      </c>
      <c r="BM304" s="199" t="s">
        <v>689</v>
      </c>
    </row>
    <row r="305" spans="1:65" s="2" customFormat="1" ht="24.2" customHeight="1">
      <c r="A305" s="34"/>
      <c r="B305" s="35"/>
      <c r="C305" s="187" t="s">
        <v>307</v>
      </c>
      <c r="D305" s="187" t="s">
        <v>125</v>
      </c>
      <c r="E305" s="188" t="s">
        <v>690</v>
      </c>
      <c r="F305" s="189" t="s">
        <v>691</v>
      </c>
      <c r="G305" s="190" t="s">
        <v>692</v>
      </c>
      <c r="H305" s="191">
        <v>1</v>
      </c>
      <c r="I305" s="192"/>
      <c r="J305" s="193">
        <f>ROUND(I305*H305,2)</f>
        <v>0</v>
      </c>
      <c r="K305" s="194"/>
      <c r="L305" s="39"/>
      <c r="M305" s="195" t="s">
        <v>1</v>
      </c>
      <c r="N305" s="196" t="s">
        <v>42</v>
      </c>
      <c r="O305" s="71"/>
      <c r="P305" s="197">
        <f>O305*H305</f>
        <v>0</v>
      </c>
      <c r="Q305" s="197">
        <v>0.00036</v>
      </c>
      <c r="R305" s="197">
        <f>Q305*H305</f>
        <v>0.00036</v>
      </c>
      <c r="S305" s="197">
        <v>0</v>
      </c>
      <c r="T305" s="19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129</v>
      </c>
      <c r="AT305" s="199" t="s">
        <v>125</v>
      </c>
      <c r="AU305" s="199" t="s">
        <v>87</v>
      </c>
      <c r="AY305" s="17" t="s">
        <v>122</v>
      </c>
      <c r="BE305" s="200">
        <f>IF(N305="základní",J305,0)</f>
        <v>0</v>
      </c>
      <c r="BF305" s="200">
        <f>IF(N305="snížená",J305,0)</f>
        <v>0</v>
      </c>
      <c r="BG305" s="200">
        <f>IF(N305="zákl. přenesená",J305,0)</f>
        <v>0</v>
      </c>
      <c r="BH305" s="200">
        <f>IF(N305="sníž. přenesená",J305,0)</f>
        <v>0</v>
      </c>
      <c r="BI305" s="200">
        <f>IF(N305="nulová",J305,0)</f>
        <v>0</v>
      </c>
      <c r="BJ305" s="17" t="s">
        <v>85</v>
      </c>
      <c r="BK305" s="200">
        <f>ROUND(I305*H305,2)</f>
        <v>0</v>
      </c>
      <c r="BL305" s="17" t="s">
        <v>129</v>
      </c>
      <c r="BM305" s="199" t="s">
        <v>693</v>
      </c>
    </row>
    <row r="306" spans="1:65" s="2" customFormat="1" ht="24.2" customHeight="1">
      <c r="A306" s="34"/>
      <c r="B306" s="35"/>
      <c r="C306" s="187" t="s">
        <v>229</v>
      </c>
      <c r="D306" s="187" t="s">
        <v>125</v>
      </c>
      <c r="E306" s="188" t="s">
        <v>694</v>
      </c>
      <c r="F306" s="189" t="s">
        <v>695</v>
      </c>
      <c r="G306" s="190" t="s">
        <v>138</v>
      </c>
      <c r="H306" s="191">
        <v>7.9</v>
      </c>
      <c r="I306" s="192"/>
      <c r="J306" s="193">
        <f>ROUND(I306*H306,2)</f>
        <v>0</v>
      </c>
      <c r="K306" s="194"/>
      <c r="L306" s="39"/>
      <c r="M306" s="195" t="s">
        <v>1</v>
      </c>
      <c r="N306" s="196" t="s">
        <v>42</v>
      </c>
      <c r="O306" s="71"/>
      <c r="P306" s="197">
        <f>O306*H306</f>
        <v>0</v>
      </c>
      <c r="Q306" s="197">
        <v>0.00036</v>
      </c>
      <c r="R306" s="197">
        <f>Q306*H306</f>
        <v>0.002844</v>
      </c>
      <c r="S306" s="197">
        <v>0</v>
      </c>
      <c r="T306" s="19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9" t="s">
        <v>129</v>
      </c>
      <c r="AT306" s="199" t="s">
        <v>125</v>
      </c>
      <c r="AU306" s="199" t="s">
        <v>87</v>
      </c>
      <c r="AY306" s="17" t="s">
        <v>122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7" t="s">
        <v>85</v>
      </c>
      <c r="BK306" s="200">
        <f>ROUND(I306*H306,2)</f>
        <v>0</v>
      </c>
      <c r="BL306" s="17" t="s">
        <v>129</v>
      </c>
      <c r="BM306" s="199" t="s">
        <v>696</v>
      </c>
    </row>
    <row r="307" spans="2:51" s="14" customFormat="1" ht="12">
      <c r="B307" s="229"/>
      <c r="C307" s="230"/>
      <c r="D307" s="214" t="s">
        <v>143</v>
      </c>
      <c r="E307" s="231" t="s">
        <v>1</v>
      </c>
      <c r="F307" s="232" t="s">
        <v>697</v>
      </c>
      <c r="G307" s="230"/>
      <c r="H307" s="231" t="s">
        <v>1</v>
      </c>
      <c r="I307" s="233"/>
      <c r="J307" s="230"/>
      <c r="K307" s="230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143</v>
      </c>
      <c r="AU307" s="238" t="s">
        <v>87</v>
      </c>
      <c r="AV307" s="14" t="s">
        <v>85</v>
      </c>
      <c r="AW307" s="14" t="s">
        <v>32</v>
      </c>
      <c r="AX307" s="14" t="s">
        <v>77</v>
      </c>
      <c r="AY307" s="238" t="s">
        <v>122</v>
      </c>
    </row>
    <row r="308" spans="2:51" s="13" customFormat="1" ht="12">
      <c r="B308" s="212"/>
      <c r="C308" s="213"/>
      <c r="D308" s="214" t="s">
        <v>143</v>
      </c>
      <c r="E308" s="239" t="s">
        <v>1</v>
      </c>
      <c r="F308" s="215" t="s">
        <v>698</v>
      </c>
      <c r="G308" s="213"/>
      <c r="H308" s="216">
        <v>7.9</v>
      </c>
      <c r="I308" s="217"/>
      <c r="J308" s="213"/>
      <c r="K308" s="213"/>
      <c r="L308" s="218"/>
      <c r="M308" s="219"/>
      <c r="N308" s="220"/>
      <c r="O308" s="220"/>
      <c r="P308" s="220"/>
      <c r="Q308" s="220"/>
      <c r="R308" s="220"/>
      <c r="S308" s="220"/>
      <c r="T308" s="221"/>
      <c r="AT308" s="222" t="s">
        <v>143</v>
      </c>
      <c r="AU308" s="222" t="s">
        <v>87</v>
      </c>
      <c r="AV308" s="13" t="s">
        <v>87</v>
      </c>
      <c r="AW308" s="13" t="s">
        <v>32</v>
      </c>
      <c r="AX308" s="13" t="s">
        <v>85</v>
      </c>
      <c r="AY308" s="222" t="s">
        <v>122</v>
      </c>
    </row>
    <row r="309" spans="1:65" s="2" customFormat="1" ht="24.2" customHeight="1">
      <c r="A309" s="34"/>
      <c r="B309" s="35"/>
      <c r="C309" s="187" t="s">
        <v>314</v>
      </c>
      <c r="D309" s="187" t="s">
        <v>125</v>
      </c>
      <c r="E309" s="188" t="s">
        <v>699</v>
      </c>
      <c r="F309" s="189" t="s">
        <v>700</v>
      </c>
      <c r="G309" s="190" t="s">
        <v>138</v>
      </c>
      <c r="H309" s="191">
        <v>5</v>
      </c>
      <c r="I309" s="192"/>
      <c r="J309" s="193">
        <f>ROUND(I309*H309,2)</f>
        <v>0</v>
      </c>
      <c r="K309" s="194"/>
      <c r="L309" s="39"/>
      <c r="M309" s="195" t="s">
        <v>1</v>
      </c>
      <c r="N309" s="196" t="s">
        <v>42</v>
      </c>
      <c r="O309" s="71"/>
      <c r="P309" s="197">
        <f>O309*H309</f>
        <v>0</v>
      </c>
      <c r="Q309" s="197">
        <v>0.00044</v>
      </c>
      <c r="R309" s="197">
        <f>Q309*H309</f>
        <v>0.0022</v>
      </c>
      <c r="S309" s="197">
        <v>0</v>
      </c>
      <c r="T309" s="19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9" t="s">
        <v>129</v>
      </c>
      <c r="AT309" s="199" t="s">
        <v>125</v>
      </c>
      <c r="AU309" s="199" t="s">
        <v>87</v>
      </c>
      <c r="AY309" s="17" t="s">
        <v>122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17" t="s">
        <v>85</v>
      </c>
      <c r="BK309" s="200">
        <f>ROUND(I309*H309,2)</f>
        <v>0</v>
      </c>
      <c r="BL309" s="17" t="s">
        <v>129</v>
      </c>
      <c r="BM309" s="199" t="s">
        <v>701</v>
      </c>
    </row>
    <row r="310" spans="1:65" s="2" customFormat="1" ht="24.2" customHeight="1">
      <c r="A310" s="34"/>
      <c r="B310" s="35"/>
      <c r="C310" s="187" t="s">
        <v>233</v>
      </c>
      <c r="D310" s="187" t="s">
        <v>125</v>
      </c>
      <c r="E310" s="188" t="s">
        <v>702</v>
      </c>
      <c r="F310" s="189" t="s">
        <v>703</v>
      </c>
      <c r="G310" s="190" t="s">
        <v>138</v>
      </c>
      <c r="H310" s="191">
        <v>5</v>
      </c>
      <c r="I310" s="192"/>
      <c r="J310" s="193">
        <f>ROUND(I310*H310,2)</f>
        <v>0</v>
      </c>
      <c r="K310" s="194"/>
      <c r="L310" s="39"/>
      <c r="M310" s="195" t="s">
        <v>1</v>
      </c>
      <c r="N310" s="196" t="s">
        <v>42</v>
      </c>
      <c r="O310" s="71"/>
      <c r="P310" s="197">
        <f>O310*H310</f>
        <v>0</v>
      </c>
      <c r="Q310" s="197">
        <v>0.00187</v>
      </c>
      <c r="R310" s="197">
        <f>Q310*H310</f>
        <v>0.009349999999999999</v>
      </c>
      <c r="S310" s="197">
        <v>0</v>
      </c>
      <c r="T310" s="19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9" t="s">
        <v>129</v>
      </c>
      <c r="AT310" s="199" t="s">
        <v>125</v>
      </c>
      <c r="AU310" s="199" t="s">
        <v>87</v>
      </c>
      <c r="AY310" s="17" t="s">
        <v>122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17" t="s">
        <v>85</v>
      </c>
      <c r="BK310" s="200">
        <f>ROUND(I310*H310,2)</f>
        <v>0</v>
      </c>
      <c r="BL310" s="17" t="s">
        <v>129</v>
      </c>
      <c r="BM310" s="199" t="s">
        <v>704</v>
      </c>
    </row>
    <row r="311" spans="1:65" s="2" customFormat="1" ht="16.5" customHeight="1">
      <c r="A311" s="34"/>
      <c r="B311" s="35"/>
      <c r="C311" s="187" t="s">
        <v>705</v>
      </c>
      <c r="D311" s="187" t="s">
        <v>125</v>
      </c>
      <c r="E311" s="188" t="s">
        <v>706</v>
      </c>
      <c r="F311" s="189" t="s">
        <v>707</v>
      </c>
      <c r="G311" s="190" t="s">
        <v>128</v>
      </c>
      <c r="H311" s="191">
        <v>1</v>
      </c>
      <c r="I311" s="192"/>
      <c r="J311" s="193">
        <f>ROUND(I311*H311,2)</f>
        <v>0</v>
      </c>
      <c r="K311" s="194"/>
      <c r="L311" s="39"/>
      <c r="M311" s="195" t="s">
        <v>1</v>
      </c>
      <c r="N311" s="196" t="s">
        <v>42</v>
      </c>
      <c r="O311" s="71"/>
      <c r="P311" s="197">
        <f>O311*H311</f>
        <v>0</v>
      </c>
      <c r="Q311" s="197">
        <v>0.0005</v>
      </c>
      <c r="R311" s="197">
        <f>Q311*H311</f>
        <v>0.0005</v>
      </c>
      <c r="S311" s="197">
        <v>0</v>
      </c>
      <c r="T311" s="19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9" t="s">
        <v>129</v>
      </c>
      <c r="AT311" s="199" t="s">
        <v>125</v>
      </c>
      <c r="AU311" s="199" t="s">
        <v>87</v>
      </c>
      <c r="AY311" s="17" t="s">
        <v>122</v>
      </c>
      <c r="BE311" s="200">
        <f>IF(N311="základní",J311,0)</f>
        <v>0</v>
      </c>
      <c r="BF311" s="200">
        <f>IF(N311="snížená",J311,0)</f>
        <v>0</v>
      </c>
      <c r="BG311" s="200">
        <f>IF(N311="zákl. přenesená",J311,0)</f>
        <v>0</v>
      </c>
      <c r="BH311" s="200">
        <f>IF(N311="sníž. přenesená",J311,0)</f>
        <v>0</v>
      </c>
      <c r="BI311" s="200">
        <f>IF(N311="nulová",J311,0)</f>
        <v>0</v>
      </c>
      <c r="BJ311" s="17" t="s">
        <v>85</v>
      </c>
      <c r="BK311" s="200">
        <f>ROUND(I311*H311,2)</f>
        <v>0</v>
      </c>
      <c r="BL311" s="17" t="s">
        <v>129</v>
      </c>
      <c r="BM311" s="199" t="s">
        <v>708</v>
      </c>
    </row>
    <row r="312" spans="1:65" s="2" customFormat="1" ht="16.5" customHeight="1">
      <c r="A312" s="34"/>
      <c r="B312" s="35"/>
      <c r="C312" s="187" t="s">
        <v>236</v>
      </c>
      <c r="D312" s="187" t="s">
        <v>125</v>
      </c>
      <c r="E312" s="188" t="s">
        <v>709</v>
      </c>
      <c r="F312" s="189" t="s">
        <v>710</v>
      </c>
      <c r="G312" s="190" t="s">
        <v>128</v>
      </c>
      <c r="H312" s="191">
        <v>1</v>
      </c>
      <c r="I312" s="192"/>
      <c r="J312" s="193">
        <f>ROUND(I312*H312,2)</f>
        <v>0</v>
      </c>
      <c r="K312" s="194"/>
      <c r="L312" s="39"/>
      <c r="M312" s="195" t="s">
        <v>1</v>
      </c>
      <c r="N312" s="196" t="s">
        <v>42</v>
      </c>
      <c r="O312" s="71"/>
      <c r="P312" s="197">
        <f>O312*H312</f>
        <v>0</v>
      </c>
      <c r="Q312" s="197">
        <v>0.00029</v>
      </c>
      <c r="R312" s="197">
        <f>Q312*H312</f>
        <v>0.00029</v>
      </c>
      <c r="S312" s="197">
        <v>0</v>
      </c>
      <c r="T312" s="19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129</v>
      </c>
      <c r="AT312" s="199" t="s">
        <v>125</v>
      </c>
      <c r="AU312" s="199" t="s">
        <v>87</v>
      </c>
      <c r="AY312" s="17" t="s">
        <v>122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17" t="s">
        <v>85</v>
      </c>
      <c r="BK312" s="200">
        <f>ROUND(I312*H312,2)</f>
        <v>0</v>
      </c>
      <c r="BL312" s="17" t="s">
        <v>129</v>
      </c>
      <c r="BM312" s="199" t="s">
        <v>711</v>
      </c>
    </row>
    <row r="313" spans="2:63" s="12" customFormat="1" ht="22.9" customHeight="1">
      <c r="B313" s="171"/>
      <c r="C313" s="172"/>
      <c r="D313" s="173" t="s">
        <v>76</v>
      </c>
      <c r="E313" s="185" t="s">
        <v>712</v>
      </c>
      <c r="F313" s="185" t="s">
        <v>713</v>
      </c>
      <c r="G313" s="172"/>
      <c r="H313" s="172"/>
      <c r="I313" s="175"/>
      <c r="J313" s="186">
        <f>BK313</f>
        <v>0</v>
      </c>
      <c r="K313" s="172"/>
      <c r="L313" s="177"/>
      <c r="M313" s="178"/>
      <c r="N313" s="179"/>
      <c r="O313" s="179"/>
      <c r="P313" s="180">
        <f>SUM(P314:P318)</f>
        <v>0</v>
      </c>
      <c r="Q313" s="179"/>
      <c r="R313" s="180">
        <f>SUM(R314:R318)</f>
        <v>0.0494</v>
      </c>
      <c r="S313" s="179"/>
      <c r="T313" s="181">
        <f>SUM(T314:T318)</f>
        <v>0</v>
      </c>
      <c r="AR313" s="182" t="s">
        <v>87</v>
      </c>
      <c r="AT313" s="183" t="s">
        <v>76</v>
      </c>
      <c r="AU313" s="183" t="s">
        <v>85</v>
      </c>
      <c r="AY313" s="182" t="s">
        <v>122</v>
      </c>
      <c r="BK313" s="184">
        <f>SUM(BK314:BK318)</f>
        <v>0</v>
      </c>
    </row>
    <row r="314" spans="1:65" s="2" customFormat="1" ht="24.2" customHeight="1">
      <c r="A314" s="34"/>
      <c r="B314" s="35"/>
      <c r="C314" s="187" t="s">
        <v>714</v>
      </c>
      <c r="D314" s="187" t="s">
        <v>125</v>
      </c>
      <c r="E314" s="188" t="s">
        <v>715</v>
      </c>
      <c r="F314" s="189" t="s">
        <v>716</v>
      </c>
      <c r="G314" s="190" t="s">
        <v>138</v>
      </c>
      <c r="H314" s="191">
        <v>20</v>
      </c>
      <c r="I314" s="192"/>
      <c r="J314" s="193">
        <f>ROUND(I314*H314,2)</f>
        <v>0</v>
      </c>
      <c r="K314" s="194"/>
      <c r="L314" s="39"/>
      <c r="M314" s="195" t="s">
        <v>1</v>
      </c>
      <c r="N314" s="196" t="s">
        <v>42</v>
      </c>
      <c r="O314" s="71"/>
      <c r="P314" s="197">
        <f>O314*H314</f>
        <v>0</v>
      </c>
      <c r="Q314" s="197">
        <v>0.00084</v>
      </c>
      <c r="R314" s="197">
        <f>Q314*H314</f>
        <v>0.016800000000000002</v>
      </c>
      <c r="S314" s="197">
        <v>0</v>
      </c>
      <c r="T314" s="19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129</v>
      </c>
      <c r="AT314" s="199" t="s">
        <v>125</v>
      </c>
      <c r="AU314" s="199" t="s">
        <v>87</v>
      </c>
      <c r="AY314" s="17" t="s">
        <v>122</v>
      </c>
      <c r="BE314" s="200">
        <f>IF(N314="základní",J314,0)</f>
        <v>0</v>
      </c>
      <c r="BF314" s="200">
        <f>IF(N314="snížená",J314,0)</f>
        <v>0</v>
      </c>
      <c r="BG314" s="200">
        <f>IF(N314="zákl. přenesená",J314,0)</f>
        <v>0</v>
      </c>
      <c r="BH314" s="200">
        <f>IF(N314="sníž. přenesená",J314,0)</f>
        <v>0</v>
      </c>
      <c r="BI314" s="200">
        <f>IF(N314="nulová",J314,0)</f>
        <v>0</v>
      </c>
      <c r="BJ314" s="17" t="s">
        <v>85</v>
      </c>
      <c r="BK314" s="200">
        <f>ROUND(I314*H314,2)</f>
        <v>0</v>
      </c>
      <c r="BL314" s="17" t="s">
        <v>129</v>
      </c>
      <c r="BM314" s="199" t="s">
        <v>717</v>
      </c>
    </row>
    <row r="315" spans="1:65" s="2" customFormat="1" ht="37.9" customHeight="1">
      <c r="A315" s="34"/>
      <c r="B315" s="35"/>
      <c r="C315" s="187" t="s">
        <v>240</v>
      </c>
      <c r="D315" s="187" t="s">
        <v>125</v>
      </c>
      <c r="E315" s="188" t="s">
        <v>718</v>
      </c>
      <c r="F315" s="189" t="s">
        <v>719</v>
      </c>
      <c r="G315" s="190" t="s">
        <v>138</v>
      </c>
      <c r="H315" s="191">
        <v>20</v>
      </c>
      <c r="I315" s="192"/>
      <c r="J315" s="193">
        <f>ROUND(I315*H315,2)</f>
        <v>0</v>
      </c>
      <c r="K315" s="194"/>
      <c r="L315" s="39"/>
      <c r="M315" s="195" t="s">
        <v>1</v>
      </c>
      <c r="N315" s="196" t="s">
        <v>42</v>
      </c>
      <c r="O315" s="71"/>
      <c r="P315" s="197">
        <f>O315*H315</f>
        <v>0</v>
      </c>
      <c r="Q315" s="197">
        <v>7E-05</v>
      </c>
      <c r="R315" s="197">
        <f>Q315*H315</f>
        <v>0.0013999999999999998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129</v>
      </c>
      <c r="AT315" s="199" t="s">
        <v>125</v>
      </c>
      <c r="AU315" s="199" t="s">
        <v>87</v>
      </c>
      <c r="AY315" s="17" t="s">
        <v>122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85</v>
      </c>
      <c r="BK315" s="200">
        <f>ROUND(I315*H315,2)</f>
        <v>0</v>
      </c>
      <c r="BL315" s="17" t="s">
        <v>129</v>
      </c>
      <c r="BM315" s="199" t="s">
        <v>720</v>
      </c>
    </row>
    <row r="316" spans="1:65" s="2" customFormat="1" ht="21.75" customHeight="1">
      <c r="A316" s="34"/>
      <c r="B316" s="35"/>
      <c r="C316" s="187" t="s">
        <v>721</v>
      </c>
      <c r="D316" s="187" t="s">
        <v>125</v>
      </c>
      <c r="E316" s="188" t="s">
        <v>722</v>
      </c>
      <c r="F316" s="189" t="s">
        <v>723</v>
      </c>
      <c r="G316" s="190" t="s">
        <v>128</v>
      </c>
      <c r="H316" s="191">
        <v>4</v>
      </c>
      <c r="I316" s="192"/>
      <c r="J316" s="193">
        <f>ROUND(I316*H316,2)</f>
        <v>0</v>
      </c>
      <c r="K316" s="194"/>
      <c r="L316" s="39"/>
      <c r="M316" s="195" t="s">
        <v>1</v>
      </c>
      <c r="N316" s="196" t="s">
        <v>42</v>
      </c>
      <c r="O316" s="71"/>
      <c r="P316" s="197">
        <f>O316*H316</f>
        <v>0</v>
      </c>
      <c r="Q316" s="197">
        <v>0.0005</v>
      </c>
      <c r="R316" s="197">
        <f>Q316*H316</f>
        <v>0.002</v>
      </c>
      <c r="S316" s="197">
        <v>0</v>
      </c>
      <c r="T316" s="19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9" t="s">
        <v>129</v>
      </c>
      <c r="AT316" s="199" t="s">
        <v>125</v>
      </c>
      <c r="AU316" s="199" t="s">
        <v>87</v>
      </c>
      <c r="AY316" s="17" t="s">
        <v>122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17" t="s">
        <v>85</v>
      </c>
      <c r="BK316" s="200">
        <f>ROUND(I316*H316,2)</f>
        <v>0</v>
      </c>
      <c r="BL316" s="17" t="s">
        <v>129</v>
      </c>
      <c r="BM316" s="199" t="s">
        <v>724</v>
      </c>
    </row>
    <row r="317" spans="1:65" s="2" customFormat="1" ht="24.2" customHeight="1">
      <c r="A317" s="34"/>
      <c r="B317" s="35"/>
      <c r="C317" s="187" t="s">
        <v>244</v>
      </c>
      <c r="D317" s="187" t="s">
        <v>125</v>
      </c>
      <c r="E317" s="188" t="s">
        <v>725</v>
      </c>
      <c r="F317" s="189" t="s">
        <v>726</v>
      </c>
      <c r="G317" s="190" t="s">
        <v>727</v>
      </c>
      <c r="H317" s="191">
        <v>1</v>
      </c>
      <c r="I317" s="192"/>
      <c r="J317" s="193">
        <f>ROUND(I317*H317,2)</f>
        <v>0</v>
      </c>
      <c r="K317" s="194"/>
      <c r="L317" s="39"/>
      <c r="M317" s="195" t="s">
        <v>1</v>
      </c>
      <c r="N317" s="196" t="s">
        <v>42</v>
      </c>
      <c r="O317" s="71"/>
      <c r="P317" s="197">
        <f>O317*H317</f>
        <v>0</v>
      </c>
      <c r="Q317" s="197">
        <v>0.0292</v>
      </c>
      <c r="R317" s="197">
        <f>Q317*H317</f>
        <v>0.0292</v>
      </c>
      <c r="S317" s="197">
        <v>0</v>
      </c>
      <c r="T317" s="19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129</v>
      </c>
      <c r="AT317" s="199" t="s">
        <v>125</v>
      </c>
      <c r="AU317" s="199" t="s">
        <v>87</v>
      </c>
      <c r="AY317" s="17" t="s">
        <v>122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7" t="s">
        <v>85</v>
      </c>
      <c r="BK317" s="200">
        <f>ROUND(I317*H317,2)</f>
        <v>0</v>
      </c>
      <c r="BL317" s="17" t="s">
        <v>129</v>
      </c>
      <c r="BM317" s="199" t="s">
        <v>728</v>
      </c>
    </row>
    <row r="318" spans="1:65" s="2" customFormat="1" ht="16.5" customHeight="1">
      <c r="A318" s="34"/>
      <c r="B318" s="35"/>
      <c r="C318" s="187" t="s">
        <v>729</v>
      </c>
      <c r="D318" s="187" t="s">
        <v>125</v>
      </c>
      <c r="E318" s="188" t="s">
        <v>730</v>
      </c>
      <c r="F318" s="189" t="s">
        <v>731</v>
      </c>
      <c r="G318" s="190" t="s">
        <v>128</v>
      </c>
      <c r="H318" s="191">
        <v>1</v>
      </c>
      <c r="I318" s="192"/>
      <c r="J318" s="193">
        <f>ROUND(I318*H318,2)</f>
        <v>0</v>
      </c>
      <c r="K318" s="194"/>
      <c r="L318" s="39"/>
      <c r="M318" s="195" t="s">
        <v>1</v>
      </c>
      <c r="N318" s="196" t="s">
        <v>42</v>
      </c>
      <c r="O318" s="71"/>
      <c r="P318" s="197">
        <f>O318*H318</f>
        <v>0</v>
      </c>
      <c r="Q318" s="197">
        <v>0</v>
      </c>
      <c r="R318" s="197">
        <f>Q318*H318</f>
        <v>0</v>
      </c>
      <c r="S318" s="197">
        <v>0</v>
      </c>
      <c r="T318" s="19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251</v>
      </c>
      <c r="AT318" s="199" t="s">
        <v>125</v>
      </c>
      <c r="AU318" s="199" t="s">
        <v>87</v>
      </c>
      <c r="AY318" s="17" t="s">
        <v>122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17" t="s">
        <v>85</v>
      </c>
      <c r="BK318" s="200">
        <f>ROUND(I318*H318,2)</f>
        <v>0</v>
      </c>
      <c r="BL318" s="17" t="s">
        <v>251</v>
      </c>
      <c r="BM318" s="199" t="s">
        <v>732</v>
      </c>
    </row>
    <row r="319" spans="2:63" s="12" customFormat="1" ht="22.9" customHeight="1">
      <c r="B319" s="171"/>
      <c r="C319" s="172"/>
      <c r="D319" s="173" t="s">
        <v>76</v>
      </c>
      <c r="E319" s="185" t="s">
        <v>733</v>
      </c>
      <c r="F319" s="185" t="s">
        <v>734</v>
      </c>
      <c r="G319" s="172"/>
      <c r="H319" s="172"/>
      <c r="I319" s="175"/>
      <c r="J319" s="186">
        <f>BK319</f>
        <v>0</v>
      </c>
      <c r="K319" s="172"/>
      <c r="L319" s="177"/>
      <c r="M319" s="178"/>
      <c r="N319" s="179"/>
      <c r="O319" s="179"/>
      <c r="P319" s="180">
        <f>SUM(P320:P326)</f>
        <v>0</v>
      </c>
      <c r="Q319" s="179"/>
      <c r="R319" s="180">
        <f>SUM(R320:R326)</f>
        <v>0.028990000000000002</v>
      </c>
      <c r="S319" s="179"/>
      <c r="T319" s="181">
        <f>SUM(T320:T326)</f>
        <v>0.02102</v>
      </c>
      <c r="AR319" s="182" t="s">
        <v>87</v>
      </c>
      <c r="AT319" s="183" t="s">
        <v>76</v>
      </c>
      <c r="AU319" s="183" t="s">
        <v>85</v>
      </c>
      <c r="AY319" s="182" t="s">
        <v>122</v>
      </c>
      <c r="BK319" s="184">
        <f>SUM(BK320:BK326)</f>
        <v>0</v>
      </c>
    </row>
    <row r="320" spans="1:65" s="2" customFormat="1" ht="16.5" customHeight="1">
      <c r="A320" s="34"/>
      <c r="B320" s="35"/>
      <c r="C320" s="187" t="s">
        <v>248</v>
      </c>
      <c r="D320" s="187" t="s">
        <v>125</v>
      </c>
      <c r="E320" s="188" t="s">
        <v>735</v>
      </c>
      <c r="F320" s="189" t="s">
        <v>736</v>
      </c>
      <c r="G320" s="190" t="s">
        <v>727</v>
      </c>
      <c r="H320" s="191">
        <v>1</v>
      </c>
      <c r="I320" s="192"/>
      <c r="J320" s="193">
        <f aca="true" t="shared" si="0" ref="J320:J326">ROUND(I320*H320,2)</f>
        <v>0</v>
      </c>
      <c r="K320" s="194"/>
      <c r="L320" s="39"/>
      <c r="M320" s="195" t="s">
        <v>1</v>
      </c>
      <c r="N320" s="196" t="s">
        <v>42</v>
      </c>
      <c r="O320" s="71"/>
      <c r="P320" s="197">
        <f aca="true" t="shared" si="1" ref="P320:P326">O320*H320</f>
        <v>0</v>
      </c>
      <c r="Q320" s="197">
        <v>0</v>
      </c>
      <c r="R320" s="197">
        <f aca="true" t="shared" si="2" ref="R320:R326">Q320*H320</f>
        <v>0</v>
      </c>
      <c r="S320" s="197">
        <v>0.01946</v>
      </c>
      <c r="T320" s="198">
        <f aca="true" t="shared" si="3" ref="T320:T326">S320*H320</f>
        <v>0.01946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129</v>
      </c>
      <c r="AT320" s="199" t="s">
        <v>125</v>
      </c>
      <c r="AU320" s="199" t="s">
        <v>87</v>
      </c>
      <c r="AY320" s="17" t="s">
        <v>122</v>
      </c>
      <c r="BE320" s="200">
        <f aca="true" t="shared" si="4" ref="BE320:BE326">IF(N320="základní",J320,0)</f>
        <v>0</v>
      </c>
      <c r="BF320" s="200">
        <f aca="true" t="shared" si="5" ref="BF320:BF326">IF(N320="snížená",J320,0)</f>
        <v>0</v>
      </c>
      <c r="BG320" s="200">
        <f aca="true" t="shared" si="6" ref="BG320:BG326">IF(N320="zákl. přenesená",J320,0)</f>
        <v>0</v>
      </c>
      <c r="BH320" s="200">
        <f aca="true" t="shared" si="7" ref="BH320:BH326">IF(N320="sníž. přenesená",J320,0)</f>
        <v>0</v>
      </c>
      <c r="BI320" s="200">
        <f aca="true" t="shared" si="8" ref="BI320:BI326">IF(N320="nulová",J320,0)</f>
        <v>0</v>
      </c>
      <c r="BJ320" s="17" t="s">
        <v>85</v>
      </c>
      <c r="BK320" s="200">
        <f aca="true" t="shared" si="9" ref="BK320:BK326">ROUND(I320*H320,2)</f>
        <v>0</v>
      </c>
      <c r="BL320" s="17" t="s">
        <v>129</v>
      </c>
      <c r="BM320" s="199" t="s">
        <v>737</v>
      </c>
    </row>
    <row r="321" spans="1:65" s="2" customFormat="1" ht="24.2" customHeight="1">
      <c r="A321" s="34"/>
      <c r="B321" s="35"/>
      <c r="C321" s="187" t="s">
        <v>738</v>
      </c>
      <c r="D321" s="187" t="s">
        <v>125</v>
      </c>
      <c r="E321" s="188" t="s">
        <v>739</v>
      </c>
      <c r="F321" s="189" t="s">
        <v>740</v>
      </c>
      <c r="G321" s="190" t="s">
        <v>727</v>
      </c>
      <c r="H321" s="191">
        <v>1</v>
      </c>
      <c r="I321" s="192"/>
      <c r="J321" s="193">
        <f t="shared" si="0"/>
        <v>0</v>
      </c>
      <c r="K321" s="194"/>
      <c r="L321" s="39"/>
      <c r="M321" s="195" t="s">
        <v>1</v>
      </c>
      <c r="N321" s="196" t="s">
        <v>42</v>
      </c>
      <c r="O321" s="71"/>
      <c r="P321" s="197">
        <f t="shared" si="1"/>
        <v>0</v>
      </c>
      <c r="Q321" s="197">
        <v>0.01475</v>
      </c>
      <c r="R321" s="197">
        <f t="shared" si="2"/>
        <v>0.01475</v>
      </c>
      <c r="S321" s="197">
        <v>0</v>
      </c>
      <c r="T321" s="198">
        <f t="shared" si="3"/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9" t="s">
        <v>129</v>
      </c>
      <c r="AT321" s="199" t="s">
        <v>125</v>
      </c>
      <c r="AU321" s="199" t="s">
        <v>87</v>
      </c>
      <c r="AY321" s="17" t="s">
        <v>122</v>
      </c>
      <c r="BE321" s="200">
        <f t="shared" si="4"/>
        <v>0</v>
      </c>
      <c r="BF321" s="200">
        <f t="shared" si="5"/>
        <v>0</v>
      </c>
      <c r="BG321" s="200">
        <f t="shared" si="6"/>
        <v>0</v>
      </c>
      <c r="BH321" s="200">
        <f t="shared" si="7"/>
        <v>0</v>
      </c>
      <c r="BI321" s="200">
        <f t="shared" si="8"/>
        <v>0</v>
      </c>
      <c r="BJ321" s="17" t="s">
        <v>85</v>
      </c>
      <c r="BK321" s="200">
        <f t="shared" si="9"/>
        <v>0</v>
      </c>
      <c r="BL321" s="17" t="s">
        <v>129</v>
      </c>
      <c r="BM321" s="199" t="s">
        <v>741</v>
      </c>
    </row>
    <row r="322" spans="1:65" s="2" customFormat="1" ht="24.2" customHeight="1">
      <c r="A322" s="34"/>
      <c r="B322" s="35"/>
      <c r="C322" s="187" t="s">
        <v>251</v>
      </c>
      <c r="D322" s="187" t="s">
        <v>125</v>
      </c>
      <c r="E322" s="188" t="s">
        <v>742</v>
      </c>
      <c r="F322" s="189" t="s">
        <v>743</v>
      </c>
      <c r="G322" s="190" t="s">
        <v>727</v>
      </c>
      <c r="H322" s="191">
        <v>1</v>
      </c>
      <c r="I322" s="192"/>
      <c r="J322" s="193">
        <f t="shared" si="0"/>
        <v>0</v>
      </c>
      <c r="K322" s="194"/>
      <c r="L322" s="39"/>
      <c r="M322" s="195" t="s">
        <v>1</v>
      </c>
      <c r="N322" s="196" t="s">
        <v>42</v>
      </c>
      <c r="O322" s="71"/>
      <c r="P322" s="197">
        <f t="shared" si="1"/>
        <v>0</v>
      </c>
      <c r="Q322" s="197">
        <v>0.01066</v>
      </c>
      <c r="R322" s="197">
        <f t="shared" si="2"/>
        <v>0.01066</v>
      </c>
      <c r="S322" s="197">
        <v>0</v>
      </c>
      <c r="T322" s="198">
        <f t="shared" si="3"/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9" t="s">
        <v>129</v>
      </c>
      <c r="AT322" s="199" t="s">
        <v>125</v>
      </c>
      <c r="AU322" s="199" t="s">
        <v>87</v>
      </c>
      <c r="AY322" s="17" t="s">
        <v>122</v>
      </c>
      <c r="BE322" s="200">
        <f t="shared" si="4"/>
        <v>0</v>
      </c>
      <c r="BF322" s="200">
        <f t="shared" si="5"/>
        <v>0</v>
      </c>
      <c r="BG322" s="200">
        <f t="shared" si="6"/>
        <v>0</v>
      </c>
      <c r="BH322" s="200">
        <f t="shared" si="7"/>
        <v>0</v>
      </c>
      <c r="BI322" s="200">
        <f t="shared" si="8"/>
        <v>0</v>
      </c>
      <c r="BJ322" s="17" t="s">
        <v>85</v>
      </c>
      <c r="BK322" s="200">
        <f t="shared" si="9"/>
        <v>0</v>
      </c>
      <c r="BL322" s="17" t="s">
        <v>129</v>
      </c>
      <c r="BM322" s="199" t="s">
        <v>744</v>
      </c>
    </row>
    <row r="323" spans="1:65" s="2" customFormat="1" ht="16.5" customHeight="1">
      <c r="A323" s="34"/>
      <c r="B323" s="35"/>
      <c r="C323" s="187" t="s">
        <v>745</v>
      </c>
      <c r="D323" s="187" t="s">
        <v>125</v>
      </c>
      <c r="E323" s="188" t="s">
        <v>746</v>
      </c>
      <c r="F323" s="189" t="s">
        <v>747</v>
      </c>
      <c r="G323" s="190" t="s">
        <v>128</v>
      </c>
      <c r="H323" s="191">
        <v>1</v>
      </c>
      <c r="I323" s="192"/>
      <c r="J323" s="193">
        <f t="shared" si="0"/>
        <v>0</v>
      </c>
      <c r="K323" s="194"/>
      <c r="L323" s="39"/>
      <c r="M323" s="195" t="s">
        <v>1</v>
      </c>
      <c r="N323" s="196" t="s">
        <v>42</v>
      </c>
      <c r="O323" s="71"/>
      <c r="P323" s="197">
        <f t="shared" si="1"/>
        <v>0</v>
      </c>
      <c r="Q323" s="197">
        <v>0.0003</v>
      </c>
      <c r="R323" s="197">
        <f t="shared" si="2"/>
        <v>0.0003</v>
      </c>
      <c r="S323" s="197">
        <v>0</v>
      </c>
      <c r="T323" s="198">
        <f t="shared" si="3"/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9" t="s">
        <v>129</v>
      </c>
      <c r="AT323" s="199" t="s">
        <v>125</v>
      </c>
      <c r="AU323" s="199" t="s">
        <v>87</v>
      </c>
      <c r="AY323" s="17" t="s">
        <v>122</v>
      </c>
      <c r="BE323" s="200">
        <f t="shared" si="4"/>
        <v>0</v>
      </c>
      <c r="BF323" s="200">
        <f t="shared" si="5"/>
        <v>0</v>
      </c>
      <c r="BG323" s="200">
        <f t="shared" si="6"/>
        <v>0</v>
      </c>
      <c r="BH323" s="200">
        <f t="shared" si="7"/>
        <v>0</v>
      </c>
      <c r="BI323" s="200">
        <f t="shared" si="8"/>
        <v>0</v>
      </c>
      <c r="BJ323" s="17" t="s">
        <v>85</v>
      </c>
      <c r="BK323" s="200">
        <f t="shared" si="9"/>
        <v>0</v>
      </c>
      <c r="BL323" s="17" t="s">
        <v>129</v>
      </c>
      <c r="BM323" s="199" t="s">
        <v>748</v>
      </c>
    </row>
    <row r="324" spans="1:65" s="2" customFormat="1" ht="24.2" customHeight="1">
      <c r="A324" s="34"/>
      <c r="B324" s="35"/>
      <c r="C324" s="187" t="s">
        <v>255</v>
      </c>
      <c r="D324" s="187" t="s">
        <v>125</v>
      </c>
      <c r="E324" s="188" t="s">
        <v>749</v>
      </c>
      <c r="F324" s="189" t="s">
        <v>750</v>
      </c>
      <c r="G324" s="190" t="s">
        <v>727</v>
      </c>
      <c r="H324" s="191">
        <v>6</v>
      </c>
      <c r="I324" s="192"/>
      <c r="J324" s="193">
        <f t="shared" si="0"/>
        <v>0</v>
      </c>
      <c r="K324" s="194"/>
      <c r="L324" s="39"/>
      <c r="M324" s="195" t="s">
        <v>1</v>
      </c>
      <c r="N324" s="196" t="s">
        <v>42</v>
      </c>
      <c r="O324" s="71"/>
      <c r="P324" s="197">
        <f t="shared" si="1"/>
        <v>0</v>
      </c>
      <c r="Q324" s="197">
        <v>0.00024</v>
      </c>
      <c r="R324" s="197">
        <f t="shared" si="2"/>
        <v>0.00144</v>
      </c>
      <c r="S324" s="197">
        <v>0</v>
      </c>
      <c r="T324" s="198">
        <f t="shared" si="3"/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129</v>
      </c>
      <c r="AT324" s="199" t="s">
        <v>125</v>
      </c>
      <c r="AU324" s="199" t="s">
        <v>87</v>
      </c>
      <c r="AY324" s="17" t="s">
        <v>122</v>
      </c>
      <c r="BE324" s="200">
        <f t="shared" si="4"/>
        <v>0</v>
      </c>
      <c r="BF324" s="200">
        <f t="shared" si="5"/>
        <v>0</v>
      </c>
      <c r="BG324" s="200">
        <f t="shared" si="6"/>
        <v>0</v>
      </c>
      <c r="BH324" s="200">
        <f t="shared" si="7"/>
        <v>0</v>
      </c>
      <c r="BI324" s="200">
        <f t="shared" si="8"/>
        <v>0</v>
      </c>
      <c r="BJ324" s="17" t="s">
        <v>85</v>
      </c>
      <c r="BK324" s="200">
        <f t="shared" si="9"/>
        <v>0</v>
      </c>
      <c r="BL324" s="17" t="s">
        <v>129</v>
      </c>
      <c r="BM324" s="199" t="s">
        <v>751</v>
      </c>
    </row>
    <row r="325" spans="1:65" s="2" customFormat="1" ht="16.5" customHeight="1">
      <c r="A325" s="34"/>
      <c r="B325" s="35"/>
      <c r="C325" s="187" t="s">
        <v>752</v>
      </c>
      <c r="D325" s="187" t="s">
        <v>125</v>
      </c>
      <c r="E325" s="188" t="s">
        <v>753</v>
      </c>
      <c r="F325" s="189" t="s">
        <v>754</v>
      </c>
      <c r="G325" s="190" t="s">
        <v>727</v>
      </c>
      <c r="H325" s="191">
        <v>1</v>
      </c>
      <c r="I325" s="192"/>
      <c r="J325" s="193">
        <f t="shared" si="0"/>
        <v>0</v>
      </c>
      <c r="K325" s="194"/>
      <c r="L325" s="39"/>
      <c r="M325" s="195" t="s">
        <v>1</v>
      </c>
      <c r="N325" s="196" t="s">
        <v>42</v>
      </c>
      <c r="O325" s="71"/>
      <c r="P325" s="197">
        <f t="shared" si="1"/>
        <v>0</v>
      </c>
      <c r="Q325" s="197">
        <v>0</v>
      </c>
      <c r="R325" s="197">
        <f t="shared" si="2"/>
        <v>0</v>
      </c>
      <c r="S325" s="197">
        <v>0.00156</v>
      </c>
      <c r="T325" s="198">
        <f t="shared" si="3"/>
        <v>0.00156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129</v>
      </c>
      <c r="AT325" s="199" t="s">
        <v>125</v>
      </c>
      <c r="AU325" s="199" t="s">
        <v>87</v>
      </c>
      <c r="AY325" s="17" t="s">
        <v>122</v>
      </c>
      <c r="BE325" s="200">
        <f t="shared" si="4"/>
        <v>0</v>
      </c>
      <c r="BF325" s="200">
        <f t="shared" si="5"/>
        <v>0</v>
      </c>
      <c r="BG325" s="200">
        <f t="shared" si="6"/>
        <v>0</v>
      </c>
      <c r="BH325" s="200">
        <f t="shared" si="7"/>
        <v>0</v>
      </c>
      <c r="BI325" s="200">
        <f t="shared" si="8"/>
        <v>0</v>
      </c>
      <c r="BJ325" s="17" t="s">
        <v>85</v>
      </c>
      <c r="BK325" s="200">
        <f t="shared" si="9"/>
        <v>0</v>
      </c>
      <c r="BL325" s="17" t="s">
        <v>129</v>
      </c>
      <c r="BM325" s="199" t="s">
        <v>755</v>
      </c>
    </row>
    <row r="326" spans="1:65" s="2" customFormat="1" ht="16.5" customHeight="1">
      <c r="A326" s="34"/>
      <c r="B326" s="35"/>
      <c r="C326" s="187" t="s">
        <v>258</v>
      </c>
      <c r="D326" s="187" t="s">
        <v>125</v>
      </c>
      <c r="E326" s="188" t="s">
        <v>756</v>
      </c>
      <c r="F326" s="189" t="s">
        <v>757</v>
      </c>
      <c r="G326" s="190" t="s">
        <v>727</v>
      </c>
      <c r="H326" s="191">
        <v>1</v>
      </c>
      <c r="I326" s="192"/>
      <c r="J326" s="193">
        <f t="shared" si="0"/>
        <v>0</v>
      </c>
      <c r="K326" s="194"/>
      <c r="L326" s="39"/>
      <c r="M326" s="195" t="s">
        <v>1</v>
      </c>
      <c r="N326" s="196" t="s">
        <v>42</v>
      </c>
      <c r="O326" s="71"/>
      <c r="P326" s="197">
        <f t="shared" si="1"/>
        <v>0</v>
      </c>
      <c r="Q326" s="197">
        <v>0.00184</v>
      </c>
      <c r="R326" s="197">
        <f t="shared" si="2"/>
        <v>0.00184</v>
      </c>
      <c r="S326" s="197">
        <v>0</v>
      </c>
      <c r="T326" s="198">
        <f t="shared" si="3"/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129</v>
      </c>
      <c r="AT326" s="199" t="s">
        <v>125</v>
      </c>
      <c r="AU326" s="199" t="s">
        <v>87</v>
      </c>
      <c r="AY326" s="17" t="s">
        <v>122</v>
      </c>
      <c r="BE326" s="200">
        <f t="shared" si="4"/>
        <v>0</v>
      </c>
      <c r="BF326" s="200">
        <f t="shared" si="5"/>
        <v>0</v>
      </c>
      <c r="BG326" s="200">
        <f t="shared" si="6"/>
        <v>0</v>
      </c>
      <c r="BH326" s="200">
        <f t="shared" si="7"/>
        <v>0</v>
      </c>
      <c r="BI326" s="200">
        <f t="shared" si="8"/>
        <v>0</v>
      </c>
      <c r="BJ326" s="17" t="s">
        <v>85</v>
      </c>
      <c r="BK326" s="200">
        <f t="shared" si="9"/>
        <v>0</v>
      </c>
      <c r="BL326" s="17" t="s">
        <v>129</v>
      </c>
      <c r="BM326" s="199" t="s">
        <v>758</v>
      </c>
    </row>
    <row r="327" spans="2:63" s="12" customFormat="1" ht="22.9" customHeight="1">
      <c r="B327" s="171"/>
      <c r="C327" s="172"/>
      <c r="D327" s="173" t="s">
        <v>76</v>
      </c>
      <c r="E327" s="185" t="s">
        <v>759</v>
      </c>
      <c r="F327" s="185" t="s">
        <v>760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SUM(P328:P334)</f>
        <v>0</v>
      </c>
      <c r="Q327" s="179"/>
      <c r="R327" s="180">
        <f>SUM(R328:R334)</f>
        <v>0.0136776</v>
      </c>
      <c r="S327" s="179"/>
      <c r="T327" s="181">
        <f>SUM(T328:T334)</f>
        <v>0.234192</v>
      </c>
      <c r="AR327" s="182" t="s">
        <v>87</v>
      </c>
      <c r="AT327" s="183" t="s">
        <v>76</v>
      </c>
      <c r="AU327" s="183" t="s">
        <v>85</v>
      </c>
      <c r="AY327" s="182" t="s">
        <v>122</v>
      </c>
      <c r="BK327" s="184">
        <f>SUM(BK328:BK334)</f>
        <v>0</v>
      </c>
    </row>
    <row r="328" spans="1:65" s="2" customFormat="1" ht="16.5" customHeight="1">
      <c r="A328" s="34"/>
      <c r="B328" s="35"/>
      <c r="C328" s="187" t="s">
        <v>761</v>
      </c>
      <c r="D328" s="187" t="s">
        <v>125</v>
      </c>
      <c r="E328" s="188" t="s">
        <v>762</v>
      </c>
      <c r="F328" s="189" t="s">
        <v>763</v>
      </c>
      <c r="G328" s="190" t="s">
        <v>372</v>
      </c>
      <c r="H328" s="191">
        <v>9.84</v>
      </c>
      <c r="I328" s="192"/>
      <c r="J328" s="193">
        <f>ROUND(I328*H328,2)</f>
        <v>0</v>
      </c>
      <c r="K328" s="194"/>
      <c r="L328" s="39"/>
      <c r="M328" s="195" t="s">
        <v>1</v>
      </c>
      <c r="N328" s="196" t="s">
        <v>42</v>
      </c>
      <c r="O328" s="71"/>
      <c r="P328" s="197">
        <f>O328*H328</f>
        <v>0</v>
      </c>
      <c r="Q328" s="197">
        <v>0</v>
      </c>
      <c r="R328" s="197">
        <f>Q328*H328</f>
        <v>0</v>
      </c>
      <c r="S328" s="197">
        <v>0.0238</v>
      </c>
      <c r="T328" s="198">
        <f>S328*H328</f>
        <v>0.234192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129</v>
      </c>
      <c r="AT328" s="199" t="s">
        <v>125</v>
      </c>
      <c r="AU328" s="199" t="s">
        <v>87</v>
      </c>
      <c r="AY328" s="17" t="s">
        <v>122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7" t="s">
        <v>85</v>
      </c>
      <c r="BK328" s="200">
        <f>ROUND(I328*H328,2)</f>
        <v>0</v>
      </c>
      <c r="BL328" s="17" t="s">
        <v>129</v>
      </c>
      <c r="BM328" s="199" t="s">
        <v>764</v>
      </c>
    </row>
    <row r="329" spans="2:51" s="13" customFormat="1" ht="12">
      <c r="B329" s="212"/>
      <c r="C329" s="213"/>
      <c r="D329" s="214" t="s">
        <v>143</v>
      </c>
      <c r="E329" s="239" t="s">
        <v>1</v>
      </c>
      <c r="F329" s="215" t="s">
        <v>765</v>
      </c>
      <c r="G329" s="213"/>
      <c r="H329" s="216">
        <v>9.84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143</v>
      </c>
      <c r="AU329" s="222" t="s">
        <v>87</v>
      </c>
      <c r="AV329" s="13" t="s">
        <v>87</v>
      </c>
      <c r="AW329" s="13" t="s">
        <v>32</v>
      </c>
      <c r="AX329" s="13" t="s">
        <v>85</v>
      </c>
      <c r="AY329" s="222" t="s">
        <v>122</v>
      </c>
    </row>
    <row r="330" spans="1:65" s="2" customFormat="1" ht="24.2" customHeight="1">
      <c r="A330" s="34"/>
      <c r="B330" s="35"/>
      <c r="C330" s="187" t="s">
        <v>262</v>
      </c>
      <c r="D330" s="187" t="s">
        <v>125</v>
      </c>
      <c r="E330" s="188" t="s">
        <v>766</v>
      </c>
      <c r="F330" s="189" t="s">
        <v>767</v>
      </c>
      <c r="G330" s="190" t="s">
        <v>372</v>
      </c>
      <c r="H330" s="191">
        <v>9.84</v>
      </c>
      <c r="I330" s="192"/>
      <c r="J330" s="193">
        <f>ROUND(I330*H330,2)</f>
        <v>0</v>
      </c>
      <c r="K330" s="194"/>
      <c r="L330" s="39"/>
      <c r="M330" s="195" t="s">
        <v>1</v>
      </c>
      <c r="N330" s="196" t="s">
        <v>42</v>
      </c>
      <c r="O330" s="71"/>
      <c r="P330" s="197">
        <f>O330*H330</f>
        <v>0</v>
      </c>
      <c r="Q330" s="197">
        <v>0</v>
      </c>
      <c r="R330" s="197">
        <f>Q330*H330</f>
        <v>0</v>
      </c>
      <c r="S330" s="197">
        <v>0</v>
      </c>
      <c r="T330" s="19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9" t="s">
        <v>129</v>
      </c>
      <c r="AT330" s="199" t="s">
        <v>125</v>
      </c>
      <c r="AU330" s="199" t="s">
        <v>87</v>
      </c>
      <c r="AY330" s="17" t="s">
        <v>122</v>
      </c>
      <c r="BE330" s="200">
        <f>IF(N330="základní",J330,0)</f>
        <v>0</v>
      </c>
      <c r="BF330" s="200">
        <f>IF(N330="snížená",J330,0)</f>
        <v>0</v>
      </c>
      <c r="BG330" s="200">
        <f>IF(N330="zákl. přenesená",J330,0)</f>
        <v>0</v>
      </c>
      <c r="BH330" s="200">
        <f>IF(N330="sníž. přenesená",J330,0)</f>
        <v>0</v>
      </c>
      <c r="BI330" s="200">
        <f>IF(N330="nulová",J330,0)</f>
        <v>0</v>
      </c>
      <c r="BJ330" s="17" t="s">
        <v>85</v>
      </c>
      <c r="BK330" s="200">
        <f>ROUND(I330*H330,2)</f>
        <v>0</v>
      </c>
      <c r="BL330" s="17" t="s">
        <v>129</v>
      </c>
      <c r="BM330" s="199" t="s">
        <v>768</v>
      </c>
    </row>
    <row r="331" spans="1:65" s="2" customFormat="1" ht="24.2" customHeight="1">
      <c r="A331" s="34"/>
      <c r="B331" s="35"/>
      <c r="C331" s="187" t="s">
        <v>769</v>
      </c>
      <c r="D331" s="187" t="s">
        <v>125</v>
      </c>
      <c r="E331" s="188" t="s">
        <v>770</v>
      </c>
      <c r="F331" s="189" t="s">
        <v>771</v>
      </c>
      <c r="G331" s="190" t="s">
        <v>372</v>
      </c>
      <c r="H331" s="191">
        <v>9.84</v>
      </c>
      <c r="I331" s="192"/>
      <c r="J331" s="193">
        <f>ROUND(I331*H331,2)</f>
        <v>0</v>
      </c>
      <c r="K331" s="194"/>
      <c r="L331" s="39"/>
      <c r="M331" s="195" t="s">
        <v>1</v>
      </c>
      <c r="N331" s="196" t="s">
        <v>42</v>
      </c>
      <c r="O331" s="71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129</v>
      </c>
      <c r="AT331" s="199" t="s">
        <v>125</v>
      </c>
      <c r="AU331" s="199" t="s">
        <v>87</v>
      </c>
      <c r="AY331" s="17" t="s">
        <v>122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85</v>
      </c>
      <c r="BK331" s="200">
        <f>ROUND(I331*H331,2)</f>
        <v>0</v>
      </c>
      <c r="BL331" s="17" t="s">
        <v>129</v>
      </c>
      <c r="BM331" s="199" t="s">
        <v>772</v>
      </c>
    </row>
    <row r="332" spans="1:65" s="2" customFormat="1" ht="16.5" customHeight="1">
      <c r="A332" s="34"/>
      <c r="B332" s="35"/>
      <c r="C332" s="187" t="s">
        <v>265</v>
      </c>
      <c r="D332" s="187" t="s">
        <v>125</v>
      </c>
      <c r="E332" s="188" t="s">
        <v>773</v>
      </c>
      <c r="F332" s="189" t="s">
        <v>774</v>
      </c>
      <c r="G332" s="190" t="s">
        <v>372</v>
      </c>
      <c r="H332" s="191">
        <v>9.84</v>
      </c>
      <c r="I332" s="192"/>
      <c r="J332" s="193">
        <f>ROUND(I332*H332,2)</f>
        <v>0</v>
      </c>
      <c r="K332" s="194"/>
      <c r="L332" s="39"/>
      <c r="M332" s="195" t="s">
        <v>1</v>
      </c>
      <c r="N332" s="196" t="s">
        <v>42</v>
      </c>
      <c r="O332" s="71"/>
      <c r="P332" s="197">
        <f>O332*H332</f>
        <v>0</v>
      </c>
      <c r="Q332" s="197">
        <v>0.00139</v>
      </c>
      <c r="R332" s="197">
        <f>Q332*H332</f>
        <v>0.0136776</v>
      </c>
      <c r="S332" s="197">
        <v>0</v>
      </c>
      <c r="T332" s="19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9" t="s">
        <v>129</v>
      </c>
      <c r="AT332" s="199" t="s">
        <v>125</v>
      </c>
      <c r="AU332" s="199" t="s">
        <v>87</v>
      </c>
      <c r="AY332" s="17" t="s">
        <v>122</v>
      </c>
      <c r="BE332" s="200">
        <f>IF(N332="základní",J332,0)</f>
        <v>0</v>
      </c>
      <c r="BF332" s="200">
        <f>IF(N332="snížená",J332,0)</f>
        <v>0</v>
      </c>
      <c r="BG332" s="200">
        <f>IF(N332="zákl. přenesená",J332,0)</f>
        <v>0</v>
      </c>
      <c r="BH332" s="200">
        <f>IF(N332="sníž. přenesená",J332,0)</f>
        <v>0</v>
      </c>
      <c r="BI332" s="200">
        <f>IF(N332="nulová",J332,0)</f>
        <v>0</v>
      </c>
      <c r="BJ332" s="17" t="s">
        <v>85</v>
      </c>
      <c r="BK332" s="200">
        <f>ROUND(I332*H332,2)</f>
        <v>0</v>
      </c>
      <c r="BL332" s="17" t="s">
        <v>129</v>
      </c>
      <c r="BM332" s="199" t="s">
        <v>775</v>
      </c>
    </row>
    <row r="333" spans="1:65" s="2" customFormat="1" ht="16.5" customHeight="1">
      <c r="A333" s="34"/>
      <c r="B333" s="35"/>
      <c r="C333" s="187" t="s">
        <v>776</v>
      </c>
      <c r="D333" s="187" t="s">
        <v>125</v>
      </c>
      <c r="E333" s="188" t="s">
        <v>777</v>
      </c>
      <c r="F333" s="189" t="s">
        <v>778</v>
      </c>
      <c r="G333" s="190" t="s">
        <v>372</v>
      </c>
      <c r="H333" s="191">
        <v>9.84</v>
      </c>
      <c r="I333" s="192"/>
      <c r="J333" s="193">
        <f>ROUND(I333*H333,2)</f>
        <v>0</v>
      </c>
      <c r="K333" s="194"/>
      <c r="L333" s="39"/>
      <c r="M333" s="195" t="s">
        <v>1</v>
      </c>
      <c r="N333" s="196" t="s">
        <v>42</v>
      </c>
      <c r="O333" s="71"/>
      <c r="P333" s="197">
        <f>O333*H333</f>
        <v>0</v>
      </c>
      <c r="Q333" s="197">
        <v>0</v>
      </c>
      <c r="R333" s="197">
        <f>Q333*H333</f>
        <v>0</v>
      </c>
      <c r="S333" s="197">
        <v>0</v>
      </c>
      <c r="T333" s="19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129</v>
      </c>
      <c r="AT333" s="199" t="s">
        <v>125</v>
      </c>
      <c r="AU333" s="199" t="s">
        <v>87</v>
      </c>
      <c r="AY333" s="17" t="s">
        <v>122</v>
      </c>
      <c r="BE333" s="200">
        <f>IF(N333="základní",J333,0)</f>
        <v>0</v>
      </c>
      <c r="BF333" s="200">
        <f>IF(N333="snížená",J333,0)</f>
        <v>0</v>
      </c>
      <c r="BG333" s="200">
        <f>IF(N333="zákl. přenesená",J333,0)</f>
        <v>0</v>
      </c>
      <c r="BH333" s="200">
        <f>IF(N333="sníž. přenesená",J333,0)</f>
        <v>0</v>
      </c>
      <c r="BI333" s="200">
        <f>IF(N333="nulová",J333,0)</f>
        <v>0</v>
      </c>
      <c r="BJ333" s="17" t="s">
        <v>85</v>
      </c>
      <c r="BK333" s="200">
        <f>ROUND(I333*H333,2)</f>
        <v>0</v>
      </c>
      <c r="BL333" s="17" t="s">
        <v>129</v>
      </c>
      <c r="BM333" s="199" t="s">
        <v>779</v>
      </c>
    </row>
    <row r="334" spans="1:65" s="2" customFormat="1" ht="16.5" customHeight="1">
      <c r="A334" s="34"/>
      <c r="B334" s="35"/>
      <c r="C334" s="187" t="s">
        <v>270</v>
      </c>
      <c r="D334" s="187" t="s">
        <v>125</v>
      </c>
      <c r="E334" s="188" t="s">
        <v>780</v>
      </c>
      <c r="F334" s="189" t="s">
        <v>781</v>
      </c>
      <c r="G334" s="190" t="s">
        <v>372</v>
      </c>
      <c r="H334" s="191">
        <v>9.84</v>
      </c>
      <c r="I334" s="192"/>
      <c r="J334" s="193">
        <f>ROUND(I334*H334,2)</f>
        <v>0</v>
      </c>
      <c r="K334" s="194"/>
      <c r="L334" s="39"/>
      <c r="M334" s="195" t="s">
        <v>1</v>
      </c>
      <c r="N334" s="196" t="s">
        <v>42</v>
      </c>
      <c r="O334" s="71"/>
      <c r="P334" s="197">
        <f>O334*H334</f>
        <v>0</v>
      </c>
      <c r="Q334" s="197">
        <v>0</v>
      </c>
      <c r="R334" s="197">
        <f>Q334*H334</f>
        <v>0</v>
      </c>
      <c r="S334" s="197">
        <v>0</v>
      </c>
      <c r="T334" s="19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9" t="s">
        <v>129</v>
      </c>
      <c r="AT334" s="199" t="s">
        <v>125</v>
      </c>
      <c r="AU334" s="199" t="s">
        <v>87</v>
      </c>
      <c r="AY334" s="17" t="s">
        <v>122</v>
      </c>
      <c r="BE334" s="200">
        <f>IF(N334="základní",J334,0)</f>
        <v>0</v>
      </c>
      <c r="BF334" s="200">
        <f>IF(N334="snížená",J334,0)</f>
        <v>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17" t="s">
        <v>85</v>
      </c>
      <c r="BK334" s="200">
        <f>ROUND(I334*H334,2)</f>
        <v>0</v>
      </c>
      <c r="BL334" s="17" t="s">
        <v>129</v>
      </c>
      <c r="BM334" s="199" t="s">
        <v>782</v>
      </c>
    </row>
    <row r="335" spans="2:63" s="12" customFormat="1" ht="22.9" customHeight="1">
      <c r="B335" s="171"/>
      <c r="C335" s="172"/>
      <c r="D335" s="173" t="s">
        <v>76</v>
      </c>
      <c r="E335" s="185" t="s">
        <v>783</v>
      </c>
      <c r="F335" s="185" t="s">
        <v>784</v>
      </c>
      <c r="G335" s="172"/>
      <c r="H335" s="172"/>
      <c r="I335" s="175"/>
      <c r="J335" s="186">
        <f>BK335</f>
        <v>0</v>
      </c>
      <c r="K335" s="172"/>
      <c r="L335" s="177"/>
      <c r="M335" s="178"/>
      <c r="N335" s="179"/>
      <c r="O335" s="179"/>
      <c r="P335" s="180">
        <f>SUM(P336:P351)</f>
        <v>0</v>
      </c>
      <c r="Q335" s="179"/>
      <c r="R335" s="180">
        <f>SUM(R336:R351)</f>
        <v>0.48621066999999996</v>
      </c>
      <c r="S335" s="179"/>
      <c r="T335" s="181">
        <f>SUM(T336:T351)</f>
        <v>0.652516</v>
      </c>
      <c r="AR335" s="182" t="s">
        <v>87</v>
      </c>
      <c r="AT335" s="183" t="s">
        <v>76</v>
      </c>
      <c r="AU335" s="183" t="s">
        <v>85</v>
      </c>
      <c r="AY335" s="182" t="s">
        <v>122</v>
      </c>
      <c r="BK335" s="184">
        <f>SUM(BK336:BK351)</f>
        <v>0</v>
      </c>
    </row>
    <row r="336" spans="1:65" s="2" customFormat="1" ht="33" customHeight="1">
      <c r="A336" s="34"/>
      <c r="B336" s="35"/>
      <c r="C336" s="187" t="s">
        <v>785</v>
      </c>
      <c r="D336" s="187" t="s">
        <v>125</v>
      </c>
      <c r="E336" s="188" t="s">
        <v>786</v>
      </c>
      <c r="F336" s="189" t="s">
        <v>787</v>
      </c>
      <c r="G336" s="190" t="s">
        <v>372</v>
      </c>
      <c r="H336" s="191">
        <v>9.293</v>
      </c>
      <c r="I336" s="192"/>
      <c r="J336" s="193">
        <f>ROUND(I336*H336,2)</f>
        <v>0</v>
      </c>
      <c r="K336" s="194"/>
      <c r="L336" s="39"/>
      <c r="M336" s="195" t="s">
        <v>1</v>
      </c>
      <c r="N336" s="196" t="s">
        <v>42</v>
      </c>
      <c r="O336" s="71"/>
      <c r="P336" s="197">
        <f>O336*H336</f>
        <v>0</v>
      </c>
      <c r="Q336" s="197">
        <v>0.01131</v>
      </c>
      <c r="R336" s="197">
        <f>Q336*H336</f>
        <v>0.10510383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129</v>
      </c>
      <c r="AT336" s="199" t="s">
        <v>125</v>
      </c>
      <c r="AU336" s="199" t="s">
        <v>87</v>
      </c>
      <c r="AY336" s="17" t="s">
        <v>122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85</v>
      </c>
      <c r="BK336" s="200">
        <f>ROUND(I336*H336,2)</f>
        <v>0</v>
      </c>
      <c r="BL336" s="17" t="s">
        <v>129</v>
      </c>
      <c r="BM336" s="199" t="s">
        <v>788</v>
      </c>
    </row>
    <row r="337" spans="2:51" s="14" customFormat="1" ht="12">
      <c r="B337" s="229"/>
      <c r="C337" s="230"/>
      <c r="D337" s="214" t="s">
        <v>143</v>
      </c>
      <c r="E337" s="231" t="s">
        <v>1</v>
      </c>
      <c r="F337" s="232" t="s">
        <v>652</v>
      </c>
      <c r="G337" s="230"/>
      <c r="H337" s="231" t="s">
        <v>1</v>
      </c>
      <c r="I337" s="233"/>
      <c r="J337" s="230"/>
      <c r="K337" s="230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143</v>
      </c>
      <c r="AU337" s="238" t="s">
        <v>87</v>
      </c>
      <c r="AV337" s="14" t="s">
        <v>85</v>
      </c>
      <c r="AW337" s="14" t="s">
        <v>32</v>
      </c>
      <c r="AX337" s="14" t="s">
        <v>77</v>
      </c>
      <c r="AY337" s="238" t="s">
        <v>122</v>
      </c>
    </row>
    <row r="338" spans="2:51" s="13" customFormat="1" ht="12">
      <c r="B338" s="212"/>
      <c r="C338" s="213"/>
      <c r="D338" s="214" t="s">
        <v>143</v>
      </c>
      <c r="E338" s="239" t="s">
        <v>1</v>
      </c>
      <c r="F338" s="215" t="s">
        <v>653</v>
      </c>
      <c r="G338" s="213"/>
      <c r="H338" s="216">
        <v>9.293</v>
      </c>
      <c r="I338" s="217"/>
      <c r="J338" s="213"/>
      <c r="K338" s="213"/>
      <c r="L338" s="218"/>
      <c r="M338" s="219"/>
      <c r="N338" s="220"/>
      <c r="O338" s="220"/>
      <c r="P338" s="220"/>
      <c r="Q338" s="220"/>
      <c r="R338" s="220"/>
      <c r="S338" s="220"/>
      <c r="T338" s="221"/>
      <c r="AT338" s="222" t="s">
        <v>143</v>
      </c>
      <c r="AU338" s="222" t="s">
        <v>87</v>
      </c>
      <c r="AV338" s="13" t="s">
        <v>87</v>
      </c>
      <c r="AW338" s="13" t="s">
        <v>32</v>
      </c>
      <c r="AX338" s="13" t="s">
        <v>85</v>
      </c>
      <c r="AY338" s="222" t="s">
        <v>122</v>
      </c>
    </row>
    <row r="339" spans="1:65" s="2" customFormat="1" ht="33" customHeight="1">
      <c r="A339" s="34"/>
      <c r="B339" s="35"/>
      <c r="C339" s="187" t="s">
        <v>273</v>
      </c>
      <c r="D339" s="187" t="s">
        <v>125</v>
      </c>
      <c r="E339" s="188" t="s">
        <v>789</v>
      </c>
      <c r="F339" s="189" t="s">
        <v>790</v>
      </c>
      <c r="G339" s="190" t="s">
        <v>372</v>
      </c>
      <c r="H339" s="191">
        <v>9.293</v>
      </c>
      <c r="I339" s="192"/>
      <c r="J339" s="193">
        <f>ROUND(I339*H339,2)</f>
        <v>0</v>
      </c>
      <c r="K339" s="194"/>
      <c r="L339" s="39"/>
      <c r="M339" s="195" t="s">
        <v>1</v>
      </c>
      <c r="N339" s="196" t="s">
        <v>42</v>
      </c>
      <c r="O339" s="71"/>
      <c r="P339" s="197">
        <f>O339*H339</f>
        <v>0</v>
      </c>
      <c r="Q339" s="197">
        <v>0.01388</v>
      </c>
      <c r="R339" s="197">
        <f>Q339*H339</f>
        <v>0.12898684</v>
      </c>
      <c r="S339" s="197">
        <v>0</v>
      </c>
      <c r="T339" s="19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9" t="s">
        <v>129</v>
      </c>
      <c r="AT339" s="199" t="s">
        <v>125</v>
      </c>
      <c r="AU339" s="199" t="s">
        <v>87</v>
      </c>
      <c r="AY339" s="17" t="s">
        <v>122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17" t="s">
        <v>85</v>
      </c>
      <c r="BK339" s="200">
        <f>ROUND(I339*H339,2)</f>
        <v>0</v>
      </c>
      <c r="BL339" s="17" t="s">
        <v>129</v>
      </c>
      <c r="BM339" s="199" t="s">
        <v>791</v>
      </c>
    </row>
    <row r="340" spans="1:65" s="2" customFormat="1" ht="33" customHeight="1">
      <c r="A340" s="34"/>
      <c r="B340" s="35"/>
      <c r="C340" s="187" t="s">
        <v>792</v>
      </c>
      <c r="D340" s="187" t="s">
        <v>125</v>
      </c>
      <c r="E340" s="188" t="s">
        <v>793</v>
      </c>
      <c r="F340" s="189" t="s">
        <v>794</v>
      </c>
      <c r="G340" s="190" t="s">
        <v>372</v>
      </c>
      <c r="H340" s="191">
        <v>12.2</v>
      </c>
      <c r="I340" s="192"/>
      <c r="J340" s="193">
        <f>ROUND(I340*H340,2)</f>
        <v>0</v>
      </c>
      <c r="K340" s="194"/>
      <c r="L340" s="39"/>
      <c r="M340" s="195" t="s">
        <v>1</v>
      </c>
      <c r="N340" s="196" t="s">
        <v>42</v>
      </c>
      <c r="O340" s="71"/>
      <c r="P340" s="197">
        <f>O340*H340</f>
        <v>0</v>
      </c>
      <c r="Q340" s="197">
        <v>0</v>
      </c>
      <c r="R340" s="197">
        <f>Q340*H340</f>
        <v>0</v>
      </c>
      <c r="S340" s="197">
        <v>0.01578</v>
      </c>
      <c r="T340" s="198">
        <f>S340*H340</f>
        <v>0.19251599999999996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129</v>
      </c>
      <c r="AT340" s="199" t="s">
        <v>125</v>
      </c>
      <c r="AU340" s="199" t="s">
        <v>87</v>
      </c>
      <c r="AY340" s="17" t="s">
        <v>122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85</v>
      </c>
      <c r="BK340" s="200">
        <f>ROUND(I340*H340,2)</f>
        <v>0</v>
      </c>
      <c r="BL340" s="17" t="s">
        <v>129</v>
      </c>
      <c r="BM340" s="199" t="s">
        <v>795</v>
      </c>
    </row>
    <row r="341" spans="2:51" s="14" customFormat="1" ht="12">
      <c r="B341" s="229"/>
      <c r="C341" s="230"/>
      <c r="D341" s="214" t="s">
        <v>143</v>
      </c>
      <c r="E341" s="231" t="s">
        <v>1</v>
      </c>
      <c r="F341" s="232" t="s">
        <v>652</v>
      </c>
      <c r="G341" s="230"/>
      <c r="H341" s="231" t="s">
        <v>1</v>
      </c>
      <c r="I341" s="233"/>
      <c r="J341" s="230"/>
      <c r="K341" s="230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143</v>
      </c>
      <c r="AU341" s="238" t="s">
        <v>87</v>
      </c>
      <c r="AV341" s="14" t="s">
        <v>85</v>
      </c>
      <c r="AW341" s="14" t="s">
        <v>32</v>
      </c>
      <c r="AX341" s="14" t="s">
        <v>77</v>
      </c>
      <c r="AY341" s="238" t="s">
        <v>122</v>
      </c>
    </row>
    <row r="342" spans="2:51" s="13" customFormat="1" ht="12">
      <c r="B342" s="212"/>
      <c r="C342" s="213"/>
      <c r="D342" s="214" t="s">
        <v>143</v>
      </c>
      <c r="E342" s="239" t="s">
        <v>1</v>
      </c>
      <c r="F342" s="215" t="s">
        <v>796</v>
      </c>
      <c r="G342" s="213"/>
      <c r="H342" s="216">
        <v>12.2</v>
      </c>
      <c r="I342" s="217"/>
      <c r="J342" s="213"/>
      <c r="K342" s="213"/>
      <c r="L342" s="218"/>
      <c r="M342" s="219"/>
      <c r="N342" s="220"/>
      <c r="O342" s="220"/>
      <c r="P342" s="220"/>
      <c r="Q342" s="220"/>
      <c r="R342" s="220"/>
      <c r="S342" s="220"/>
      <c r="T342" s="221"/>
      <c r="AT342" s="222" t="s">
        <v>143</v>
      </c>
      <c r="AU342" s="222" t="s">
        <v>87</v>
      </c>
      <c r="AV342" s="13" t="s">
        <v>87</v>
      </c>
      <c r="AW342" s="13" t="s">
        <v>32</v>
      </c>
      <c r="AX342" s="13" t="s">
        <v>85</v>
      </c>
      <c r="AY342" s="222" t="s">
        <v>122</v>
      </c>
    </row>
    <row r="343" spans="1:65" s="2" customFormat="1" ht="24.2" customHeight="1">
      <c r="A343" s="34"/>
      <c r="B343" s="35"/>
      <c r="C343" s="187" t="s">
        <v>277</v>
      </c>
      <c r="D343" s="187" t="s">
        <v>125</v>
      </c>
      <c r="E343" s="188" t="s">
        <v>797</v>
      </c>
      <c r="F343" s="189" t="s">
        <v>798</v>
      </c>
      <c r="G343" s="190" t="s">
        <v>138</v>
      </c>
      <c r="H343" s="191">
        <v>46</v>
      </c>
      <c r="I343" s="192"/>
      <c r="J343" s="193">
        <f>ROUND(I343*H343,2)</f>
        <v>0</v>
      </c>
      <c r="K343" s="194"/>
      <c r="L343" s="39"/>
      <c r="M343" s="195" t="s">
        <v>1</v>
      </c>
      <c r="N343" s="196" t="s">
        <v>42</v>
      </c>
      <c r="O343" s="71"/>
      <c r="P343" s="197">
        <f>O343*H343</f>
        <v>0</v>
      </c>
      <c r="Q343" s="197">
        <v>0</v>
      </c>
      <c r="R343" s="197">
        <f>Q343*H343</f>
        <v>0</v>
      </c>
      <c r="S343" s="197">
        <v>0.01</v>
      </c>
      <c r="T343" s="198">
        <f>S343*H343</f>
        <v>0.46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9" t="s">
        <v>129</v>
      </c>
      <c r="AT343" s="199" t="s">
        <v>125</v>
      </c>
      <c r="AU343" s="199" t="s">
        <v>87</v>
      </c>
      <c r="AY343" s="17" t="s">
        <v>122</v>
      </c>
      <c r="BE343" s="200">
        <f>IF(N343="základní",J343,0)</f>
        <v>0</v>
      </c>
      <c r="BF343" s="200">
        <f>IF(N343="snížená",J343,0)</f>
        <v>0</v>
      </c>
      <c r="BG343" s="200">
        <f>IF(N343="zákl. přenesená",J343,0)</f>
        <v>0</v>
      </c>
      <c r="BH343" s="200">
        <f>IF(N343="sníž. přenesená",J343,0)</f>
        <v>0</v>
      </c>
      <c r="BI343" s="200">
        <f>IF(N343="nulová",J343,0)</f>
        <v>0</v>
      </c>
      <c r="BJ343" s="17" t="s">
        <v>85</v>
      </c>
      <c r="BK343" s="200">
        <f>ROUND(I343*H343,2)</f>
        <v>0</v>
      </c>
      <c r="BL343" s="17" t="s">
        <v>129</v>
      </c>
      <c r="BM343" s="199" t="s">
        <v>799</v>
      </c>
    </row>
    <row r="344" spans="2:51" s="14" customFormat="1" ht="12">
      <c r="B344" s="229"/>
      <c r="C344" s="230"/>
      <c r="D344" s="214" t="s">
        <v>143</v>
      </c>
      <c r="E344" s="231" t="s">
        <v>1</v>
      </c>
      <c r="F344" s="232" t="s">
        <v>652</v>
      </c>
      <c r="G344" s="230"/>
      <c r="H344" s="231" t="s">
        <v>1</v>
      </c>
      <c r="I344" s="233"/>
      <c r="J344" s="230"/>
      <c r="K344" s="230"/>
      <c r="L344" s="234"/>
      <c r="M344" s="235"/>
      <c r="N344" s="236"/>
      <c r="O344" s="236"/>
      <c r="P344" s="236"/>
      <c r="Q344" s="236"/>
      <c r="R344" s="236"/>
      <c r="S344" s="236"/>
      <c r="T344" s="237"/>
      <c r="AT344" s="238" t="s">
        <v>143</v>
      </c>
      <c r="AU344" s="238" t="s">
        <v>87</v>
      </c>
      <c r="AV344" s="14" t="s">
        <v>85</v>
      </c>
      <c r="AW344" s="14" t="s">
        <v>32</v>
      </c>
      <c r="AX344" s="14" t="s">
        <v>77</v>
      </c>
      <c r="AY344" s="238" t="s">
        <v>122</v>
      </c>
    </row>
    <row r="345" spans="2:51" s="13" customFormat="1" ht="12">
      <c r="B345" s="212"/>
      <c r="C345" s="213"/>
      <c r="D345" s="214" t="s">
        <v>143</v>
      </c>
      <c r="E345" s="239" t="s">
        <v>1</v>
      </c>
      <c r="F345" s="215" t="s">
        <v>800</v>
      </c>
      <c r="G345" s="213"/>
      <c r="H345" s="216">
        <v>46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143</v>
      </c>
      <c r="AU345" s="222" t="s">
        <v>87</v>
      </c>
      <c r="AV345" s="13" t="s">
        <v>87</v>
      </c>
      <c r="AW345" s="13" t="s">
        <v>32</v>
      </c>
      <c r="AX345" s="13" t="s">
        <v>85</v>
      </c>
      <c r="AY345" s="222" t="s">
        <v>122</v>
      </c>
    </row>
    <row r="346" spans="1:65" s="2" customFormat="1" ht="24.2" customHeight="1">
      <c r="A346" s="34"/>
      <c r="B346" s="35"/>
      <c r="C346" s="187" t="s">
        <v>801</v>
      </c>
      <c r="D346" s="187" t="s">
        <v>125</v>
      </c>
      <c r="E346" s="188" t="s">
        <v>802</v>
      </c>
      <c r="F346" s="189" t="s">
        <v>803</v>
      </c>
      <c r="G346" s="190" t="s">
        <v>138</v>
      </c>
      <c r="H346" s="191">
        <v>43.4</v>
      </c>
      <c r="I346" s="192"/>
      <c r="J346" s="193">
        <f>ROUND(I346*H346,2)</f>
        <v>0</v>
      </c>
      <c r="K346" s="194"/>
      <c r="L346" s="39"/>
      <c r="M346" s="195" t="s">
        <v>1</v>
      </c>
      <c r="N346" s="196" t="s">
        <v>42</v>
      </c>
      <c r="O346" s="71"/>
      <c r="P346" s="197">
        <f>O346*H346</f>
        <v>0</v>
      </c>
      <c r="Q346" s="197">
        <v>0</v>
      </c>
      <c r="R346" s="197">
        <f>Q346*H346</f>
        <v>0</v>
      </c>
      <c r="S346" s="197">
        <v>0</v>
      </c>
      <c r="T346" s="19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9" t="s">
        <v>129</v>
      </c>
      <c r="AT346" s="199" t="s">
        <v>125</v>
      </c>
      <c r="AU346" s="199" t="s">
        <v>87</v>
      </c>
      <c r="AY346" s="17" t="s">
        <v>122</v>
      </c>
      <c r="BE346" s="200">
        <f>IF(N346="základní",J346,0)</f>
        <v>0</v>
      </c>
      <c r="BF346" s="200">
        <f>IF(N346="snížená",J346,0)</f>
        <v>0</v>
      </c>
      <c r="BG346" s="200">
        <f>IF(N346="zákl. přenesená",J346,0)</f>
        <v>0</v>
      </c>
      <c r="BH346" s="200">
        <f>IF(N346="sníž. přenesená",J346,0)</f>
        <v>0</v>
      </c>
      <c r="BI346" s="200">
        <f>IF(N346="nulová",J346,0)</f>
        <v>0</v>
      </c>
      <c r="BJ346" s="17" t="s">
        <v>85</v>
      </c>
      <c r="BK346" s="200">
        <f>ROUND(I346*H346,2)</f>
        <v>0</v>
      </c>
      <c r="BL346" s="17" t="s">
        <v>129</v>
      </c>
      <c r="BM346" s="199" t="s">
        <v>804</v>
      </c>
    </row>
    <row r="347" spans="2:51" s="14" customFormat="1" ht="12">
      <c r="B347" s="229"/>
      <c r="C347" s="230"/>
      <c r="D347" s="214" t="s">
        <v>143</v>
      </c>
      <c r="E347" s="231" t="s">
        <v>1</v>
      </c>
      <c r="F347" s="232" t="s">
        <v>652</v>
      </c>
      <c r="G347" s="230"/>
      <c r="H347" s="231" t="s">
        <v>1</v>
      </c>
      <c r="I347" s="233"/>
      <c r="J347" s="230"/>
      <c r="K347" s="230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143</v>
      </c>
      <c r="AU347" s="238" t="s">
        <v>87</v>
      </c>
      <c r="AV347" s="14" t="s">
        <v>85</v>
      </c>
      <c r="AW347" s="14" t="s">
        <v>32</v>
      </c>
      <c r="AX347" s="14" t="s">
        <v>77</v>
      </c>
      <c r="AY347" s="238" t="s">
        <v>122</v>
      </c>
    </row>
    <row r="348" spans="2:51" s="13" customFormat="1" ht="12">
      <c r="B348" s="212"/>
      <c r="C348" s="213"/>
      <c r="D348" s="214" t="s">
        <v>143</v>
      </c>
      <c r="E348" s="239" t="s">
        <v>1</v>
      </c>
      <c r="F348" s="215" t="s">
        <v>805</v>
      </c>
      <c r="G348" s="213"/>
      <c r="H348" s="216">
        <v>43.4</v>
      </c>
      <c r="I348" s="217"/>
      <c r="J348" s="213"/>
      <c r="K348" s="213"/>
      <c r="L348" s="218"/>
      <c r="M348" s="219"/>
      <c r="N348" s="220"/>
      <c r="O348" s="220"/>
      <c r="P348" s="220"/>
      <c r="Q348" s="220"/>
      <c r="R348" s="220"/>
      <c r="S348" s="220"/>
      <c r="T348" s="221"/>
      <c r="AT348" s="222" t="s">
        <v>143</v>
      </c>
      <c r="AU348" s="222" t="s">
        <v>87</v>
      </c>
      <c r="AV348" s="13" t="s">
        <v>87</v>
      </c>
      <c r="AW348" s="13" t="s">
        <v>32</v>
      </c>
      <c r="AX348" s="13" t="s">
        <v>85</v>
      </c>
      <c r="AY348" s="222" t="s">
        <v>122</v>
      </c>
    </row>
    <row r="349" spans="1:65" s="2" customFormat="1" ht="24.2" customHeight="1">
      <c r="A349" s="34"/>
      <c r="B349" s="35"/>
      <c r="C349" s="201" t="s">
        <v>280</v>
      </c>
      <c r="D349" s="201" t="s">
        <v>130</v>
      </c>
      <c r="E349" s="202" t="s">
        <v>806</v>
      </c>
      <c r="F349" s="203" t="s">
        <v>807</v>
      </c>
      <c r="G349" s="204" t="s">
        <v>518</v>
      </c>
      <c r="H349" s="205">
        <v>0.573</v>
      </c>
      <c r="I349" s="206"/>
      <c r="J349" s="207">
        <f>ROUND(I349*H349,2)</f>
        <v>0</v>
      </c>
      <c r="K349" s="208"/>
      <c r="L349" s="209"/>
      <c r="M349" s="210" t="s">
        <v>1</v>
      </c>
      <c r="N349" s="211" t="s">
        <v>42</v>
      </c>
      <c r="O349" s="71"/>
      <c r="P349" s="197">
        <f>O349*H349</f>
        <v>0</v>
      </c>
      <c r="Q349" s="197">
        <v>0.44</v>
      </c>
      <c r="R349" s="197">
        <f>Q349*H349</f>
        <v>0.25211999999999996</v>
      </c>
      <c r="S349" s="197">
        <v>0</v>
      </c>
      <c r="T349" s="19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133</v>
      </c>
      <c r="AT349" s="199" t="s">
        <v>130</v>
      </c>
      <c r="AU349" s="199" t="s">
        <v>87</v>
      </c>
      <c r="AY349" s="17" t="s">
        <v>122</v>
      </c>
      <c r="BE349" s="200">
        <f>IF(N349="základní",J349,0)</f>
        <v>0</v>
      </c>
      <c r="BF349" s="200">
        <f>IF(N349="snížená",J349,0)</f>
        <v>0</v>
      </c>
      <c r="BG349" s="200">
        <f>IF(N349="zákl. přenesená",J349,0)</f>
        <v>0</v>
      </c>
      <c r="BH349" s="200">
        <f>IF(N349="sníž. přenesená",J349,0)</f>
        <v>0</v>
      </c>
      <c r="BI349" s="200">
        <f>IF(N349="nulová",J349,0)</f>
        <v>0</v>
      </c>
      <c r="BJ349" s="17" t="s">
        <v>85</v>
      </c>
      <c r="BK349" s="200">
        <f>ROUND(I349*H349,2)</f>
        <v>0</v>
      </c>
      <c r="BL349" s="17" t="s">
        <v>129</v>
      </c>
      <c r="BM349" s="199" t="s">
        <v>808</v>
      </c>
    </row>
    <row r="350" spans="2:51" s="13" customFormat="1" ht="12">
      <c r="B350" s="212"/>
      <c r="C350" s="213"/>
      <c r="D350" s="214" t="s">
        <v>143</v>
      </c>
      <c r="E350" s="239" t="s">
        <v>1</v>
      </c>
      <c r="F350" s="215" t="s">
        <v>809</v>
      </c>
      <c r="G350" s="213"/>
      <c r="H350" s="216">
        <v>0.573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143</v>
      </c>
      <c r="AU350" s="222" t="s">
        <v>87</v>
      </c>
      <c r="AV350" s="13" t="s">
        <v>87</v>
      </c>
      <c r="AW350" s="13" t="s">
        <v>32</v>
      </c>
      <c r="AX350" s="13" t="s">
        <v>85</v>
      </c>
      <c r="AY350" s="222" t="s">
        <v>122</v>
      </c>
    </row>
    <row r="351" spans="1:65" s="2" customFormat="1" ht="24.2" customHeight="1">
      <c r="A351" s="34"/>
      <c r="B351" s="35"/>
      <c r="C351" s="187" t="s">
        <v>810</v>
      </c>
      <c r="D351" s="187" t="s">
        <v>125</v>
      </c>
      <c r="E351" s="188" t="s">
        <v>811</v>
      </c>
      <c r="F351" s="189" t="s">
        <v>812</v>
      </c>
      <c r="G351" s="190" t="s">
        <v>527</v>
      </c>
      <c r="H351" s="191">
        <v>0.486</v>
      </c>
      <c r="I351" s="192"/>
      <c r="J351" s="193">
        <f>ROUND(I351*H351,2)</f>
        <v>0</v>
      </c>
      <c r="K351" s="194"/>
      <c r="L351" s="39"/>
      <c r="M351" s="195" t="s">
        <v>1</v>
      </c>
      <c r="N351" s="196" t="s">
        <v>42</v>
      </c>
      <c r="O351" s="71"/>
      <c r="P351" s="197">
        <f>O351*H351</f>
        <v>0</v>
      </c>
      <c r="Q351" s="197">
        <v>0</v>
      </c>
      <c r="R351" s="197">
        <f>Q351*H351</f>
        <v>0</v>
      </c>
      <c r="S351" s="197">
        <v>0</v>
      </c>
      <c r="T351" s="19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9" t="s">
        <v>129</v>
      </c>
      <c r="AT351" s="199" t="s">
        <v>125</v>
      </c>
      <c r="AU351" s="199" t="s">
        <v>87</v>
      </c>
      <c r="AY351" s="17" t="s">
        <v>122</v>
      </c>
      <c r="BE351" s="200">
        <f>IF(N351="základní",J351,0)</f>
        <v>0</v>
      </c>
      <c r="BF351" s="200">
        <f>IF(N351="snížená",J351,0)</f>
        <v>0</v>
      </c>
      <c r="BG351" s="200">
        <f>IF(N351="zákl. přenesená",J351,0)</f>
        <v>0</v>
      </c>
      <c r="BH351" s="200">
        <f>IF(N351="sníž. přenesená",J351,0)</f>
        <v>0</v>
      </c>
      <c r="BI351" s="200">
        <f>IF(N351="nulová",J351,0)</f>
        <v>0</v>
      </c>
      <c r="BJ351" s="17" t="s">
        <v>85</v>
      </c>
      <c r="BK351" s="200">
        <f>ROUND(I351*H351,2)</f>
        <v>0</v>
      </c>
      <c r="BL351" s="17" t="s">
        <v>129</v>
      </c>
      <c r="BM351" s="199" t="s">
        <v>813</v>
      </c>
    </row>
    <row r="352" spans="2:63" s="12" customFormat="1" ht="22.9" customHeight="1">
      <c r="B352" s="171"/>
      <c r="C352" s="172"/>
      <c r="D352" s="173" t="s">
        <v>76</v>
      </c>
      <c r="E352" s="185" t="s">
        <v>814</v>
      </c>
      <c r="F352" s="185" t="s">
        <v>815</v>
      </c>
      <c r="G352" s="172"/>
      <c r="H352" s="172"/>
      <c r="I352" s="175"/>
      <c r="J352" s="186">
        <f>BK352</f>
        <v>0</v>
      </c>
      <c r="K352" s="172"/>
      <c r="L352" s="177"/>
      <c r="M352" s="178"/>
      <c r="N352" s="179"/>
      <c r="O352" s="179"/>
      <c r="P352" s="180">
        <f>SUM(P353:P387)</f>
        <v>0</v>
      </c>
      <c r="Q352" s="179"/>
      <c r="R352" s="180">
        <f>SUM(R353:R387)</f>
        <v>1.5568807</v>
      </c>
      <c r="S352" s="179"/>
      <c r="T352" s="181">
        <f>SUM(T353:T387)</f>
        <v>1.4563102</v>
      </c>
      <c r="AR352" s="182" t="s">
        <v>87</v>
      </c>
      <c r="AT352" s="183" t="s">
        <v>76</v>
      </c>
      <c r="AU352" s="183" t="s">
        <v>85</v>
      </c>
      <c r="AY352" s="182" t="s">
        <v>122</v>
      </c>
      <c r="BK352" s="184">
        <f>SUM(BK353:BK387)</f>
        <v>0</v>
      </c>
    </row>
    <row r="353" spans="1:65" s="2" customFormat="1" ht="33" customHeight="1">
      <c r="A353" s="34"/>
      <c r="B353" s="35"/>
      <c r="C353" s="187" t="s">
        <v>284</v>
      </c>
      <c r="D353" s="187" t="s">
        <v>125</v>
      </c>
      <c r="E353" s="188" t="s">
        <v>816</v>
      </c>
      <c r="F353" s="189" t="s">
        <v>817</v>
      </c>
      <c r="G353" s="190" t="s">
        <v>372</v>
      </c>
      <c r="H353" s="191">
        <v>33.753</v>
      </c>
      <c r="I353" s="192"/>
      <c r="J353" s="193">
        <f>ROUND(I353*H353,2)</f>
        <v>0</v>
      </c>
      <c r="K353" s="194"/>
      <c r="L353" s="39"/>
      <c r="M353" s="195" t="s">
        <v>1</v>
      </c>
      <c r="N353" s="196" t="s">
        <v>42</v>
      </c>
      <c r="O353" s="71"/>
      <c r="P353" s="197">
        <f>O353*H353</f>
        <v>0</v>
      </c>
      <c r="Q353" s="197">
        <v>0.03086</v>
      </c>
      <c r="R353" s="197">
        <f>Q353*H353</f>
        <v>1.04161758</v>
      </c>
      <c r="S353" s="197">
        <v>0</v>
      </c>
      <c r="T353" s="19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9" t="s">
        <v>129</v>
      </c>
      <c r="AT353" s="199" t="s">
        <v>125</v>
      </c>
      <c r="AU353" s="199" t="s">
        <v>87</v>
      </c>
      <c r="AY353" s="17" t="s">
        <v>122</v>
      </c>
      <c r="BE353" s="200">
        <f>IF(N353="základní",J353,0)</f>
        <v>0</v>
      </c>
      <c r="BF353" s="200">
        <f>IF(N353="snížená",J353,0)</f>
        <v>0</v>
      </c>
      <c r="BG353" s="200">
        <f>IF(N353="zákl. přenesená",J353,0)</f>
        <v>0</v>
      </c>
      <c r="BH353" s="200">
        <f>IF(N353="sníž. přenesená",J353,0)</f>
        <v>0</v>
      </c>
      <c r="BI353" s="200">
        <f>IF(N353="nulová",J353,0)</f>
        <v>0</v>
      </c>
      <c r="BJ353" s="17" t="s">
        <v>85</v>
      </c>
      <c r="BK353" s="200">
        <f>ROUND(I353*H353,2)</f>
        <v>0</v>
      </c>
      <c r="BL353" s="17" t="s">
        <v>129</v>
      </c>
      <c r="BM353" s="199" t="s">
        <v>818</v>
      </c>
    </row>
    <row r="354" spans="2:51" s="14" customFormat="1" ht="12">
      <c r="B354" s="229"/>
      <c r="C354" s="230"/>
      <c r="D354" s="214" t="s">
        <v>143</v>
      </c>
      <c r="E354" s="231" t="s">
        <v>1</v>
      </c>
      <c r="F354" s="232" t="s">
        <v>819</v>
      </c>
      <c r="G354" s="230"/>
      <c r="H354" s="231" t="s">
        <v>1</v>
      </c>
      <c r="I354" s="233"/>
      <c r="J354" s="230"/>
      <c r="K354" s="230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143</v>
      </c>
      <c r="AU354" s="238" t="s">
        <v>87</v>
      </c>
      <c r="AV354" s="14" t="s">
        <v>85</v>
      </c>
      <c r="AW354" s="14" t="s">
        <v>32</v>
      </c>
      <c r="AX354" s="14" t="s">
        <v>77</v>
      </c>
      <c r="AY354" s="238" t="s">
        <v>122</v>
      </c>
    </row>
    <row r="355" spans="2:51" s="13" customFormat="1" ht="12">
      <c r="B355" s="212"/>
      <c r="C355" s="213"/>
      <c r="D355" s="214" t="s">
        <v>143</v>
      </c>
      <c r="E355" s="239" t="s">
        <v>1</v>
      </c>
      <c r="F355" s="215" t="s">
        <v>820</v>
      </c>
      <c r="G355" s="213"/>
      <c r="H355" s="216">
        <v>4.98</v>
      </c>
      <c r="I355" s="217"/>
      <c r="J355" s="213"/>
      <c r="K355" s="213"/>
      <c r="L355" s="218"/>
      <c r="M355" s="219"/>
      <c r="N355" s="220"/>
      <c r="O355" s="220"/>
      <c r="P355" s="220"/>
      <c r="Q355" s="220"/>
      <c r="R355" s="220"/>
      <c r="S355" s="220"/>
      <c r="T355" s="221"/>
      <c r="AT355" s="222" t="s">
        <v>143</v>
      </c>
      <c r="AU355" s="222" t="s">
        <v>87</v>
      </c>
      <c r="AV355" s="13" t="s">
        <v>87</v>
      </c>
      <c r="AW355" s="13" t="s">
        <v>32</v>
      </c>
      <c r="AX355" s="13" t="s">
        <v>77</v>
      </c>
      <c r="AY355" s="222" t="s">
        <v>122</v>
      </c>
    </row>
    <row r="356" spans="2:51" s="14" customFormat="1" ht="12">
      <c r="B356" s="229"/>
      <c r="C356" s="230"/>
      <c r="D356" s="214" t="s">
        <v>143</v>
      </c>
      <c r="E356" s="231" t="s">
        <v>1</v>
      </c>
      <c r="F356" s="232" t="s">
        <v>580</v>
      </c>
      <c r="G356" s="230"/>
      <c r="H356" s="231" t="s">
        <v>1</v>
      </c>
      <c r="I356" s="233"/>
      <c r="J356" s="230"/>
      <c r="K356" s="230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143</v>
      </c>
      <c r="AU356" s="238" t="s">
        <v>87</v>
      </c>
      <c r="AV356" s="14" t="s">
        <v>85</v>
      </c>
      <c r="AW356" s="14" t="s">
        <v>32</v>
      </c>
      <c r="AX356" s="14" t="s">
        <v>77</v>
      </c>
      <c r="AY356" s="238" t="s">
        <v>122</v>
      </c>
    </row>
    <row r="357" spans="2:51" s="13" customFormat="1" ht="12">
      <c r="B357" s="212"/>
      <c r="C357" s="213"/>
      <c r="D357" s="214" t="s">
        <v>143</v>
      </c>
      <c r="E357" s="239" t="s">
        <v>1</v>
      </c>
      <c r="F357" s="215" t="s">
        <v>821</v>
      </c>
      <c r="G357" s="213"/>
      <c r="H357" s="216">
        <v>28.773</v>
      </c>
      <c r="I357" s="217"/>
      <c r="J357" s="213"/>
      <c r="K357" s="213"/>
      <c r="L357" s="218"/>
      <c r="M357" s="219"/>
      <c r="N357" s="220"/>
      <c r="O357" s="220"/>
      <c r="P357" s="220"/>
      <c r="Q357" s="220"/>
      <c r="R357" s="220"/>
      <c r="S357" s="220"/>
      <c r="T357" s="221"/>
      <c r="AT357" s="222" t="s">
        <v>143</v>
      </c>
      <c r="AU357" s="222" t="s">
        <v>87</v>
      </c>
      <c r="AV357" s="13" t="s">
        <v>87</v>
      </c>
      <c r="AW357" s="13" t="s">
        <v>32</v>
      </c>
      <c r="AX357" s="13" t="s">
        <v>77</v>
      </c>
      <c r="AY357" s="222" t="s">
        <v>122</v>
      </c>
    </row>
    <row r="358" spans="2:51" s="15" customFormat="1" ht="12">
      <c r="B358" s="240"/>
      <c r="C358" s="241"/>
      <c r="D358" s="214" t="s">
        <v>143</v>
      </c>
      <c r="E358" s="242" t="s">
        <v>1</v>
      </c>
      <c r="F358" s="243" t="s">
        <v>476</v>
      </c>
      <c r="G358" s="241"/>
      <c r="H358" s="244">
        <v>33.753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AT358" s="250" t="s">
        <v>143</v>
      </c>
      <c r="AU358" s="250" t="s">
        <v>87</v>
      </c>
      <c r="AV358" s="15" t="s">
        <v>134</v>
      </c>
      <c r="AW358" s="15" t="s">
        <v>32</v>
      </c>
      <c r="AX358" s="15" t="s">
        <v>85</v>
      </c>
      <c r="AY358" s="250" t="s">
        <v>122</v>
      </c>
    </row>
    <row r="359" spans="1:65" s="2" customFormat="1" ht="21.75" customHeight="1">
      <c r="A359" s="34"/>
      <c r="B359" s="35"/>
      <c r="C359" s="187" t="s">
        <v>822</v>
      </c>
      <c r="D359" s="187" t="s">
        <v>125</v>
      </c>
      <c r="E359" s="188" t="s">
        <v>823</v>
      </c>
      <c r="F359" s="189" t="s">
        <v>824</v>
      </c>
      <c r="G359" s="190" t="s">
        <v>372</v>
      </c>
      <c r="H359" s="191">
        <v>33.753</v>
      </c>
      <c r="I359" s="192"/>
      <c r="J359" s="193">
        <f>ROUND(I359*H359,2)</f>
        <v>0</v>
      </c>
      <c r="K359" s="194"/>
      <c r="L359" s="39"/>
      <c r="M359" s="195" t="s">
        <v>1</v>
      </c>
      <c r="N359" s="196" t="s">
        <v>42</v>
      </c>
      <c r="O359" s="71"/>
      <c r="P359" s="197">
        <f>O359*H359</f>
        <v>0</v>
      </c>
      <c r="Q359" s="197">
        <v>0.0002</v>
      </c>
      <c r="R359" s="197">
        <f>Q359*H359</f>
        <v>0.006750600000000001</v>
      </c>
      <c r="S359" s="197">
        <v>0</v>
      </c>
      <c r="T359" s="198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9" t="s">
        <v>129</v>
      </c>
      <c r="AT359" s="199" t="s">
        <v>125</v>
      </c>
      <c r="AU359" s="199" t="s">
        <v>87</v>
      </c>
      <c r="AY359" s="17" t="s">
        <v>122</v>
      </c>
      <c r="BE359" s="200">
        <f>IF(N359="základní",J359,0)</f>
        <v>0</v>
      </c>
      <c r="BF359" s="200">
        <f>IF(N359="snížená",J359,0)</f>
        <v>0</v>
      </c>
      <c r="BG359" s="200">
        <f>IF(N359="zákl. přenesená",J359,0)</f>
        <v>0</v>
      </c>
      <c r="BH359" s="200">
        <f>IF(N359="sníž. přenesená",J359,0)</f>
        <v>0</v>
      </c>
      <c r="BI359" s="200">
        <f>IF(N359="nulová",J359,0)</f>
        <v>0</v>
      </c>
      <c r="BJ359" s="17" t="s">
        <v>85</v>
      </c>
      <c r="BK359" s="200">
        <f>ROUND(I359*H359,2)</f>
        <v>0</v>
      </c>
      <c r="BL359" s="17" t="s">
        <v>129</v>
      </c>
      <c r="BM359" s="199" t="s">
        <v>825</v>
      </c>
    </row>
    <row r="360" spans="2:51" s="14" customFormat="1" ht="12">
      <c r="B360" s="229"/>
      <c r="C360" s="230"/>
      <c r="D360" s="214" t="s">
        <v>143</v>
      </c>
      <c r="E360" s="231" t="s">
        <v>1</v>
      </c>
      <c r="F360" s="232" t="s">
        <v>819</v>
      </c>
      <c r="G360" s="230"/>
      <c r="H360" s="231" t="s">
        <v>1</v>
      </c>
      <c r="I360" s="233"/>
      <c r="J360" s="230"/>
      <c r="K360" s="230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143</v>
      </c>
      <c r="AU360" s="238" t="s">
        <v>87</v>
      </c>
      <c r="AV360" s="14" t="s">
        <v>85</v>
      </c>
      <c r="AW360" s="14" t="s">
        <v>32</v>
      </c>
      <c r="AX360" s="14" t="s">
        <v>77</v>
      </c>
      <c r="AY360" s="238" t="s">
        <v>122</v>
      </c>
    </row>
    <row r="361" spans="2:51" s="13" customFormat="1" ht="12">
      <c r="B361" s="212"/>
      <c r="C361" s="213"/>
      <c r="D361" s="214" t="s">
        <v>143</v>
      </c>
      <c r="E361" s="239" t="s">
        <v>1</v>
      </c>
      <c r="F361" s="215" t="s">
        <v>820</v>
      </c>
      <c r="G361" s="213"/>
      <c r="H361" s="216">
        <v>4.98</v>
      </c>
      <c r="I361" s="217"/>
      <c r="J361" s="213"/>
      <c r="K361" s="213"/>
      <c r="L361" s="218"/>
      <c r="M361" s="219"/>
      <c r="N361" s="220"/>
      <c r="O361" s="220"/>
      <c r="P361" s="220"/>
      <c r="Q361" s="220"/>
      <c r="R361" s="220"/>
      <c r="S361" s="220"/>
      <c r="T361" s="221"/>
      <c r="AT361" s="222" t="s">
        <v>143</v>
      </c>
      <c r="AU361" s="222" t="s">
        <v>87</v>
      </c>
      <c r="AV361" s="13" t="s">
        <v>87</v>
      </c>
      <c r="AW361" s="13" t="s">
        <v>32</v>
      </c>
      <c r="AX361" s="13" t="s">
        <v>77</v>
      </c>
      <c r="AY361" s="222" t="s">
        <v>122</v>
      </c>
    </row>
    <row r="362" spans="2:51" s="14" customFormat="1" ht="12">
      <c r="B362" s="229"/>
      <c r="C362" s="230"/>
      <c r="D362" s="214" t="s">
        <v>143</v>
      </c>
      <c r="E362" s="231" t="s">
        <v>1</v>
      </c>
      <c r="F362" s="232" t="s">
        <v>580</v>
      </c>
      <c r="G362" s="230"/>
      <c r="H362" s="231" t="s">
        <v>1</v>
      </c>
      <c r="I362" s="233"/>
      <c r="J362" s="230"/>
      <c r="K362" s="230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143</v>
      </c>
      <c r="AU362" s="238" t="s">
        <v>87</v>
      </c>
      <c r="AV362" s="14" t="s">
        <v>85</v>
      </c>
      <c r="AW362" s="14" t="s">
        <v>32</v>
      </c>
      <c r="AX362" s="14" t="s">
        <v>77</v>
      </c>
      <c r="AY362" s="238" t="s">
        <v>122</v>
      </c>
    </row>
    <row r="363" spans="2:51" s="13" customFormat="1" ht="12">
      <c r="B363" s="212"/>
      <c r="C363" s="213"/>
      <c r="D363" s="214" t="s">
        <v>143</v>
      </c>
      <c r="E363" s="239" t="s">
        <v>1</v>
      </c>
      <c r="F363" s="215" t="s">
        <v>821</v>
      </c>
      <c r="G363" s="213"/>
      <c r="H363" s="216">
        <v>28.773</v>
      </c>
      <c r="I363" s="217"/>
      <c r="J363" s="213"/>
      <c r="K363" s="213"/>
      <c r="L363" s="218"/>
      <c r="M363" s="219"/>
      <c r="N363" s="220"/>
      <c r="O363" s="220"/>
      <c r="P363" s="220"/>
      <c r="Q363" s="220"/>
      <c r="R363" s="220"/>
      <c r="S363" s="220"/>
      <c r="T363" s="221"/>
      <c r="AT363" s="222" t="s">
        <v>143</v>
      </c>
      <c r="AU363" s="222" t="s">
        <v>87</v>
      </c>
      <c r="AV363" s="13" t="s">
        <v>87</v>
      </c>
      <c r="AW363" s="13" t="s">
        <v>32</v>
      </c>
      <c r="AX363" s="13" t="s">
        <v>77</v>
      </c>
      <c r="AY363" s="222" t="s">
        <v>122</v>
      </c>
    </row>
    <row r="364" spans="2:51" s="15" customFormat="1" ht="12">
      <c r="B364" s="240"/>
      <c r="C364" s="241"/>
      <c r="D364" s="214" t="s">
        <v>143</v>
      </c>
      <c r="E364" s="242" t="s">
        <v>1</v>
      </c>
      <c r="F364" s="243" t="s">
        <v>476</v>
      </c>
      <c r="G364" s="241"/>
      <c r="H364" s="244">
        <v>33.753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143</v>
      </c>
      <c r="AU364" s="250" t="s">
        <v>87</v>
      </c>
      <c r="AV364" s="15" t="s">
        <v>134</v>
      </c>
      <c r="AW364" s="15" t="s">
        <v>32</v>
      </c>
      <c r="AX364" s="15" t="s">
        <v>85</v>
      </c>
      <c r="AY364" s="250" t="s">
        <v>122</v>
      </c>
    </row>
    <row r="365" spans="1:65" s="2" customFormat="1" ht="33" customHeight="1">
      <c r="A365" s="34"/>
      <c r="B365" s="35"/>
      <c r="C365" s="187" t="s">
        <v>288</v>
      </c>
      <c r="D365" s="187" t="s">
        <v>125</v>
      </c>
      <c r="E365" s="188" t="s">
        <v>826</v>
      </c>
      <c r="F365" s="189" t="s">
        <v>827</v>
      </c>
      <c r="G365" s="190" t="s">
        <v>372</v>
      </c>
      <c r="H365" s="191">
        <v>20.778</v>
      </c>
      <c r="I365" s="192"/>
      <c r="J365" s="193">
        <f>ROUND(I365*H365,2)</f>
        <v>0</v>
      </c>
      <c r="K365" s="194"/>
      <c r="L365" s="39"/>
      <c r="M365" s="195" t="s">
        <v>1</v>
      </c>
      <c r="N365" s="196" t="s">
        <v>42</v>
      </c>
      <c r="O365" s="71"/>
      <c r="P365" s="197">
        <f>O365*H365</f>
        <v>0</v>
      </c>
      <c r="Q365" s="197">
        <v>0.01624</v>
      </c>
      <c r="R365" s="197">
        <f>Q365*H365</f>
        <v>0.33743472</v>
      </c>
      <c r="S365" s="197">
        <v>0</v>
      </c>
      <c r="T365" s="198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9" t="s">
        <v>129</v>
      </c>
      <c r="AT365" s="199" t="s">
        <v>125</v>
      </c>
      <c r="AU365" s="199" t="s">
        <v>87</v>
      </c>
      <c r="AY365" s="17" t="s">
        <v>122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17" t="s">
        <v>85</v>
      </c>
      <c r="BK365" s="200">
        <f>ROUND(I365*H365,2)</f>
        <v>0</v>
      </c>
      <c r="BL365" s="17" t="s">
        <v>129</v>
      </c>
      <c r="BM365" s="199" t="s">
        <v>828</v>
      </c>
    </row>
    <row r="366" spans="2:51" s="14" customFormat="1" ht="12">
      <c r="B366" s="229"/>
      <c r="C366" s="230"/>
      <c r="D366" s="214" t="s">
        <v>143</v>
      </c>
      <c r="E366" s="231" t="s">
        <v>1</v>
      </c>
      <c r="F366" s="232" t="s">
        <v>580</v>
      </c>
      <c r="G366" s="230"/>
      <c r="H366" s="231" t="s">
        <v>1</v>
      </c>
      <c r="I366" s="233"/>
      <c r="J366" s="230"/>
      <c r="K366" s="230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143</v>
      </c>
      <c r="AU366" s="238" t="s">
        <v>87</v>
      </c>
      <c r="AV366" s="14" t="s">
        <v>85</v>
      </c>
      <c r="AW366" s="14" t="s">
        <v>32</v>
      </c>
      <c r="AX366" s="14" t="s">
        <v>77</v>
      </c>
      <c r="AY366" s="238" t="s">
        <v>122</v>
      </c>
    </row>
    <row r="367" spans="2:51" s="13" customFormat="1" ht="12">
      <c r="B367" s="212"/>
      <c r="C367" s="213"/>
      <c r="D367" s="214" t="s">
        <v>143</v>
      </c>
      <c r="E367" s="239" t="s">
        <v>1</v>
      </c>
      <c r="F367" s="215" t="s">
        <v>829</v>
      </c>
      <c r="G367" s="213"/>
      <c r="H367" s="216">
        <v>20.778</v>
      </c>
      <c r="I367" s="217"/>
      <c r="J367" s="213"/>
      <c r="K367" s="213"/>
      <c r="L367" s="218"/>
      <c r="M367" s="219"/>
      <c r="N367" s="220"/>
      <c r="O367" s="220"/>
      <c r="P367" s="220"/>
      <c r="Q367" s="220"/>
      <c r="R367" s="220"/>
      <c r="S367" s="220"/>
      <c r="T367" s="221"/>
      <c r="AT367" s="222" t="s">
        <v>143</v>
      </c>
      <c r="AU367" s="222" t="s">
        <v>87</v>
      </c>
      <c r="AV367" s="13" t="s">
        <v>87</v>
      </c>
      <c r="AW367" s="13" t="s">
        <v>32</v>
      </c>
      <c r="AX367" s="13" t="s">
        <v>85</v>
      </c>
      <c r="AY367" s="222" t="s">
        <v>122</v>
      </c>
    </row>
    <row r="368" spans="1:65" s="2" customFormat="1" ht="16.5" customHeight="1">
      <c r="A368" s="34"/>
      <c r="B368" s="35"/>
      <c r="C368" s="187" t="s">
        <v>830</v>
      </c>
      <c r="D368" s="187" t="s">
        <v>125</v>
      </c>
      <c r="E368" s="188" t="s">
        <v>831</v>
      </c>
      <c r="F368" s="189" t="s">
        <v>832</v>
      </c>
      <c r="G368" s="190" t="s">
        <v>372</v>
      </c>
      <c r="H368" s="191">
        <v>20.778</v>
      </c>
      <c r="I368" s="192"/>
      <c r="J368" s="193">
        <f>ROUND(I368*H368,2)</f>
        <v>0</v>
      </c>
      <c r="K368" s="194"/>
      <c r="L368" s="39"/>
      <c r="M368" s="195" t="s">
        <v>1</v>
      </c>
      <c r="N368" s="196" t="s">
        <v>42</v>
      </c>
      <c r="O368" s="71"/>
      <c r="P368" s="197">
        <f>O368*H368</f>
        <v>0</v>
      </c>
      <c r="Q368" s="197">
        <v>0.0001</v>
      </c>
      <c r="R368" s="197">
        <f>Q368*H368</f>
        <v>0.0020778</v>
      </c>
      <c r="S368" s="197">
        <v>0</v>
      </c>
      <c r="T368" s="19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9" t="s">
        <v>129</v>
      </c>
      <c r="AT368" s="199" t="s">
        <v>125</v>
      </c>
      <c r="AU368" s="199" t="s">
        <v>87</v>
      </c>
      <c r="AY368" s="17" t="s">
        <v>122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17" t="s">
        <v>85</v>
      </c>
      <c r="BK368" s="200">
        <f>ROUND(I368*H368,2)</f>
        <v>0</v>
      </c>
      <c r="BL368" s="17" t="s">
        <v>129</v>
      </c>
      <c r="BM368" s="199" t="s">
        <v>833</v>
      </c>
    </row>
    <row r="369" spans="2:51" s="14" customFormat="1" ht="12">
      <c r="B369" s="229"/>
      <c r="C369" s="230"/>
      <c r="D369" s="214" t="s">
        <v>143</v>
      </c>
      <c r="E369" s="231" t="s">
        <v>1</v>
      </c>
      <c r="F369" s="232" t="s">
        <v>580</v>
      </c>
      <c r="G369" s="230"/>
      <c r="H369" s="231" t="s">
        <v>1</v>
      </c>
      <c r="I369" s="233"/>
      <c r="J369" s="230"/>
      <c r="K369" s="230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143</v>
      </c>
      <c r="AU369" s="238" t="s">
        <v>87</v>
      </c>
      <c r="AV369" s="14" t="s">
        <v>85</v>
      </c>
      <c r="AW369" s="14" t="s">
        <v>32</v>
      </c>
      <c r="AX369" s="14" t="s">
        <v>77</v>
      </c>
      <c r="AY369" s="238" t="s">
        <v>122</v>
      </c>
    </row>
    <row r="370" spans="2:51" s="13" customFormat="1" ht="12">
      <c r="B370" s="212"/>
      <c r="C370" s="213"/>
      <c r="D370" s="214" t="s">
        <v>143</v>
      </c>
      <c r="E370" s="239" t="s">
        <v>1</v>
      </c>
      <c r="F370" s="215" t="s">
        <v>829</v>
      </c>
      <c r="G370" s="213"/>
      <c r="H370" s="216">
        <v>20.778</v>
      </c>
      <c r="I370" s="217"/>
      <c r="J370" s="213"/>
      <c r="K370" s="213"/>
      <c r="L370" s="218"/>
      <c r="M370" s="219"/>
      <c r="N370" s="220"/>
      <c r="O370" s="220"/>
      <c r="P370" s="220"/>
      <c r="Q370" s="220"/>
      <c r="R370" s="220"/>
      <c r="S370" s="220"/>
      <c r="T370" s="221"/>
      <c r="AT370" s="222" t="s">
        <v>143</v>
      </c>
      <c r="AU370" s="222" t="s">
        <v>87</v>
      </c>
      <c r="AV370" s="13" t="s">
        <v>87</v>
      </c>
      <c r="AW370" s="13" t="s">
        <v>32</v>
      </c>
      <c r="AX370" s="13" t="s">
        <v>85</v>
      </c>
      <c r="AY370" s="222" t="s">
        <v>122</v>
      </c>
    </row>
    <row r="371" spans="1:65" s="2" customFormat="1" ht="24.2" customHeight="1">
      <c r="A371" s="34"/>
      <c r="B371" s="35"/>
      <c r="C371" s="187" t="s">
        <v>303</v>
      </c>
      <c r="D371" s="187" t="s">
        <v>125</v>
      </c>
      <c r="E371" s="188" t="s">
        <v>834</v>
      </c>
      <c r="F371" s="189" t="s">
        <v>835</v>
      </c>
      <c r="G371" s="190" t="s">
        <v>372</v>
      </c>
      <c r="H371" s="191">
        <v>84.62</v>
      </c>
      <c r="I371" s="192"/>
      <c r="J371" s="193">
        <f>ROUND(I371*H371,2)</f>
        <v>0</v>
      </c>
      <c r="K371" s="194"/>
      <c r="L371" s="39"/>
      <c r="M371" s="195" t="s">
        <v>1</v>
      </c>
      <c r="N371" s="196" t="s">
        <v>42</v>
      </c>
      <c r="O371" s="71"/>
      <c r="P371" s="197">
        <f>O371*H371</f>
        <v>0</v>
      </c>
      <c r="Q371" s="197">
        <v>0</v>
      </c>
      <c r="R371" s="197">
        <f>Q371*H371</f>
        <v>0</v>
      </c>
      <c r="S371" s="197">
        <v>0.01721</v>
      </c>
      <c r="T371" s="198">
        <f>S371*H371</f>
        <v>1.4563102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9" t="s">
        <v>129</v>
      </c>
      <c r="AT371" s="199" t="s">
        <v>125</v>
      </c>
      <c r="AU371" s="199" t="s">
        <v>87</v>
      </c>
      <c r="AY371" s="17" t="s">
        <v>122</v>
      </c>
      <c r="BE371" s="200">
        <f>IF(N371="základní",J371,0)</f>
        <v>0</v>
      </c>
      <c r="BF371" s="200">
        <f>IF(N371="snížená",J371,0)</f>
        <v>0</v>
      </c>
      <c r="BG371" s="200">
        <f>IF(N371="zákl. přenesená",J371,0)</f>
        <v>0</v>
      </c>
      <c r="BH371" s="200">
        <f>IF(N371="sníž. přenesená",J371,0)</f>
        <v>0</v>
      </c>
      <c r="BI371" s="200">
        <f>IF(N371="nulová",J371,0)</f>
        <v>0</v>
      </c>
      <c r="BJ371" s="17" t="s">
        <v>85</v>
      </c>
      <c r="BK371" s="200">
        <f>ROUND(I371*H371,2)</f>
        <v>0</v>
      </c>
      <c r="BL371" s="17" t="s">
        <v>129</v>
      </c>
      <c r="BM371" s="199" t="s">
        <v>836</v>
      </c>
    </row>
    <row r="372" spans="2:51" s="14" customFormat="1" ht="12">
      <c r="B372" s="229"/>
      <c r="C372" s="230"/>
      <c r="D372" s="214" t="s">
        <v>143</v>
      </c>
      <c r="E372" s="231" t="s">
        <v>1</v>
      </c>
      <c r="F372" s="232" t="s">
        <v>594</v>
      </c>
      <c r="G372" s="230"/>
      <c r="H372" s="231" t="s">
        <v>1</v>
      </c>
      <c r="I372" s="233"/>
      <c r="J372" s="230"/>
      <c r="K372" s="230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143</v>
      </c>
      <c r="AU372" s="238" t="s">
        <v>87</v>
      </c>
      <c r="AV372" s="14" t="s">
        <v>85</v>
      </c>
      <c r="AW372" s="14" t="s">
        <v>32</v>
      </c>
      <c r="AX372" s="14" t="s">
        <v>77</v>
      </c>
      <c r="AY372" s="238" t="s">
        <v>122</v>
      </c>
    </row>
    <row r="373" spans="2:51" s="13" customFormat="1" ht="12">
      <c r="B373" s="212"/>
      <c r="C373" s="213"/>
      <c r="D373" s="214" t="s">
        <v>143</v>
      </c>
      <c r="E373" s="239" t="s">
        <v>1</v>
      </c>
      <c r="F373" s="215" t="s">
        <v>837</v>
      </c>
      <c r="G373" s="213"/>
      <c r="H373" s="216">
        <v>84.62</v>
      </c>
      <c r="I373" s="217"/>
      <c r="J373" s="213"/>
      <c r="K373" s="213"/>
      <c r="L373" s="218"/>
      <c r="M373" s="219"/>
      <c r="N373" s="220"/>
      <c r="O373" s="220"/>
      <c r="P373" s="220"/>
      <c r="Q373" s="220"/>
      <c r="R373" s="220"/>
      <c r="S373" s="220"/>
      <c r="T373" s="221"/>
      <c r="AT373" s="222" t="s">
        <v>143</v>
      </c>
      <c r="AU373" s="222" t="s">
        <v>87</v>
      </c>
      <c r="AV373" s="13" t="s">
        <v>87</v>
      </c>
      <c r="AW373" s="13" t="s">
        <v>32</v>
      </c>
      <c r="AX373" s="13" t="s">
        <v>77</v>
      </c>
      <c r="AY373" s="222" t="s">
        <v>122</v>
      </c>
    </row>
    <row r="374" spans="2:51" s="15" customFormat="1" ht="12">
      <c r="B374" s="240"/>
      <c r="C374" s="241"/>
      <c r="D374" s="214" t="s">
        <v>143</v>
      </c>
      <c r="E374" s="242" t="s">
        <v>1</v>
      </c>
      <c r="F374" s="243" t="s">
        <v>476</v>
      </c>
      <c r="G374" s="241"/>
      <c r="H374" s="244">
        <v>84.62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AT374" s="250" t="s">
        <v>143</v>
      </c>
      <c r="AU374" s="250" t="s">
        <v>87</v>
      </c>
      <c r="AV374" s="15" t="s">
        <v>134</v>
      </c>
      <c r="AW374" s="15" t="s">
        <v>32</v>
      </c>
      <c r="AX374" s="15" t="s">
        <v>85</v>
      </c>
      <c r="AY374" s="250" t="s">
        <v>122</v>
      </c>
    </row>
    <row r="375" spans="1:65" s="2" customFormat="1" ht="37.9" customHeight="1">
      <c r="A375" s="34"/>
      <c r="B375" s="35"/>
      <c r="C375" s="187" t="s">
        <v>838</v>
      </c>
      <c r="D375" s="187" t="s">
        <v>125</v>
      </c>
      <c r="E375" s="188" t="s">
        <v>839</v>
      </c>
      <c r="F375" s="189" t="s">
        <v>840</v>
      </c>
      <c r="G375" s="190" t="s">
        <v>372</v>
      </c>
      <c r="H375" s="191">
        <v>125.2</v>
      </c>
      <c r="I375" s="192"/>
      <c r="J375" s="193">
        <f>ROUND(I375*H375,2)</f>
        <v>0</v>
      </c>
      <c r="K375" s="194"/>
      <c r="L375" s="39"/>
      <c r="M375" s="195" t="s">
        <v>1</v>
      </c>
      <c r="N375" s="196" t="s">
        <v>42</v>
      </c>
      <c r="O375" s="71"/>
      <c r="P375" s="197">
        <f>O375*H375</f>
        <v>0</v>
      </c>
      <c r="Q375" s="197">
        <v>0.00125</v>
      </c>
      <c r="R375" s="197">
        <f>Q375*H375</f>
        <v>0.1565</v>
      </c>
      <c r="S375" s="197">
        <v>0</v>
      </c>
      <c r="T375" s="19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129</v>
      </c>
      <c r="AT375" s="199" t="s">
        <v>125</v>
      </c>
      <c r="AU375" s="199" t="s">
        <v>87</v>
      </c>
      <c r="AY375" s="17" t="s">
        <v>122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7" t="s">
        <v>85</v>
      </c>
      <c r="BK375" s="200">
        <f>ROUND(I375*H375,2)</f>
        <v>0</v>
      </c>
      <c r="BL375" s="17" t="s">
        <v>129</v>
      </c>
      <c r="BM375" s="199" t="s">
        <v>841</v>
      </c>
    </row>
    <row r="376" spans="2:51" s="14" customFormat="1" ht="12">
      <c r="B376" s="229"/>
      <c r="C376" s="230"/>
      <c r="D376" s="214" t="s">
        <v>143</v>
      </c>
      <c r="E376" s="231" t="s">
        <v>1</v>
      </c>
      <c r="F376" s="232" t="s">
        <v>842</v>
      </c>
      <c r="G376" s="230"/>
      <c r="H376" s="231" t="s">
        <v>1</v>
      </c>
      <c r="I376" s="233"/>
      <c r="J376" s="230"/>
      <c r="K376" s="230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143</v>
      </c>
      <c r="AU376" s="238" t="s">
        <v>87</v>
      </c>
      <c r="AV376" s="14" t="s">
        <v>85</v>
      </c>
      <c r="AW376" s="14" t="s">
        <v>32</v>
      </c>
      <c r="AX376" s="14" t="s">
        <v>77</v>
      </c>
      <c r="AY376" s="238" t="s">
        <v>122</v>
      </c>
    </row>
    <row r="377" spans="2:51" s="13" customFormat="1" ht="12">
      <c r="B377" s="212"/>
      <c r="C377" s="213"/>
      <c r="D377" s="214" t="s">
        <v>143</v>
      </c>
      <c r="E377" s="239" t="s">
        <v>1</v>
      </c>
      <c r="F377" s="215" t="s">
        <v>576</v>
      </c>
      <c r="G377" s="213"/>
      <c r="H377" s="216">
        <v>40.58</v>
      </c>
      <c r="I377" s="217"/>
      <c r="J377" s="213"/>
      <c r="K377" s="213"/>
      <c r="L377" s="218"/>
      <c r="M377" s="219"/>
      <c r="N377" s="220"/>
      <c r="O377" s="220"/>
      <c r="P377" s="220"/>
      <c r="Q377" s="220"/>
      <c r="R377" s="220"/>
      <c r="S377" s="220"/>
      <c r="T377" s="221"/>
      <c r="AT377" s="222" t="s">
        <v>143</v>
      </c>
      <c r="AU377" s="222" t="s">
        <v>87</v>
      </c>
      <c r="AV377" s="13" t="s">
        <v>87</v>
      </c>
      <c r="AW377" s="13" t="s">
        <v>32</v>
      </c>
      <c r="AX377" s="13" t="s">
        <v>77</v>
      </c>
      <c r="AY377" s="222" t="s">
        <v>122</v>
      </c>
    </row>
    <row r="378" spans="2:51" s="14" customFormat="1" ht="12">
      <c r="B378" s="229"/>
      <c r="C378" s="230"/>
      <c r="D378" s="214" t="s">
        <v>143</v>
      </c>
      <c r="E378" s="231" t="s">
        <v>1</v>
      </c>
      <c r="F378" s="232" t="s">
        <v>594</v>
      </c>
      <c r="G378" s="230"/>
      <c r="H378" s="231" t="s">
        <v>1</v>
      </c>
      <c r="I378" s="233"/>
      <c r="J378" s="230"/>
      <c r="K378" s="230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143</v>
      </c>
      <c r="AU378" s="238" t="s">
        <v>87</v>
      </c>
      <c r="AV378" s="14" t="s">
        <v>85</v>
      </c>
      <c r="AW378" s="14" t="s">
        <v>32</v>
      </c>
      <c r="AX378" s="14" t="s">
        <v>77</v>
      </c>
      <c r="AY378" s="238" t="s">
        <v>122</v>
      </c>
    </row>
    <row r="379" spans="2:51" s="13" customFormat="1" ht="12">
      <c r="B379" s="212"/>
      <c r="C379" s="213"/>
      <c r="D379" s="214" t="s">
        <v>143</v>
      </c>
      <c r="E379" s="239" t="s">
        <v>1</v>
      </c>
      <c r="F379" s="215" t="s">
        <v>837</v>
      </c>
      <c r="G379" s="213"/>
      <c r="H379" s="216">
        <v>84.62</v>
      </c>
      <c r="I379" s="217"/>
      <c r="J379" s="213"/>
      <c r="K379" s="213"/>
      <c r="L379" s="218"/>
      <c r="M379" s="219"/>
      <c r="N379" s="220"/>
      <c r="O379" s="220"/>
      <c r="P379" s="220"/>
      <c r="Q379" s="220"/>
      <c r="R379" s="220"/>
      <c r="S379" s="220"/>
      <c r="T379" s="221"/>
      <c r="AT379" s="222" t="s">
        <v>143</v>
      </c>
      <c r="AU379" s="222" t="s">
        <v>87</v>
      </c>
      <c r="AV379" s="13" t="s">
        <v>87</v>
      </c>
      <c r="AW379" s="13" t="s">
        <v>32</v>
      </c>
      <c r="AX379" s="13" t="s">
        <v>77</v>
      </c>
      <c r="AY379" s="222" t="s">
        <v>122</v>
      </c>
    </row>
    <row r="380" spans="2:51" s="15" customFormat="1" ht="12">
      <c r="B380" s="240"/>
      <c r="C380" s="241"/>
      <c r="D380" s="214" t="s">
        <v>143</v>
      </c>
      <c r="E380" s="242" t="s">
        <v>1</v>
      </c>
      <c r="F380" s="243" t="s">
        <v>476</v>
      </c>
      <c r="G380" s="241"/>
      <c r="H380" s="244">
        <v>125.2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AT380" s="250" t="s">
        <v>143</v>
      </c>
      <c r="AU380" s="250" t="s">
        <v>87</v>
      </c>
      <c r="AV380" s="15" t="s">
        <v>134</v>
      </c>
      <c r="AW380" s="15" t="s">
        <v>32</v>
      </c>
      <c r="AX380" s="15" t="s">
        <v>85</v>
      </c>
      <c r="AY380" s="250" t="s">
        <v>122</v>
      </c>
    </row>
    <row r="381" spans="1:65" s="2" customFormat="1" ht="21.75" customHeight="1">
      <c r="A381" s="34"/>
      <c r="B381" s="35"/>
      <c r="C381" s="187" t="s">
        <v>306</v>
      </c>
      <c r="D381" s="187" t="s">
        <v>125</v>
      </c>
      <c r="E381" s="188" t="s">
        <v>843</v>
      </c>
      <c r="F381" s="189" t="s">
        <v>844</v>
      </c>
      <c r="G381" s="190" t="s">
        <v>128</v>
      </c>
      <c r="H381" s="191">
        <v>10</v>
      </c>
      <c r="I381" s="192"/>
      <c r="J381" s="193">
        <f>ROUND(I381*H381,2)</f>
        <v>0</v>
      </c>
      <c r="K381" s="194"/>
      <c r="L381" s="39"/>
      <c r="M381" s="195" t="s">
        <v>1</v>
      </c>
      <c r="N381" s="196" t="s">
        <v>42</v>
      </c>
      <c r="O381" s="71"/>
      <c r="P381" s="197">
        <f>O381*H381</f>
        <v>0</v>
      </c>
      <c r="Q381" s="197">
        <v>0.00125</v>
      </c>
      <c r="R381" s="197">
        <f>Q381*H381</f>
        <v>0.0125</v>
      </c>
      <c r="S381" s="197">
        <v>0</v>
      </c>
      <c r="T381" s="198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9" t="s">
        <v>129</v>
      </c>
      <c r="AT381" s="199" t="s">
        <v>125</v>
      </c>
      <c r="AU381" s="199" t="s">
        <v>87</v>
      </c>
      <c r="AY381" s="17" t="s">
        <v>122</v>
      </c>
      <c r="BE381" s="200">
        <f>IF(N381="základní",J381,0)</f>
        <v>0</v>
      </c>
      <c r="BF381" s="200">
        <f>IF(N381="snížená",J381,0)</f>
        <v>0</v>
      </c>
      <c r="BG381" s="200">
        <f>IF(N381="zákl. přenesená",J381,0)</f>
        <v>0</v>
      </c>
      <c r="BH381" s="200">
        <f>IF(N381="sníž. přenesená",J381,0)</f>
        <v>0</v>
      </c>
      <c r="BI381" s="200">
        <f>IF(N381="nulová",J381,0)</f>
        <v>0</v>
      </c>
      <c r="BJ381" s="17" t="s">
        <v>85</v>
      </c>
      <c r="BK381" s="200">
        <f>ROUND(I381*H381,2)</f>
        <v>0</v>
      </c>
      <c r="BL381" s="17" t="s">
        <v>129</v>
      </c>
      <c r="BM381" s="199" t="s">
        <v>845</v>
      </c>
    </row>
    <row r="382" spans="2:51" s="14" customFormat="1" ht="12">
      <c r="B382" s="229"/>
      <c r="C382" s="230"/>
      <c r="D382" s="214" t="s">
        <v>143</v>
      </c>
      <c r="E382" s="231" t="s">
        <v>1</v>
      </c>
      <c r="F382" s="232" t="s">
        <v>846</v>
      </c>
      <c r="G382" s="230"/>
      <c r="H382" s="231" t="s">
        <v>1</v>
      </c>
      <c r="I382" s="233"/>
      <c r="J382" s="230"/>
      <c r="K382" s="230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143</v>
      </c>
      <c r="AU382" s="238" t="s">
        <v>87</v>
      </c>
      <c r="AV382" s="14" t="s">
        <v>85</v>
      </c>
      <c r="AW382" s="14" t="s">
        <v>32</v>
      </c>
      <c r="AX382" s="14" t="s">
        <v>77</v>
      </c>
      <c r="AY382" s="238" t="s">
        <v>122</v>
      </c>
    </row>
    <row r="383" spans="2:51" s="13" customFormat="1" ht="12">
      <c r="B383" s="212"/>
      <c r="C383" s="213"/>
      <c r="D383" s="214" t="s">
        <v>143</v>
      </c>
      <c r="E383" s="239" t="s">
        <v>1</v>
      </c>
      <c r="F383" s="215" t="s">
        <v>149</v>
      </c>
      <c r="G383" s="213"/>
      <c r="H383" s="216">
        <v>6</v>
      </c>
      <c r="I383" s="217"/>
      <c r="J383" s="213"/>
      <c r="K383" s="213"/>
      <c r="L383" s="218"/>
      <c r="M383" s="219"/>
      <c r="N383" s="220"/>
      <c r="O383" s="220"/>
      <c r="P383" s="220"/>
      <c r="Q383" s="220"/>
      <c r="R383" s="220"/>
      <c r="S383" s="220"/>
      <c r="T383" s="221"/>
      <c r="AT383" s="222" t="s">
        <v>143</v>
      </c>
      <c r="AU383" s="222" t="s">
        <v>87</v>
      </c>
      <c r="AV383" s="13" t="s">
        <v>87</v>
      </c>
      <c r="AW383" s="13" t="s">
        <v>32</v>
      </c>
      <c r="AX383" s="13" t="s">
        <v>77</v>
      </c>
      <c r="AY383" s="222" t="s">
        <v>122</v>
      </c>
    </row>
    <row r="384" spans="2:51" s="14" customFormat="1" ht="12">
      <c r="B384" s="229"/>
      <c r="C384" s="230"/>
      <c r="D384" s="214" t="s">
        <v>143</v>
      </c>
      <c r="E384" s="231" t="s">
        <v>1</v>
      </c>
      <c r="F384" s="232" t="s">
        <v>847</v>
      </c>
      <c r="G384" s="230"/>
      <c r="H384" s="231" t="s">
        <v>1</v>
      </c>
      <c r="I384" s="233"/>
      <c r="J384" s="230"/>
      <c r="K384" s="230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143</v>
      </c>
      <c r="AU384" s="238" t="s">
        <v>87</v>
      </c>
      <c r="AV384" s="14" t="s">
        <v>85</v>
      </c>
      <c r="AW384" s="14" t="s">
        <v>32</v>
      </c>
      <c r="AX384" s="14" t="s">
        <v>77</v>
      </c>
      <c r="AY384" s="238" t="s">
        <v>122</v>
      </c>
    </row>
    <row r="385" spans="2:51" s="13" customFormat="1" ht="12">
      <c r="B385" s="212"/>
      <c r="C385" s="213"/>
      <c r="D385" s="214" t="s">
        <v>143</v>
      </c>
      <c r="E385" s="239" t="s">
        <v>1</v>
      </c>
      <c r="F385" s="215" t="s">
        <v>134</v>
      </c>
      <c r="G385" s="213"/>
      <c r="H385" s="216">
        <v>4</v>
      </c>
      <c r="I385" s="217"/>
      <c r="J385" s="213"/>
      <c r="K385" s="213"/>
      <c r="L385" s="218"/>
      <c r="M385" s="219"/>
      <c r="N385" s="220"/>
      <c r="O385" s="220"/>
      <c r="P385" s="220"/>
      <c r="Q385" s="220"/>
      <c r="R385" s="220"/>
      <c r="S385" s="220"/>
      <c r="T385" s="221"/>
      <c r="AT385" s="222" t="s">
        <v>143</v>
      </c>
      <c r="AU385" s="222" t="s">
        <v>87</v>
      </c>
      <c r="AV385" s="13" t="s">
        <v>87</v>
      </c>
      <c r="AW385" s="13" t="s">
        <v>32</v>
      </c>
      <c r="AX385" s="13" t="s">
        <v>77</v>
      </c>
      <c r="AY385" s="222" t="s">
        <v>122</v>
      </c>
    </row>
    <row r="386" spans="2:51" s="15" customFormat="1" ht="12">
      <c r="B386" s="240"/>
      <c r="C386" s="241"/>
      <c r="D386" s="214" t="s">
        <v>143</v>
      </c>
      <c r="E386" s="242" t="s">
        <v>1</v>
      </c>
      <c r="F386" s="243" t="s">
        <v>476</v>
      </c>
      <c r="G386" s="241"/>
      <c r="H386" s="244">
        <v>10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AT386" s="250" t="s">
        <v>143</v>
      </c>
      <c r="AU386" s="250" t="s">
        <v>87</v>
      </c>
      <c r="AV386" s="15" t="s">
        <v>134</v>
      </c>
      <c r="AW386" s="15" t="s">
        <v>32</v>
      </c>
      <c r="AX386" s="15" t="s">
        <v>85</v>
      </c>
      <c r="AY386" s="250" t="s">
        <v>122</v>
      </c>
    </row>
    <row r="387" spans="1:65" s="2" customFormat="1" ht="24.2" customHeight="1">
      <c r="A387" s="34"/>
      <c r="B387" s="35"/>
      <c r="C387" s="187" t="s">
        <v>848</v>
      </c>
      <c r="D387" s="187" t="s">
        <v>125</v>
      </c>
      <c r="E387" s="188" t="s">
        <v>849</v>
      </c>
      <c r="F387" s="189" t="s">
        <v>850</v>
      </c>
      <c r="G387" s="190" t="s">
        <v>527</v>
      </c>
      <c r="H387" s="191">
        <v>1.557</v>
      </c>
      <c r="I387" s="192"/>
      <c r="J387" s="193">
        <f>ROUND(I387*H387,2)</f>
        <v>0</v>
      </c>
      <c r="K387" s="194"/>
      <c r="L387" s="39"/>
      <c r="M387" s="195" t="s">
        <v>1</v>
      </c>
      <c r="N387" s="196" t="s">
        <v>42</v>
      </c>
      <c r="O387" s="71"/>
      <c r="P387" s="197">
        <f>O387*H387</f>
        <v>0</v>
      </c>
      <c r="Q387" s="197">
        <v>0</v>
      </c>
      <c r="R387" s="197">
        <f>Q387*H387</f>
        <v>0</v>
      </c>
      <c r="S387" s="197">
        <v>0</v>
      </c>
      <c r="T387" s="19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9" t="s">
        <v>129</v>
      </c>
      <c r="AT387" s="199" t="s">
        <v>125</v>
      </c>
      <c r="AU387" s="199" t="s">
        <v>87</v>
      </c>
      <c r="AY387" s="17" t="s">
        <v>122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17" t="s">
        <v>85</v>
      </c>
      <c r="BK387" s="200">
        <f>ROUND(I387*H387,2)</f>
        <v>0</v>
      </c>
      <c r="BL387" s="17" t="s">
        <v>129</v>
      </c>
      <c r="BM387" s="199" t="s">
        <v>851</v>
      </c>
    </row>
    <row r="388" spans="2:63" s="12" customFormat="1" ht="22.9" customHeight="1">
      <c r="B388" s="171"/>
      <c r="C388" s="172"/>
      <c r="D388" s="173" t="s">
        <v>76</v>
      </c>
      <c r="E388" s="185" t="s">
        <v>852</v>
      </c>
      <c r="F388" s="185" t="s">
        <v>853</v>
      </c>
      <c r="G388" s="172"/>
      <c r="H388" s="172"/>
      <c r="I388" s="175"/>
      <c r="J388" s="186">
        <f>BK388</f>
        <v>0</v>
      </c>
      <c r="K388" s="172"/>
      <c r="L388" s="177"/>
      <c r="M388" s="178"/>
      <c r="N388" s="179"/>
      <c r="O388" s="179"/>
      <c r="P388" s="180">
        <f>SUM(P389:P419)</f>
        <v>0</v>
      </c>
      <c r="Q388" s="179"/>
      <c r="R388" s="180">
        <f>SUM(R389:R419)</f>
        <v>0.15510000000000002</v>
      </c>
      <c r="S388" s="179"/>
      <c r="T388" s="181">
        <f>SUM(T389:T419)</f>
        <v>0.8832</v>
      </c>
      <c r="AR388" s="182" t="s">
        <v>87</v>
      </c>
      <c r="AT388" s="183" t="s">
        <v>76</v>
      </c>
      <c r="AU388" s="183" t="s">
        <v>85</v>
      </c>
      <c r="AY388" s="182" t="s">
        <v>122</v>
      </c>
      <c r="BK388" s="184">
        <f>SUM(BK389:BK419)</f>
        <v>0</v>
      </c>
    </row>
    <row r="389" spans="1:65" s="2" customFormat="1" ht="24.2" customHeight="1">
      <c r="A389" s="34"/>
      <c r="B389" s="35"/>
      <c r="C389" s="187" t="s">
        <v>310</v>
      </c>
      <c r="D389" s="187" t="s">
        <v>125</v>
      </c>
      <c r="E389" s="188" t="s">
        <v>854</v>
      </c>
      <c r="F389" s="189" t="s">
        <v>855</v>
      </c>
      <c r="G389" s="190" t="s">
        <v>128</v>
      </c>
      <c r="H389" s="191">
        <v>2</v>
      </c>
      <c r="I389" s="192"/>
      <c r="J389" s="193">
        <f>ROUND(I389*H389,2)</f>
        <v>0</v>
      </c>
      <c r="K389" s="194"/>
      <c r="L389" s="39"/>
      <c r="M389" s="195" t="s">
        <v>1</v>
      </c>
      <c r="N389" s="196" t="s">
        <v>42</v>
      </c>
      <c r="O389" s="71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9" t="s">
        <v>129</v>
      </c>
      <c r="AT389" s="199" t="s">
        <v>125</v>
      </c>
      <c r="AU389" s="199" t="s">
        <v>87</v>
      </c>
      <c r="AY389" s="17" t="s">
        <v>122</v>
      </c>
      <c r="BE389" s="200">
        <f>IF(N389="základní",J389,0)</f>
        <v>0</v>
      </c>
      <c r="BF389" s="200">
        <f>IF(N389="snížená",J389,0)</f>
        <v>0</v>
      </c>
      <c r="BG389" s="200">
        <f>IF(N389="zákl. přenesená",J389,0)</f>
        <v>0</v>
      </c>
      <c r="BH389" s="200">
        <f>IF(N389="sníž. přenesená",J389,0)</f>
        <v>0</v>
      </c>
      <c r="BI389" s="200">
        <f>IF(N389="nulová",J389,0)</f>
        <v>0</v>
      </c>
      <c r="BJ389" s="17" t="s">
        <v>85</v>
      </c>
      <c r="BK389" s="200">
        <f>ROUND(I389*H389,2)</f>
        <v>0</v>
      </c>
      <c r="BL389" s="17" t="s">
        <v>129</v>
      </c>
      <c r="BM389" s="199" t="s">
        <v>856</v>
      </c>
    </row>
    <row r="390" spans="2:51" s="14" customFormat="1" ht="12">
      <c r="B390" s="229"/>
      <c r="C390" s="230"/>
      <c r="D390" s="214" t="s">
        <v>143</v>
      </c>
      <c r="E390" s="231" t="s">
        <v>1</v>
      </c>
      <c r="F390" s="232" t="s">
        <v>534</v>
      </c>
      <c r="G390" s="230"/>
      <c r="H390" s="231" t="s">
        <v>1</v>
      </c>
      <c r="I390" s="233"/>
      <c r="J390" s="230"/>
      <c r="K390" s="230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143</v>
      </c>
      <c r="AU390" s="238" t="s">
        <v>87</v>
      </c>
      <c r="AV390" s="14" t="s">
        <v>85</v>
      </c>
      <c r="AW390" s="14" t="s">
        <v>32</v>
      </c>
      <c r="AX390" s="14" t="s">
        <v>77</v>
      </c>
      <c r="AY390" s="238" t="s">
        <v>122</v>
      </c>
    </row>
    <row r="391" spans="2:51" s="13" customFormat="1" ht="12">
      <c r="B391" s="212"/>
      <c r="C391" s="213"/>
      <c r="D391" s="214" t="s">
        <v>143</v>
      </c>
      <c r="E391" s="239" t="s">
        <v>1</v>
      </c>
      <c r="F391" s="215" t="s">
        <v>87</v>
      </c>
      <c r="G391" s="213"/>
      <c r="H391" s="216">
        <v>2</v>
      </c>
      <c r="I391" s="217"/>
      <c r="J391" s="213"/>
      <c r="K391" s="213"/>
      <c r="L391" s="218"/>
      <c r="M391" s="219"/>
      <c r="N391" s="220"/>
      <c r="O391" s="220"/>
      <c r="P391" s="220"/>
      <c r="Q391" s="220"/>
      <c r="R391" s="220"/>
      <c r="S391" s="220"/>
      <c r="T391" s="221"/>
      <c r="AT391" s="222" t="s">
        <v>143</v>
      </c>
      <c r="AU391" s="222" t="s">
        <v>87</v>
      </c>
      <c r="AV391" s="13" t="s">
        <v>87</v>
      </c>
      <c r="AW391" s="13" t="s">
        <v>32</v>
      </c>
      <c r="AX391" s="13" t="s">
        <v>85</v>
      </c>
      <c r="AY391" s="222" t="s">
        <v>122</v>
      </c>
    </row>
    <row r="392" spans="1:65" s="2" customFormat="1" ht="24.2" customHeight="1">
      <c r="A392" s="34"/>
      <c r="B392" s="35"/>
      <c r="C392" s="201" t="s">
        <v>857</v>
      </c>
      <c r="D392" s="201" t="s">
        <v>130</v>
      </c>
      <c r="E392" s="202" t="s">
        <v>858</v>
      </c>
      <c r="F392" s="203" t="s">
        <v>859</v>
      </c>
      <c r="G392" s="204" t="s">
        <v>128</v>
      </c>
      <c r="H392" s="205">
        <v>2</v>
      </c>
      <c r="I392" s="206"/>
      <c r="J392" s="207">
        <f>ROUND(I392*H392,2)</f>
        <v>0</v>
      </c>
      <c r="K392" s="208"/>
      <c r="L392" s="209"/>
      <c r="M392" s="210" t="s">
        <v>1</v>
      </c>
      <c r="N392" s="211" t="s">
        <v>42</v>
      </c>
      <c r="O392" s="71"/>
      <c r="P392" s="197">
        <f>O392*H392</f>
        <v>0</v>
      </c>
      <c r="Q392" s="197">
        <v>0.017</v>
      </c>
      <c r="R392" s="197">
        <f>Q392*H392</f>
        <v>0.034</v>
      </c>
      <c r="S392" s="197">
        <v>0</v>
      </c>
      <c r="T392" s="19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9" t="s">
        <v>133</v>
      </c>
      <c r="AT392" s="199" t="s">
        <v>130</v>
      </c>
      <c r="AU392" s="199" t="s">
        <v>87</v>
      </c>
      <c r="AY392" s="17" t="s">
        <v>122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7" t="s">
        <v>85</v>
      </c>
      <c r="BK392" s="200">
        <f>ROUND(I392*H392,2)</f>
        <v>0</v>
      </c>
      <c r="BL392" s="17" t="s">
        <v>129</v>
      </c>
      <c r="BM392" s="199" t="s">
        <v>860</v>
      </c>
    </row>
    <row r="393" spans="1:65" s="2" customFormat="1" ht="24.2" customHeight="1">
      <c r="A393" s="34"/>
      <c r="B393" s="35"/>
      <c r="C393" s="187" t="s">
        <v>313</v>
      </c>
      <c r="D393" s="187" t="s">
        <v>125</v>
      </c>
      <c r="E393" s="188" t="s">
        <v>861</v>
      </c>
      <c r="F393" s="189" t="s">
        <v>862</v>
      </c>
      <c r="G393" s="190" t="s">
        <v>128</v>
      </c>
      <c r="H393" s="191">
        <v>1</v>
      </c>
      <c r="I393" s="192"/>
      <c r="J393" s="193">
        <f>ROUND(I393*H393,2)</f>
        <v>0</v>
      </c>
      <c r="K393" s="194"/>
      <c r="L393" s="39"/>
      <c r="M393" s="195" t="s">
        <v>1</v>
      </c>
      <c r="N393" s="196" t="s">
        <v>42</v>
      </c>
      <c r="O393" s="71"/>
      <c r="P393" s="197">
        <f>O393*H393</f>
        <v>0</v>
      </c>
      <c r="Q393" s="197">
        <v>0</v>
      </c>
      <c r="R393" s="197">
        <f>Q393*H393</f>
        <v>0</v>
      </c>
      <c r="S393" s="197">
        <v>0</v>
      </c>
      <c r="T393" s="19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9" t="s">
        <v>129</v>
      </c>
      <c r="AT393" s="199" t="s">
        <v>125</v>
      </c>
      <c r="AU393" s="199" t="s">
        <v>87</v>
      </c>
      <c r="AY393" s="17" t="s">
        <v>122</v>
      </c>
      <c r="BE393" s="200">
        <f>IF(N393="základní",J393,0)</f>
        <v>0</v>
      </c>
      <c r="BF393" s="200">
        <f>IF(N393="snížená",J393,0)</f>
        <v>0</v>
      </c>
      <c r="BG393" s="200">
        <f>IF(N393="zákl. přenesená",J393,0)</f>
        <v>0</v>
      </c>
      <c r="BH393" s="200">
        <f>IF(N393="sníž. přenesená",J393,0)</f>
        <v>0</v>
      </c>
      <c r="BI393" s="200">
        <f>IF(N393="nulová",J393,0)</f>
        <v>0</v>
      </c>
      <c r="BJ393" s="17" t="s">
        <v>85</v>
      </c>
      <c r="BK393" s="200">
        <f>ROUND(I393*H393,2)</f>
        <v>0</v>
      </c>
      <c r="BL393" s="17" t="s">
        <v>129</v>
      </c>
      <c r="BM393" s="199" t="s">
        <v>863</v>
      </c>
    </row>
    <row r="394" spans="2:51" s="14" customFormat="1" ht="12">
      <c r="B394" s="229"/>
      <c r="C394" s="230"/>
      <c r="D394" s="214" t="s">
        <v>143</v>
      </c>
      <c r="E394" s="231" t="s">
        <v>1</v>
      </c>
      <c r="F394" s="232" t="s">
        <v>542</v>
      </c>
      <c r="G394" s="230"/>
      <c r="H394" s="231" t="s">
        <v>1</v>
      </c>
      <c r="I394" s="233"/>
      <c r="J394" s="230"/>
      <c r="K394" s="230"/>
      <c r="L394" s="234"/>
      <c r="M394" s="235"/>
      <c r="N394" s="236"/>
      <c r="O394" s="236"/>
      <c r="P394" s="236"/>
      <c r="Q394" s="236"/>
      <c r="R394" s="236"/>
      <c r="S394" s="236"/>
      <c r="T394" s="237"/>
      <c r="AT394" s="238" t="s">
        <v>143</v>
      </c>
      <c r="AU394" s="238" t="s">
        <v>87</v>
      </c>
      <c r="AV394" s="14" t="s">
        <v>85</v>
      </c>
      <c r="AW394" s="14" t="s">
        <v>32</v>
      </c>
      <c r="AX394" s="14" t="s">
        <v>77</v>
      </c>
      <c r="AY394" s="238" t="s">
        <v>122</v>
      </c>
    </row>
    <row r="395" spans="2:51" s="13" customFormat="1" ht="12">
      <c r="B395" s="212"/>
      <c r="C395" s="213"/>
      <c r="D395" s="214" t="s">
        <v>143</v>
      </c>
      <c r="E395" s="239" t="s">
        <v>1</v>
      </c>
      <c r="F395" s="215" t="s">
        <v>85</v>
      </c>
      <c r="G395" s="213"/>
      <c r="H395" s="216">
        <v>1</v>
      </c>
      <c r="I395" s="217"/>
      <c r="J395" s="213"/>
      <c r="K395" s="213"/>
      <c r="L395" s="218"/>
      <c r="M395" s="219"/>
      <c r="N395" s="220"/>
      <c r="O395" s="220"/>
      <c r="P395" s="220"/>
      <c r="Q395" s="220"/>
      <c r="R395" s="220"/>
      <c r="S395" s="220"/>
      <c r="T395" s="221"/>
      <c r="AT395" s="222" t="s">
        <v>143</v>
      </c>
      <c r="AU395" s="222" t="s">
        <v>87</v>
      </c>
      <c r="AV395" s="13" t="s">
        <v>87</v>
      </c>
      <c r="AW395" s="13" t="s">
        <v>32</v>
      </c>
      <c r="AX395" s="13" t="s">
        <v>85</v>
      </c>
      <c r="AY395" s="222" t="s">
        <v>122</v>
      </c>
    </row>
    <row r="396" spans="1:65" s="2" customFormat="1" ht="33" customHeight="1">
      <c r="A396" s="34"/>
      <c r="B396" s="35"/>
      <c r="C396" s="201" t="s">
        <v>864</v>
      </c>
      <c r="D396" s="201" t="s">
        <v>130</v>
      </c>
      <c r="E396" s="202" t="s">
        <v>865</v>
      </c>
      <c r="F396" s="203" t="s">
        <v>866</v>
      </c>
      <c r="G396" s="204" t="s">
        <v>128</v>
      </c>
      <c r="H396" s="205">
        <v>1</v>
      </c>
      <c r="I396" s="206"/>
      <c r="J396" s="207">
        <f>ROUND(I396*H396,2)</f>
        <v>0</v>
      </c>
      <c r="K396" s="208"/>
      <c r="L396" s="209"/>
      <c r="M396" s="210" t="s">
        <v>1</v>
      </c>
      <c r="N396" s="211" t="s">
        <v>42</v>
      </c>
      <c r="O396" s="71"/>
      <c r="P396" s="197">
        <f>O396*H396</f>
        <v>0</v>
      </c>
      <c r="Q396" s="197">
        <v>0.0195</v>
      </c>
      <c r="R396" s="197">
        <f>Q396*H396</f>
        <v>0.0195</v>
      </c>
      <c r="S396" s="197">
        <v>0</v>
      </c>
      <c r="T396" s="198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9" t="s">
        <v>133</v>
      </c>
      <c r="AT396" s="199" t="s">
        <v>130</v>
      </c>
      <c r="AU396" s="199" t="s">
        <v>87</v>
      </c>
      <c r="AY396" s="17" t="s">
        <v>122</v>
      </c>
      <c r="BE396" s="200">
        <f>IF(N396="základní",J396,0)</f>
        <v>0</v>
      </c>
      <c r="BF396" s="200">
        <f>IF(N396="snížená",J396,0)</f>
        <v>0</v>
      </c>
      <c r="BG396" s="200">
        <f>IF(N396="zákl. přenesená",J396,0)</f>
        <v>0</v>
      </c>
      <c r="BH396" s="200">
        <f>IF(N396="sníž. přenesená",J396,0)</f>
        <v>0</v>
      </c>
      <c r="BI396" s="200">
        <f>IF(N396="nulová",J396,0)</f>
        <v>0</v>
      </c>
      <c r="BJ396" s="17" t="s">
        <v>85</v>
      </c>
      <c r="BK396" s="200">
        <f>ROUND(I396*H396,2)</f>
        <v>0</v>
      </c>
      <c r="BL396" s="17" t="s">
        <v>129</v>
      </c>
      <c r="BM396" s="199" t="s">
        <v>867</v>
      </c>
    </row>
    <row r="397" spans="1:65" s="2" customFormat="1" ht="24.2" customHeight="1">
      <c r="A397" s="34"/>
      <c r="B397" s="35"/>
      <c r="C397" s="187" t="s">
        <v>317</v>
      </c>
      <c r="D397" s="187" t="s">
        <v>125</v>
      </c>
      <c r="E397" s="188" t="s">
        <v>868</v>
      </c>
      <c r="F397" s="189" t="s">
        <v>869</v>
      </c>
      <c r="G397" s="190" t="s">
        <v>128</v>
      </c>
      <c r="H397" s="191">
        <v>2</v>
      </c>
      <c r="I397" s="192"/>
      <c r="J397" s="193">
        <f>ROUND(I397*H397,2)</f>
        <v>0</v>
      </c>
      <c r="K397" s="194"/>
      <c r="L397" s="39"/>
      <c r="M397" s="195" t="s">
        <v>1</v>
      </c>
      <c r="N397" s="196" t="s">
        <v>42</v>
      </c>
      <c r="O397" s="71"/>
      <c r="P397" s="197">
        <f>O397*H397</f>
        <v>0</v>
      </c>
      <c r="Q397" s="197">
        <v>0</v>
      </c>
      <c r="R397" s="197">
        <f>Q397*H397</f>
        <v>0</v>
      </c>
      <c r="S397" s="197">
        <v>0</v>
      </c>
      <c r="T397" s="19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9" t="s">
        <v>129</v>
      </c>
      <c r="AT397" s="199" t="s">
        <v>125</v>
      </c>
      <c r="AU397" s="199" t="s">
        <v>87</v>
      </c>
      <c r="AY397" s="17" t="s">
        <v>122</v>
      </c>
      <c r="BE397" s="200">
        <f>IF(N397="základní",J397,0)</f>
        <v>0</v>
      </c>
      <c r="BF397" s="200">
        <f>IF(N397="snížená",J397,0)</f>
        <v>0</v>
      </c>
      <c r="BG397" s="200">
        <f>IF(N397="zákl. přenesená",J397,0)</f>
        <v>0</v>
      </c>
      <c r="BH397" s="200">
        <f>IF(N397="sníž. přenesená",J397,0)</f>
        <v>0</v>
      </c>
      <c r="BI397" s="200">
        <f>IF(N397="nulová",J397,0)</f>
        <v>0</v>
      </c>
      <c r="BJ397" s="17" t="s">
        <v>85</v>
      </c>
      <c r="BK397" s="200">
        <f>ROUND(I397*H397,2)</f>
        <v>0</v>
      </c>
      <c r="BL397" s="17" t="s">
        <v>129</v>
      </c>
      <c r="BM397" s="199" t="s">
        <v>870</v>
      </c>
    </row>
    <row r="398" spans="2:51" s="14" customFormat="1" ht="12">
      <c r="B398" s="229"/>
      <c r="C398" s="230"/>
      <c r="D398" s="214" t="s">
        <v>143</v>
      </c>
      <c r="E398" s="231" t="s">
        <v>1</v>
      </c>
      <c r="F398" s="232" t="s">
        <v>541</v>
      </c>
      <c r="G398" s="230"/>
      <c r="H398" s="231" t="s">
        <v>1</v>
      </c>
      <c r="I398" s="233"/>
      <c r="J398" s="230"/>
      <c r="K398" s="230"/>
      <c r="L398" s="234"/>
      <c r="M398" s="235"/>
      <c r="N398" s="236"/>
      <c r="O398" s="236"/>
      <c r="P398" s="236"/>
      <c r="Q398" s="236"/>
      <c r="R398" s="236"/>
      <c r="S398" s="236"/>
      <c r="T398" s="237"/>
      <c r="AT398" s="238" t="s">
        <v>143</v>
      </c>
      <c r="AU398" s="238" t="s">
        <v>87</v>
      </c>
      <c r="AV398" s="14" t="s">
        <v>85</v>
      </c>
      <c r="AW398" s="14" t="s">
        <v>32</v>
      </c>
      <c r="AX398" s="14" t="s">
        <v>77</v>
      </c>
      <c r="AY398" s="238" t="s">
        <v>122</v>
      </c>
    </row>
    <row r="399" spans="2:51" s="13" customFormat="1" ht="12">
      <c r="B399" s="212"/>
      <c r="C399" s="213"/>
      <c r="D399" s="214" t="s">
        <v>143</v>
      </c>
      <c r="E399" s="239" t="s">
        <v>1</v>
      </c>
      <c r="F399" s="215" t="s">
        <v>87</v>
      </c>
      <c r="G399" s="213"/>
      <c r="H399" s="216">
        <v>2</v>
      </c>
      <c r="I399" s="217"/>
      <c r="J399" s="213"/>
      <c r="K399" s="213"/>
      <c r="L399" s="218"/>
      <c r="M399" s="219"/>
      <c r="N399" s="220"/>
      <c r="O399" s="220"/>
      <c r="P399" s="220"/>
      <c r="Q399" s="220"/>
      <c r="R399" s="220"/>
      <c r="S399" s="220"/>
      <c r="T399" s="221"/>
      <c r="AT399" s="222" t="s">
        <v>143</v>
      </c>
      <c r="AU399" s="222" t="s">
        <v>87</v>
      </c>
      <c r="AV399" s="13" t="s">
        <v>87</v>
      </c>
      <c r="AW399" s="13" t="s">
        <v>32</v>
      </c>
      <c r="AX399" s="13" t="s">
        <v>85</v>
      </c>
      <c r="AY399" s="222" t="s">
        <v>122</v>
      </c>
    </row>
    <row r="400" spans="1:65" s="2" customFormat="1" ht="33" customHeight="1">
      <c r="A400" s="34"/>
      <c r="B400" s="35"/>
      <c r="C400" s="201" t="s">
        <v>871</v>
      </c>
      <c r="D400" s="201" t="s">
        <v>130</v>
      </c>
      <c r="E400" s="202" t="s">
        <v>872</v>
      </c>
      <c r="F400" s="203" t="s">
        <v>873</v>
      </c>
      <c r="G400" s="204" t="s">
        <v>128</v>
      </c>
      <c r="H400" s="205">
        <v>2</v>
      </c>
      <c r="I400" s="206"/>
      <c r="J400" s="207">
        <f>ROUND(I400*H400,2)</f>
        <v>0</v>
      </c>
      <c r="K400" s="208"/>
      <c r="L400" s="209"/>
      <c r="M400" s="210" t="s">
        <v>1</v>
      </c>
      <c r="N400" s="211" t="s">
        <v>42</v>
      </c>
      <c r="O400" s="71"/>
      <c r="P400" s="197">
        <f>O400*H400</f>
        <v>0</v>
      </c>
      <c r="Q400" s="197">
        <v>0.043</v>
      </c>
      <c r="R400" s="197">
        <f>Q400*H400</f>
        <v>0.086</v>
      </c>
      <c r="S400" s="197">
        <v>0</v>
      </c>
      <c r="T400" s="19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9" t="s">
        <v>133</v>
      </c>
      <c r="AT400" s="199" t="s">
        <v>130</v>
      </c>
      <c r="AU400" s="199" t="s">
        <v>87</v>
      </c>
      <c r="AY400" s="17" t="s">
        <v>122</v>
      </c>
      <c r="BE400" s="200">
        <f>IF(N400="základní",J400,0)</f>
        <v>0</v>
      </c>
      <c r="BF400" s="200">
        <f>IF(N400="snížená",J400,0)</f>
        <v>0</v>
      </c>
      <c r="BG400" s="200">
        <f>IF(N400="zákl. přenesená",J400,0)</f>
        <v>0</v>
      </c>
      <c r="BH400" s="200">
        <f>IF(N400="sníž. přenesená",J400,0)</f>
        <v>0</v>
      </c>
      <c r="BI400" s="200">
        <f>IF(N400="nulová",J400,0)</f>
        <v>0</v>
      </c>
      <c r="BJ400" s="17" t="s">
        <v>85</v>
      </c>
      <c r="BK400" s="200">
        <f>ROUND(I400*H400,2)</f>
        <v>0</v>
      </c>
      <c r="BL400" s="17" t="s">
        <v>129</v>
      </c>
      <c r="BM400" s="199" t="s">
        <v>874</v>
      </c>
    </row>
    <row r="401" spans="1:65" s="2" customFormat="1" ht="24.2" customHeight="1">
      <c r="A401" s="34"/>
      <c r="B401" s="35"/>
      <c r="C401" s="187" t="s">
        <v>428</v>
      </c>
      <c r="D401" s="187" t="s">
        <v>125</v>
      </c>
      <c r="E401" s="188" t="s">
        <v>875</v>
      </c>
      <c r="F401" s="189" t="s">
        <v>876</v>
      </c>
      <c r="G401" s="190" t="s">
        <v>128</v>
      </c>
      <c r="H401" s="191">
        <v>3</v>
      </c>
      <c r="I401" s="192"/>
      <c r="J401" s="193">
        <f>ROUND(I401*H401,2)</f>
        <v>0</v>
      </c>
      <c r="K401" s="194"/>
      <c r="L401" s="39"/>
      <c r="M401" s="195" t="s">
        <v>1</v>
      </c>
      <c r="N401" s="196" t="s">
        <v>42</v>
      </c>
      <c r="O401" s="71"/>
      <c r="P401" s="197">
        <f>O401*H401</f>
        <v>0</v>
      </c>
      <c r="Q401" s="197">
        <v>0</v>
      </c>
      <c r="R401" s="197">
        <f>Q401*H401</f>
        <v>0</v>
      </c>
      <c r="S401" s="197">
        <v>0</v>
      </c>
      <c r="T401" s="198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9" t="s">
        <v>129</v>
      </c>
      <c r="AT401" s="199" t="s">
        <v>125</v>
      </c>
      <c r="AU401" s="199" t="s">
        <v>87</v>
      </c>
      <c r="AY401" s="17" t="s">
        <v>122</v>
      </c>
      <c r="BE401" s="200">
        <f>IF(N401="základní",J401,0)</f>
        <v>0</v>
      </c>
      <c r="BF401" s="200">
        <f>IF(N401="snížená",J401,0)</f>
        <v>0</v>
      </c>
      <c r="BG401" s="200">
        <f>IF(N401="zákl. přenesená",J401,0)</f>
        <v>0</v>
      </c>
      <c r="BH401" s="200">
        <f>IF(N401="sníž. přenesená",J401,0)</f>
        <v>0</v>
      </c>
      <c r="BI401" s="200">
        <f>IF(N401="nulová",J401,0)</f>
        <v>0</v>
      </c>
      <c r="BJ401" s="17" t="s">
        <v>85</v>
      </c>
      <c r="BK401" s="200">
        <f>ROUND(I401*H401,2)</f>
        <v>0</v>
      </c>
      <c r="BL401" s="17" t="s">
        <v>129</v>
      </c>
      <c r="BM401" s="199" t="s">
        <v>877</v>
      </c>
    </row>
    <row r="402" spans="2:51" s="14" customFormat="1" ht="12">
      <c r="B402" s="229"/>
      <c r="C402" s="230"/>
      <c r="D402" s="214" t="s">
        <v>143</v>
      </c>
      <c r="E402" s="231" t="s">
        <v>1</v>
      </c>
      <c r="F402" s="232" t="s">
        <v>878</v>
      </c>
      <c r="G402" s="230"/>
      <c r="H402" s="231" t="s">
        <v>1</v>
      </c>
      <c r="I402" s="233"/>
      <c r="J402" s="230"/>
      <c r="K402" s="230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143</v>
      </c>
      <c r="AU402" s="238" t="s">
        <v>87</v>
      </c>
      <c r="AV402" s="14" t="s">
        <v>85</v>
      </c>
      <c r="AW402" s="14" t="s">
        <v>32</v>
      </c>
      <c r="AX402" s="14" t="s">
        <v>77</v>
      </c>
      <c r="AY402" s="238" t="s">
        <v>122</v>
      </c>
    </row>
    <row r="403" spans="2:51" s="13" customFormat="1" ht="12">
      <c r="B403" s="212"/>
      <c r="C403" s="213"/>
      <c r="D403" s="214" t="s">
        <v>143</v>
      </c>
      <c r="E403" s="239" t="s">
        <v>1</v>
      </c>
      <c r="F403" s="215" t="s">
        <v>87</v>
      </c>
      <c r="G403" s="213"/>
      <c r="H403" s="216">
        <v>2</v>
      </c>
      <c r="I403" s="217"/>
      <c r="J403" s="213"/>
      <c r="K403" s="213"/>
      <c r="L403" s="218"/>
      <c r="M403" s="219"/>
      <c r="N403" s="220"/>
      <c r="O403" s="220"/>
      <c r="P403" s="220"/>
      <c r="Q403" s="220"/>
      <c r="R403" s="220"/>
      <c r="S403" s="220"/>
      <c r="T403" s="221"/>
      <c r="AT403" s="222" t="s">
        <v>143</v>
      </c>
      <c r="AU403" s="222" t="s">
        <v>87</v>
      </c>
      <c r="AV403" s="13" t="s">
        <v>87</v>
      </c>
      <c r="AW403" s="13" t="s">
        <v>32</v>
      </c>
      <c r="AX403" s="13" t="s">
        <v>77</v>
      </c>
      <c r="AY403" s="222" t="s">
        <v>122</v>
      </c>
    </row>
    <row r="404" spans="2:51" s="14" customFormat="1" ht="12">
      <c r="B404" s="229"/>
      <c r="C404" s="230"/>
      <c r="D404" s="214" t="s">
        <v>143</v>
      </c>
      <c r="E404" s="231" t="s">
        <v>1</v>
      </c>
      <c r="F404" s="232" t="s">
        <v>542</v>
      </c>
      <c r="G404" s="230"/>
      <c r="H404" s="231" t="s">
        <v>1</v>
      </c>
      <c r="I404" s="233"/>
      <c r="J404" s="230"/>
      <c r="K404" s="230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143</v>
      </c>
      <c r="AU404" s="238" t="s">
        <v>87</v>
      </c>
      <c r="AV404" s="14" t="s">
        <v>85</v>
      </c>
      <c r="AW404" s="14" t="s">
        <v>32</v>
      </c>
      <c r="AX404" s="14" t="s">
        <v>77</v>
      </c>
      <c r="AY404" s="238" t="s">
        <v>122</v>
      </c>
    </row>
    <row r="405" spans="2:51" s="13" customFormat="1" ht="12">
      <c r="B405" s="212"/>
      <c r="C405" s="213"/>
      <c r="D405" s="214" t="s">
        <v>143</v>
      </c>
      <c r="E405" s="239" t="s">
        <v>1</v>
      </c>
      <c r="F405" s="215" t="s">
        <v>85</v>
      </c>
      <c r="G405" s="213"/>
      <c r="H405" s="216">
        <v>1</v>
      </c>
      <c r="I405" s="217"/>
      <c r="J405" s="213"/>
      <c r="K405" s="213"/>
      <c r="L405" s="218"/>
      <c r="M405" s="219"/>
      <c r="N405" s="220"/>
      <c r="O405" s="220"/>
      <c r="P405" s="220"/>
      <c r="Q405" s="220"/>
      <c r="R405" s="220"/>
      <c r="S405" s="220"/>
      <c r="T405" s="221"/>
      <c r="AT405" s="222" t="s">
        <v>143</v>
      </c>
      <c r="AU405" s="222" t="s">
        <v>87</v>
      </c>
      <c r="AV405" s="13" t="s">
        <v>87</v>
      </c>
      <c r="AW405" s="13" t="s">
        <v>32</v>
      </c>
      <c r="AX405" s="13" t="s">
        <v>77</v>
      </c>
      <c r="AY405" s="222" t="s">
        <v>122</v>
      </c>
    </row>
    <row r="406" spans="2:51" s="15" customFormat="1" ht="12">
      <c r="B406" s="240"/>
      <c r="C406" s="241"/>
      <c r="D406" s="214" t="s">
        <v>143</v>
      </c>
      <c r="E406" s="242" t="s">
        <v>1</v>
      </c>
      <c r="F406" s="243" t="s">
        <v>476</v>
      </c>
      <c r="G406" s="241"/>
      <c r="H406" s="244">
        <v>3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AT406" s="250" t="s">
        <v>143</v>
      </c>
      <c r="AU406" s="250" t="s">
        <v>87</v>
      </c>
      <c r="AV406" s="15" t="s">
        <v>134</v>
      </c>
      <c r="AW406" s="15" t="s">
        <v>32</v>
      </c>
      <c r="AX406" s="15" t="s">
        <v>85</v>
      </c>
      <c r="AY406" s="250" t="s">
        <v>122</v>
      </c>
    </row>
    <row r="407" spans="1:65" s="2" customFormat="1" ht="16.5" customHeight="1">
      <c r="A407" s="34"/>
      <c r="B407" s="35"/>
      <c r="C407" s="201" t="s">
        <v>879</v>
      </c>
      <c r="D407" s="201" t="s">
        <v>130</v>
      </c>
      <c r="E407" s="202" t="s">
        <v>880</v>
      </c>
      <c r="F407" s="203" t="s">
        <v>881</v>
      </c>
      <c r="G407" s="204" t="s">
        <v>128</v>
      </c>
      <c r="H407" s="205">
        <v>3</v>
      </c>
      <c r="I407" s="206"/>
      <c r="J407" s="207">
        <f>ROUND(I407*H407,2)</f>
        <v>0</v>
      </c>
      <c r="K407" s="208"/>
      <c r="L407" s="209"/>
      <c r="M407" s="210" t="s">
        <v>1</v>
      </c>
      <c r="N407" s="211" t="s">
        <v>42</v>
      </c>
      <c r="O407" s="71"/>
      <c r="P407" s="197">
        <f>O407*H407</f>
        <v>0</v>
      </c>
      <c r="Q407" s="197">
        <v>0.0032</v>
      </c>
      <c r="R407" s="197">
        <f>Q407*H407</f>
        <v>0.009600000000000001</v>
      </c>
      <c r="S407" s="197">
        <v>0</v>
      </c>
      <c r="T407" s="198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9" t="s">
        <v>133</v>
      </c>
      <c r="AT407" s="199" t="s">
        <v>130</v>
      </c>
      <c r="AU407" s="199" t="s">
        <v>87</v>
      </c>
      <c r="AY407" s="17" t="s">
        <v>122</v>
      </c>
      <c r="BE407" s="200">
        <f>IF(N407="základní",J407,0)</f>
        <v>0</v>
      </c>
      <c r="BF407" s="200">
        <f>IF(N407="snížená",J407,0)</f>
        <v>0</v>
      </c>
      <c r="BG407" s="200">
        <f>IF(N407="zákl. přenesená",J407,0)</f>
        <v>0</v>
      </c>
      <c r="BH407" s="200">
        <f>IF(N407="sníž. přenesená",J407,0)</f>
        <v>0</v>
      </c>
      <c r="BI407" s="200">
        <f>IF(N407="nulová",J407,0)</f>
        <v>0</v>
      </c>
      <c r="BJ407" s="17" t="s">
        <v>85</v>
      </c>
      <c r="BK407" s="200">
        <f>ROUND(I407*H407,2)</f>
        <v>0</v>
      </c>
      <c r="BL407" s="17" t="s">
        <v>129</v>
      </c>
      <c r="BM407" s="199" t="s">
        <v>882</v>
      </c>
    </row>
    <row r="408" spans="1:65" s="2" customFormat="1" ht="21.75" customHeight="1">
      <c r="A408" s="34"/>
      <c r="B408" s="35"/>
      <c r="C408" s="187" t="s">
        <v>431</v>
      </c>
      <c r="D408" s="187" t="s">
        <v>125</v>
      </c>
      <c r="E408" s="188" t="s">
        <v>883</v>
      </c>
      <c r="F408" s="189" t="s">
        <v>884</v>
      </c>
      <c r="G408" s="190" t="s">
        <v>128</v>
      </c>
      <c r="H408" s="191">
        <v>5</v>
      </c>
      <c r="I408" s="192"/>
      <c r="J408" s="193">
        <f>ROUND(I408*H408,2)</f>
        <v>0</v>
      </c>
      <c r="K408" s="194"/>
      <c r="L408" s="39"/>
      <c r="M408" s="195" t="s">
        <v>1</v>
      </c>
      <c r="N408" s="196" t="s">
        <v>42</v>
      </c>
      <c r="O408" s="71"/>
      <c r="P408" s="197">
        <f>O408*H408</f>
        <v>0</v>
      </c>
      <c r="Q408" s="197">
        <v>0</v>
      </c>
      <c r="R408" s="197">
        <f>Q408*H408</f>
        <v>0</v>
      </c>
      <c r="S408" s="197">
        <v>0</v>
      </c>
      <c r="T408" s="198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9" t="s">
        <v>129</v>
      </c>
      <c r="AT408" s="199" t="s">
        <v>125</v>
      </c>
      <c r="AU408" s="199" t="s">
        <v>87</v>
      </c>
      <c r="AY408" s="17" t="s">
        <v>122</v>
      </c>
      <c r="BE408" s="200">
        <f>IF(N408="základní",J408,0)</f>
        <v>0</v>
      </c>
      <c r="BF408" s="200">
        <f>IF(N408="snížená",J408,0)</f>
        <v>0</v>
      </c>
      <c r="BG408" s="200">
        <f>IF(N408="zákl. přenesená",J408,0)</f>
        <v>0</v>
      </c>
      <c r="BH408" s="200">
        <f>IF(N408="sníž. přenesená",J408,0)</f>
        <v>0</v>
      </c>
      <c r="BI408" s="200">
        <f>IF(N408="nulová",J408,0)</f>
        <v>0</v>
      </c>
      <c r="BJ408" s="17" t="s">
        <v>85</v>
      </c>
      <c r="BK408" s="200">
        <f>ROUND(I408*H408,2)</f>
        <v>0</v>
      </c>
      <c r="BL408" s="17" t="s">
        <v>129</v>
      </c>
      <c r="BM408" s="199" t="s">
        <v>885</v>
      </c>
    </row>
    <row r="409" spans="2:51" s="14" customFormat="1" ht="12">
      <c r="B409" s="229"/>
      <c r="C409" s="230"/>
      <c r="D409" s="214" t="s">
        <v>143</v>
      </c>
      <c r="E409" s="231" t="s">
        <v>1</v>
      </c>
      <c r="F409" s="232" t="s">
        <v>541</v>
      </c>
      <c r="G409" s="230"/>
      <c r="H409" s="231" t="s">
        <v>1</v>
      </c>
      <c r="I409" s="233"/>
      <c r="J409" s="230"/>
      <c r="K409" s="230"/>
      <c r="L409" s="234"/>
      <c r="M409" s="235"/>
      <c r="N409" s="236"/>
      <c r="O409" s="236"/>
      <c r="P409" s="236"/>
      <c r="Q409" s="236"/>
      <c r="R409" s="236"/>
      <c r="S409" s="236"/>
      <c r="T409" s="237"/>
      <c r="AT409" s="238" t="s">
        <v>143</v>
      </c>
      <c r="AU409" s="238" t="s">
        <v>87</v>
      </c>
      <c r="AV409" s="14" t="s">
        <v>85</v>
      </c>
      <c r="AW409" s="14" t="s">
        <v>32</v>
      </c>
      <c r="AX409" s="14" t="s">
        <v>77</v>
      </c>
      <c r="AY409" s="238" t="s">
        <v>122</v>
      </c>
    </row>
    <row r="410" spans="2:51" s="13" customFormat="1" ht="12">
      <c r="B410" s="212"/>
      <c r="C410" s="213"/>
      <c r="D410" s="214" t="s">
        <v>143</v>
      </c>
      <c r="E410" s="239" t="s">
        <v>1</v>
      </c>
      <c r="F410" s="215" t="s">
        <v>87</v>
      </c>
      <c r="G410" s="213"/>
      <c r="H410" s="216">
        <v>2</v>
      </c>
      <c r="I410" s="217"/>
      <c r="J410" s="213"/>
      <c r="K410" s="213"/>
      <c r="L410" s="218"/>
      <c r="M410" s="219"/>
      <c r="N410" s="220"/>
      <c r="O410" s="220"/>
      <c r="P410" s="220"/>
      <c r="Q410" s="220"/>
      <c r="R410" s="220"/>
      <c r="S410" s="220"/>
      <c r="T410" s="221"/>
      <c r="AT410" s="222" t="s">
        <v>143</v>
      </c>
      <c r="AU410" s="222" t="s">
        <v>87</v>
      </c>
      <c r="AV410" s="13" t="s">
        <v>87</v>
      </c>
      <c r="AW410" s="13" t="s">
        <v>32</v>
      </c>
      <c r="AX410" s="13" t="s">
        <v>77</v>
      </c>
      <c r="AY410" s="222" t="s">
        <v>122</v>
      </c>
    </row>
    <row r="411" spans="2:51" s="14" customFormat="1" ht="12">
      <c r="B411" s="229"/>
      <c r="C411" s="230"/>
      <c r="D411" s="214" t="s">
        <v>143</v>
      </c>
      <c r="E411" s="231" t="s">
        <v>1</v>
      </c>
      <c r="F411" s="232" t="s">
        <v>534</v>
      </c>
      <c r="G411" s="230"/>
      <c r="H411" s="231" t="s">
        <v>1</v>
      </c>
      <c r="I411" s="233"/>
      <c r="J411" s="230"/>
      <c r="K411" s="230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143</v>
      </c>
      <c r="AU411" s="238" t="s">
        <v>87</v>
      </c>
      <c r="AV411" s="14" t="s">
        <v>85</v>
      </c>
      <c r="AW411" s="14" t="s">
        <v>32</v>
      </c>
      <c r="AX411" s="14" t="s">
        <v>77</v>
      </c>
      <c r="AY411" s="238" t="s">
        <v>122</v>
      </c>
    </row>
    <row r="412" spans="2:51" s="13" customFormat="1" ht="12">
      <c r="B412" s="212"/>
      <c r="C412" s="213"/>
      <c r="D412" s="214" t="s">
        <v>143</v>
      </c>
      <c r="E412" s="239" t="s">
        <v>1</v>
      </c>
      <c r="F412" s="215" t="s">
        <v>87</v>
      </c>
      <c r="G412" s="213"/>
      <c r="H412" s="216">
        <v>2</v>
      </c>
      <c r="I412" s="217"/>
      <c r="J412" s="213"/>
      <c r="K412" s="213"/>
      <c r="L412" s="218"/>
      <c r="M412" s="219"/>
      <c r="N412" s="220"/>
      <c r="O412" s="220"/>
      <c r="P412" s="220"/>
      <c r="Q412" s="220"/>
      <c r="R412" s="220"/>
      <c r="S412" s="220"/>
      <c r="T412" s="221"/>
      <c r="AT412" s="222" t="s">
        <v>143</v>
      </c>
      <c r="AU412" s="222" t="s">
        <v>87</v>
      </c>
      <c r="AV412" s="13" t="s">
        <v>87</v>
      </c>
      <c r="AW412" s="13" t="s">
        <v>32</v>
      </c>
      <c r="AX412" s="13" t="s">
        <v>77</v>
      </c>
      <c r="AY412" s="222" t="s">
        <v>122</v>
      </c>
    </row>
    <row r="413" spans="2:51" s="14" customFormat="1" ht="12">
      <c r="B413" s="229"/>
      <c r="C413" s="230"/>
      <c r="D413" s="214" t="s">
        <v>143</v>
      </c>
      <c r="E413" s="231" t="s">
        <v>1</v>
      </c>
      <c r="F413" s="232" t="s">
        <v>542</v>
      </c>
      <c r="G413" s="230"/>
      <c r="H413" s="231" t="s">
        <v>1</v>
      </c>
      <c r="I413" s="233"/>
      <c r="J413" s="230"/>
      <c r="K413" s="230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143</v>
      </c>
      <c r="AU413" s="238" t="s">
        <v>87</v>
      </c>
      <c r="AV413" s="14" t="s">
        <v>85</v>
      </c>
      <c r="AW413" s="14" t="s">
        <v>32</v>
      </c>
      <c r="AX413" s="14" t="s">
        <v>77</v>
      </c>
      <c r="AY413" s="238" t="s">
        <v>122</v>
      </c>
    </row>
    <row r="414" spans="2:51" s="13" customFormat="1" ht="12">
      <c r="B414" s="212"/>
      <c r="C414" s="213"/>
      <c r="D414" s="214" t="s">
        <v>143</v>
      </c>
      <c r="E414" s="239" t="s">
        <v>1</v>
      </c>
      <c r="F414" s="215" t="s">
        <v>85</v>
      </c>
      <c r="G414" s="213"/>
      <c r="H414" s="216">
        <v>1</v>
      </c>
      <c r="I414" s="217"/>
      <c r="J414" s="213"/>
      <c r="K414" s="213"/>
      <c r="L414" s="218"/>
      <c r="M414" s="219"/>
      <c r="N414" s="220"/>
      <c r="O414" s="220"/>
      <c r="P414" s="220"/>
      <c r="Q414" s="220"/>
      <c r="R414" s="220"/>
      <c r="S414" s="220"/>
      <c r="T414" s="221"/>
      <c r="AT414" s="222" t="s">
        <v>143</v>
      </c>
      <c r="AU414" s="222" t="s">
        <v>87</v>
      </c>
      <c r="AV414" s="13" t="s">
        <v>87</v>
      </c>
      <c r="AW414" s="13" t="s">
        <v>32</v>
      </c>
      <c r="AX414" s="13" t="s">
        <v>77</v>
      </c>
      <c r="AY414" s="222" t="s">
        <v>122</v>
      </c>
    </row>
    <row r="415" spans="2:51" s="15" customFormat="1" ht="12">
      <c r="B415" s="240"/>
      <c r="C415" s="241"/>
      <c r="D415" s="214" t="s">
        <v>143</v>
      </c>
      <c r="E415" s="242" t="s">
        <v>1</v>
      </c>
      <c r="F415" s="243" t="s">
        <v>476</v>
      </c>
      <c r="G415" s="241"/>
      <c r="H415" s="244">
        <v>5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AT415" s="250" t="s">
        <v>143</v>
      </c>
      <c r="AU415" s="250" t="s">
        <v>87</v>
      </c>
      <c r="AV415" s="15" t="s">
        <v>134</v>
      </c>
      <c r="AW415" s="15" t="s">
        <v>32</v>
      </c>
      <c r="AX415" s="15" t="s">
        <v>85</v>
      </c>
      <c r="AY415" s="250" t="s">
        <v>122</v>
      </c>
    </row>
    <row r="416" spans="1:65" s="2" customFormat="1" ht="24.2" customHeight="1">
      <c r="A416" s="34"/>
      <c r="B416" s="35"/>
      <c r="C416" s="201" t="s">
        <v>886</v>
      </c>
      <c r="D416" s="201" t="s">
        <v>130</v>
      </c>
      <c r="E416" s="202" t="s">
        <v>887</v>
      </c>
      <c r="F416" s="203" t="s">
        <v>888</v>
      </c>
      <c r="G416" s="204" t="s">
        <v>128</v>
      </c>
      <c r="H416" s="205">
        <v>5</v>
      </c>
      <c r="I416" s="206"/>
      <c r="J416" s="207">
        <f>ROUND(I416*H416,2)</f>
        <v>0</v>
      </c>
      <c r="K416" s="208"/>
      <c r="L416" s="209"/>
      <c r="M416" s="210" t="s">
        <v>1</v>
      </c>
      <c r="N416" s="211" t="s">
        <v>42</v>
      </c>
      <c r="O416" s="71"/>
      <c r="P416" s="197">
        <f>O416*H416</f>
        <v>0</v>
      </c>
      <c r="Q416" s="197">
        <v>0.0012</v>
      </c>
      <c r="R416" s="197">
        <f>Q416*H416</f>
        <v>0.005999999999999999</v>
      </c>
      <c r="S416" s="197">
        <v>0</v>
      </c>
      <c r="T416" s="19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9" t="s">
        <v>133</v>
      </c>
      <c r="AT416" s="199" t="s">
        <v>130</v>
      </c>
      <c r="AU416" s="199" t="s">
        <v>87</v>
      </c>
      <c r="AY416" s="17" t="s">
        <v>122</v>
      </c>
      <c r="BE416" s="200">
        <f>IF(N416="základní",J416,0)</f>
        <v>0</v>
      </c>
      <c r="BF416" s="200">
        <f>IF(N416="snížená",J416,0)</f>
        <v>0</v>
      </c>
      <c r="BG416" s="200">
        <f>IF(N416="zákl. přenesená",J416,0)</f>
        <v>0</v>
      </c>
      <c r="BH416" s="200">
        <f>IF(N416="sníž. přenesená",J416,0)</f>
        <v>0</v>
      </c>
      <c r="BI416" s="200">
        <f>IF(N416="nulová",J416,0)</f>
        <v>0</v>
      </c>
      <c r="BJ416" s="17" t="s">
        <v>85</v>
      </c>
      <c r="BK416" s="200">
        <f>ROUND(I416*H416,2)</f>
        <v>0</v>
      </c>
      <c r="BL416" s="17" t="s">
        <v>129</v>
      </c>
      <c r="BM416" s="199" t="s">
        <v>889</v>
      </c>
    </row>
    <row r="417" spans="1:65" s="2" customFormat="1" ht="21.75" customHeight="1">
      <c r="A417" s="34"/>
      <c r="B417" s="35"/>
      <c r="C417" s="187" t="s">
        <v>434</v>
      </c>
      <c r="D417" s="187" t="s">
        <v>125</v>
      </c>
      <c r="E417" s="188" t="s">
        <v>890</v>
      </c>
      <c r="F417" s="189" t="s">
        <v>891</v>
      </c>
      <c r="G417" s="190" t="s">
        <v>128</v>
      </c>
      <c r="H417" s="191">
        <v>8</v>
      </c>
      <c r="I417" s="192"/>
      <c r="J417" s="193">
        <f>ROUND(I417*H417,2)</f>
        <v>0</v>
      </c>
      <c r="K417" s="194"/>
      <c r="L417" s="39"/>
      <c r="M417" s="195" t="s">
        <v>1</v>
      </c>
      <c r="N417" s="196" t="s">
        <v>42</v>
      </c>
      <c r="O417" s="71"/>
      <c r="P417" s="197">
        <f>O417*H417</f>
        <v>0</v>
      </c>
      <c r="Q417" s="197">
        <v>0</v>
      </c>
      <c r="R417" s="197">
        <f>Q417*H417</f>
        <v>0</v>
      </c>
      <c r="S417" s="197">
        <v>0.1104</v>
      </c>
      <c r="T417" s="198">
        <f>S417*H417</f>
        <v>0.8832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9" t="s">
        <v>129</v>
      </c>
      <c r="AT417" s="199" t="s">
        <v>125</v>
      </c>
      <c r="AU417" s="199" t="s">
        <v>87</v>
      </c>
      <c r="AY417" s="17" t="s">
        <v>122</v>
      </c>
      <c r="BE417" s="200">
        <f>IF(N417="základní",J417,0)</f>
        <v>0</v>
      </c>
      <c r="BF417" s="200">
        <f>IF(N417="snížená",J417,0)</f>
        <v>0</v>
      </c>
      <c r="BG417" s="200">
        <f>IF(N417="zákl. přenesená",J417,0)</f>
        <v>0</v>
      </c>
      <c r="BH417" s="200">
        <f>IF(N417="sníž. přenesená",J417,0)</f>
        <v>0</v>
      </c>
      <c r="BI417" s="200">
        <f>IF(N417="nulová",J417,0)</f>
        <v>0</v>
      </c>
      <c r="BJ417" s="17" t="s">
        <v>85</v>
      </c>
      <c r="BK417" s="200">
        <f>ROUND(I417*H417,2)</f>
        <v>0</v>
      </c>
      <c r="BL417" s="17" t="s">
        <v>129</v>
      </c>
      <c r="BM417" s="199" t="s">
        <v>892</v>
      </c>
    </row>
    <row r="418" spans="2:51" s="13" customFormat="1" ht="12">
      <c r="B418" s="212"/>
      <c r="C418" s="213"/>
      <c r="D418" s="214" t="s">
        <v>143</v>
      </c>
      <c r="E418" s="239" t="s">
        <v>1</v>
      </c>
      <c r="F418" s="215" t="s">
        <v>156</v>
      </c>
      <c r="G418" s="213"/>
      <c r="H418" s="216">
        <v>8</v>
      </c>
      <c r="I418" s="217"/>
      <c r="J418" s="213"/>
      <c r="K418" s="213"/>
      <c r="L418" s="218"/>
      <c r="M418" s="219"/>
      <c r="N418" s="220"/>
      <c r="O418" s="220"/>
      <c r="P418" s="220"/>
      <c r="Q418" s="220"/>
      <c r="R418" s="220"/>
      <c r="S418" s="220"/>
      <c r="T418" s="221"/>
      <c r="AT418" s="222" t="s">
        <v>143</v>
      </c>
      <c r="AU418" s="222" t="s">
        <v>87</v>
      </c>
      <c r="AV418" s="13" t="s">
        <v>87</v>
      </c>
      <c r="AW418" s="13" t="s">
        <v>32</v>
      </c>
      <c r="AX418" s="13" t="s">
        <v>85</v>
      </c>
      <c r="AY418" s="222" t="s">
        <v>122</v>
      </c>
    </row>
    <row r="419" spans="1:65" s="2" customFormat="1" ht="24.2" customHeight="1">
      <c r="A419" s="34"/>
      <c r="B419" s="35"/>
      <c r="C419" s="187" t="s">
        <v>893</v>
      </c>
      <c r="D419" s="187" t="s">
        <v>125</v>
      </c>
      <c r="E419" s="188" t="s">
        <v>894</v>
      </c>
      <c r="F419" s="189" t="s">
        <v>895</v>
      </c>
      <c r="G419" s="190" t="s">
        <v>527</v>
      </c>
      <c r="H419" s="191">
        <v>0.155</v>
      </c>
      <c r="I419" s="192"/>
      <c r="J419" s="193">
        <f>ROUND(I419*H419,2)</f>
        <v>0</v>
      </c>
      <c r="K419" s="194"/>
      <c r="L419" s="39"/>
      <c r="M419" s="195" t="s">
        <v>1</v>
      </c>
      <c r="N419" s="196" t="s">
        <v>42</v>
      </c>
      <c r="O419" s="71"/>
      <c r="P419" s="197">
        <f>O419*H419</f>
        <v>0</v>
      </c>
      <c r="Q419" s="197">
        <v>0</v>
      </c>
      <c r="R419" s="197">
        <f>Q419*H419</f>
        <v>0</v>
      </c>
      <c r="S419" s="197">
        <v>0</v>
      </c>
      <c r="T419" s="19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9" t="s">
        <v>129</v>
      </c>
      <c r="AT419" s="199" t="s">
        <v>125</v>
      </c>
      <c r="AU419" s="199" t="s">
        <v>87</v>
      </c>
      <c r="AY419" s="17" t="s">
        <v>122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85</v>
      </c>
      <c r="BK419" s="200">
        <f>ROUND(I419*H419,2)</f>
        <v>0</v>
      </c>
      <c r="BL419" s="17" t="s">
        <v>129</v>
      </c>
      <c r="BM419" s="199" t="s">
        <v>896</v>
      </c>
    </row>
    <row r="420" spans="2:63" s="12" customFormat="1" ht="22.9" customHeight="1">
      <c r="B420" s="171"/>
      <c r="C420" s="172"/>
      <c r="D420" s="173" t="s">
        <v>76</v>
      </c>
      <c r="E420" s="185" t="s">
        <v>897</v>
      </c>
      <c r="F420" s="185" t="s">
        <v>898</v>
      </c>
      <c r="G420" s="172"/>
      <c r="H420" s="172"/>
      <c r="I420" s="175"/>
      <c r="J420" s="186">
        <f>BK420</f>
        <v>0</v>
      </c>
      <c r="K420" s="172"/>
      <c r="L420" s="177"/>
      <c r="M420" s="178"/>
      <c r="N420" s="179"/>
      <c r="O420" s="179"/>
      <c r="P420" s="180">
        <f>SUM(P421:P446)</f>
        <v>0</v>
      </c>
      <c r="Q420" s="179"/>
      <c r="R420" s="180">
        <f>SUM(R421:R446)</f>
        <v>0.7164161599999999</v>
      </c>
      <c r="S420" s="179"/>
      <c r="T420" s="181">
        <f>SUM(T421:T446)</f>
        <v>0</v>
      </c>
      <c r="AR420" s="182" t="s">
        <v>87</v>
      </c>
      <c r="AT420" s="183" t="s">
        <v>76</v>
      </c>
      <c r="AU420" s="183" t="s">
        <v>85</v>
      </c>
      <c r="AY420" s="182" t="s">
        <v>122</v>
      </c>
      <c r="BK420" s="184">
        <f>SUM(BK421:BK446)</f>
        <v>0</v>
      </c>
    </row>
    <row r="421" spans="1:65" s="2" customFormat="1" ht="24.2" customHeight="1">
      <c r="A421" s="34"/>
      <c r="B421" s="35"/>
      <c r="C421" s="187" t="s">
        <v>436</v>
      </c>
      <c r="D421" s="187" t="s">
        <v>125</v>
      </c>
      <c r="E421" s="188" t="s">
        <v>899</v>
      </c>
      <c r="F421" s="189" t="s">
        <v>900</v>
      </c>
      <c r="G421" s="190" t="s">
        <v>372</v>
      </c>
      <c r="H421" s="191">
        <v>18.75</v>
      </c>
      <c r="I421" s="192"/>
      <c r="J421" s="193">
        <f>ROUND(I421*H421,2)</f>
        <v>0</v>
      </c>
      <c r="K421" s="194"/>
      <c r="L421" s="39"/>
      <c r="M421" s="195" t="s">
        <v>1</v>
      </c>
      <c r="N421" s="196" t="s">
        <v>42</v>
      </c>
      <c r="O421" s="71"/>
      <c r="P421" s="197">
        <f>O421*H421</f>
        <v>0</v>
      </c>
      <c r="Q421" s="197">
        <v>0.015</v>
      </c>
      <c r="R421" s="197">
        <f>Q421*H421</f>
        <v>0.28125</v>
      </c>
      <c r="S421" s="197">
        <v>0</v>
      </c>
      <c r="T421" s="198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9" t="s">
        <v>129</v>
      </c>
      <c r="AT421" s="199" t="s">
        <v>125</v>
      </c>
      <c r="AU421" s="199" t="s">
        <v>87</v>
      </c>
      <c r="AY421" s="17" t="s">
        <v>122</v>
      </c>
      <c r="BE421" s="200">
        <f>IF(N421="základní",J421,0)</f>
        <v>0</v>
      </c>
      <c r="BF421" s="200">
        <f>IF(N421="snížená",J421,0)</f>
        <v>0</v>
      </c>
      <c r="BG421" s="200">
        <f>IF(N421="zákl. přenesená",J421,0)</f>
        <v>0</v>
      </c>
      <c r="BH421" s="200">
        <f>IF(N421="sníž. přenesená",J421,0)</f>
        <v>0</v>
      </c>
      <c r="BI421" s="200">
        <f>IF(N421="nulová",J421,0)</f>
        <v>0</v>
      </c>
      <c r="BJ421" s="17" t="s">
        <v>85</v>
      </c>
      <c r="BK421" s="200">
        <f>ROUND(I421*H421,2)</f>
        <v>0</v>
      </c>
      <c r="BL421" s="17" t="s">
        <v>129</v>
      </c>
      <c r="BM421" s="199" t="s">
        <v>901</v>
      </c>
    </row>
    <row r="422" spans="2:51" s="13" customFormat="1" ht="12">
      <c r="B422" s="212"/>
      <c r="C422" s="213"/>
      <c r="D422" s="214" t="s">
        <v>143</v>
      </c>
      <c r="E422" s="239" t="s">
        <v>1</v>
      </c>
      <c r="F422" s="215" t="s">
        <v>902</v>
      </c>
      <c r="G422" s="213"/>
      <c r="H422" s="216">
        <v>18.75</v>
      </c>
      <c r="I422" s="217"/>
      <c r="J422" s="213"/>
      <c r="K422" s="213"/>
      <c r="L422" s="218"/>
      <c r="M422" s="219"/>
      <c r="N422" s="220"/>
      <c r="O422" s="220"/>
      <c r="P422" s="220"/>
      <c r="Q422" s="220"/>
      <c r="R422" s="220"/>
      <c r="S422" s="220"/>
      <c r="T422" s="221"/>
      <c r="AT422" s="222" t="s">
        <v>143</v>
      </c>
      <c r="AU422" s="222" t="s">
        <v>87</v>
      </c>
      <c r="AV422" s="13" t="s">
        <v>87</v>
      </c>
      <c r="AW422" s="13" t="s">
        <v>32</v>
      </c>
      <c r="AX422" s="13" t="s">
        <v>85</v>
      </c>
      <c r="AY422" s="222" t="s">
        <v>122</v>
      </c>
    </row>
    <row r="423" spans="1:65" s="2" customFormat="1" ht="24.2" customHeight="1">
      <c r="A423" s="34"/>
      <c r="B423" s="35"/>
      <c r="C423" s="187" t="s">
        <v>903</v>
      </c>
      <c r="D423" s="187" t="s">
        <v>125</v>
      </c>
      <c r="E423" s="188" t="s">
        <v>904</v>
      </c>
      <c r="F423" s="189" t="s">
        <v>905</v>
      </c>
      <c r="G423" s="190" t="s">
        <v>372</v>
      </c>
      <c r="H423" s="191">
        <v>3</v>
      </c>
      <c r="I423" s="192"/>
      <c r="J423" s="193">
        <f>ROUND(I423*H423,2)</f>
        <v>0</v>
      </c>
      <c r="K423" s="194"/>
      <c r="L423" s="39"/>
      <c r="M423" s="195" t="s">
        <v>1</v>
      </c>
      <c r="N423" s="196" t="s">
        <v>42</v>
      </c>
      <c r="O423" s="71"/>
      <c r="P423" s="197">
        <f>O423*H423</f>
        <v>0</v>
      </c>
      <c r="Q423" s="197">
        <v>0</v>
      </c>
      <c r="R423" s="197">
        <f>Q423*H423</f>
        <v>0</v>
      </c>
      <c r="S423" s="197">
        <v>0</v>
      </c>
      <c r="T423" s="198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9" t="s">
        <v>129</v>
      </c>
      <c r="AT423" s="199" t="s">
        <v>125</v>
      </c>
      <c r="AU423" s="199" t="s">
        <v>87</v>
      </c>
      <c r="AY423" s="17" t="s">
        <v>122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7" t="s">
        <v>85</v>
      </c>
      <c r="BK423" s="200">
        <f>ROUND(I423*H423,2)</f>
        <v>0</v>
      </c>
      <c r="BL423" s="17" t="s">
        <v>129</v>
      </c>
      <c r="BM423" s="199" t="s">
        <v>906</v>
      </c>
    </row>
    <row r="424" spans="1:65" s="2" customFormat="1" ht="16.5" customHeight="1">
      <c r="A424" s="34"/>
      <c r="B424" s="35"/>
      <c r="C424" s="201" t="s">
        <v>439</v>
      </c>
      <c r="D424" s="201" t="s">
        <v>130</v>
      </c>
      <c r="E424" s="202" t="s">
        <v>907</v>
      </c>
      <c r="F424" s="203" t="s">
        <v>908</v>
      </c>
      <c r="G424" s="204" t="s">
        <v>372</v>
      </c>
      <c r="H424" s="205">
        <v>3</v>
      </c>
      <c r="I424" s="206"/>
      <c r="J424" s="207">
        <f>ROUND(I424*H424,2)</f>
        <v>0</v>
      </c>
      <c r="K424" s="208"/>
      <c r="L424" s="209"/>
      <c r="M424" s="210" t="s">
        <v>1</v>
      </c>
      <c r="N424" s="211" t="s">
        <v>42</v>
      </c>
      <c r="O424" s="71"/>
      <c r="P424" s="197">
        <f>O424*H424</f>
        <v>0</v>
      </c>
      <c r="Q424" s="197">
        <v>0.02</v>
      </c>
      <c r="R424" s="197">
        <f>Q424*H424</f>
        <v>0.06</v>
      </c>
      <c r="S424" s="197">
        <v>0</v>
      </c>
      <c r="T424" s="198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9" t="s">
        <v>133</v>
      </c>
      <c r="AT424" s="199" t="s">
        <v>130</v>
      </c>
      <c r="AU424" s="199" t="s">
        <v>87</v>
      </c>
      <c r="AY424" s="17" t="s">
        <v>122</v>
      </c>
      <c r="BE424" s="200">
        <f>IF(N424="základní",J424,0)</f>
        <v>0</v>
      </c>
      <c r="BF424" s="200">
        <f>IF(N424="snížená",J424,0)</f>
        <v>0</v>
      </c>
      <c r="BG424" s="200">
        <f>IF(N424="zákl. přenesená",J424,0)</f>
        <v>0</v>
      </c>
      <c r="BH424" s="200">
        <f>IF(N424="sníž. přenesená",J424,0)</f>
        <v>0</v>
      </c>
      <c r="BI424" s="200">
        <f>IF(N424="nulová",J424,0)</f>
        <v>0</v>
      </c>
      <c r="BJ424" s="17" t="s">
        <v>85</v>
      </c>
      <c r="BK424" s="200">
        <f>ROUND(I424*H424,2)</f>
        <v>0</v>
      </c>
      <c r="BL424" s="17" t="s">
        <v>129</v>
      </c>
      <c r="BM424" s="199" t="s">
        <v>909</v>
      </c>
    </row>
    <row r="425" spans="1:65" s="2" customFormat="1" ht="24.2" customHeight="1">
      <c r="A425" s="34"/>
      <c r="B425" s="35"/>
      <c r="C425" s="187" t="s">
        <v>910</v>
      </c>
      <c r="D425" s="187" t="s">
        <v>125</v>
      </c>
      <c r="E425" s="188" t="s">
        <v>911</v>
      </c>
      <c r="F425" s="189" t="s">
        <v>912</v>
      </c>
      <c r="G425" s="190" t="s">
        <v>138</v>
      </c>
      <c r="H425" s="191">
        <v>12</v>
      </c>
      <c r="I425" s="192"/>
      <c r="J425" s="193">
        <f>ROUND(I425*H425,2)</f>
        <v>0</v>
      </c>
      <c r="K425" s="194"/>
      <c r="L425" s="39"/>
      <c r="M425" s="195" t="s">
        <v>1</v>
      </c>
      <c r="N425" s="196" t="s">
        <v>42</v>
      </c>
      <c r="O425" s="71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9" t="s">
        <v>129</v>
      </c>
      <c r="AT425" s="199" t="s">
        <v>125</v>
      </c>
      <c r="AU425" s="199" t="s">
        <v>87</v>
      </c>
      <c r="AY425" s="17" t="s">
        <v>122</v>
      </c>
      <c r="BE425" s="200">
        <f>IF(N425="základní",J425,0)</f>
        <v>0</v>
      </c>
      <c r="BF425" s="200">
        <f>IF(N425="snížená",J425,0)</f>
        <v>0</v>
      </c>
      <c r="BG425" s="200">
        <f>IF(N425="zákl. přenesená",J425,0)</f>
        <v>0</v>
      </c>
      <c r="BH425" s="200">
        <f>IF(N425="sníž. přenesená",J425,0)</f>
        <v>0</v>
      </c>
      <c r="BI425" s="200">
        <f>IF(N425="nulová",J425,0)</f>
        <v>0</v>
      </c>
      <c r="BJ425" s="17" t="s">
        <v>85</v>
      </c>
      <c r="BK425" s="200">
        <f>ROUND(I425*H425,2)</f>
        <v>0</v>
      </c>
      <c r="BL425" s="17" t="s">
        <v>129</v>
      </c>
      <c r="BM425" s="199" t="s">
        <v>913</v>
      </c>
    </row>
    <row r="426" spans="2:51" s="13" customFormat="1" ht="12">
      <c r="B426" s="212"/>
      <c r="C426" s="213"/>
      <c r="D426" s="214" t="s">
        <v>143</v>
      </c>
      <c r="E426" s="239" t="s">
        <v>1</v>
      </c>
      <c r="F426" s="215" t="s">
        <v>165</v>
      </c>
      <c r="G426" s="213"/>
      <c r="H426" s="216">
        <v>12</v>
      </c>
      <c r="I426" s="217"/>
      <c r="J426" s="213"/>
      <c r="K426" s="213"/>
      <c r="L426" s="218"/>
      <c r="M426" s="219"/>
      <c r="N426" s="220"/>
      <c r="O426" s="220"/>
      <c r="P426" s="220"/>
      <c r="Q426" s="220"/>
      <c r="R426" s="220"/>
      <c r="S426" s="220"/>
      <c r="T426" s="221"/>
      <c r="AT426" s="222" t="s">
        <v>143</v>
      </c>
      <c r="AU426" s="222" t="s">
        <v>87</v>
      </c>
      <c r="AV426" s="13" t="s">
        <v>87</v>
      </c>
      <c r="AW426" s="13" t="s">
        <v>32</v>
      </c>
      <c r="AX426" s="13" t="s">
        <v>85</v>
      </c>
      <c r="AY426" s="222" t="s">
        <v>122</v>
      </c>
    </row>
    <row r="427" spans="1:65" s="2" customFormat="1" ht="16.5" customHeight="1">
      <c r="A427" s="34"/>
      <c r="B427" s="35"/>
      <c r="C427" s="201" t="s">
        <v>914</v>
      </c>
      <c r="D427" s="201" t="s">
        <v>130</v>
      </c>
      <c r="E427" s="202" t="s">
        <v>915</v>
      </c>
      <c r="F427" s="203" t="s">
        <v>916</v>
      </c>
      <c r="G427" s="204" t="s">
        <v>138</v>
      </c>
      <c r="H427" s="205">
        <v>12</v>
      </c>
      <c r="I427" s="206"/>
      <c r="J427" s="207">
        <f>ROUND(I427*H427,2)</f>
        <v>0</v>
      </c>
      <c r="K427" s="208"/>
      <c r="L427" s="209"/>
      <c r="M427" s="210" t="s">
        <v>1</v>
      </c>
      <c r="N427" s="211" t="s">
        <v>42</v>
      </c>
      <c r="O427" s="71"/>
      <c r="P427" s="197">
        <f>O427*H427</f>
        <v>0</v>
      </c>
      <c r="Q427" s="197">
        <v>0.0003</v>
      </c>
      <c r="R427" s="197">
        <f>Q427*H427</f>
        <v>0.0036</v>
      </c>
      <c r="S427" s="197">
        <v>0</v>
      </c>
      <c r="T427" s="198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9" t="s">
        <v>133</v>
      </c>
      <c r="AT427" s="199" t="s">
        <v>130</v>
      </c>
      <c r="AU427" s="199" t="s">
        <v>87</v>
      </c>
      <c r="AY427" s="17" t="s">
        <v>122</v>
      </c>
      <c r="BE427" s="200">
        <f>IF(N427="základní",J427,0)</f>
        <v>0</v>
      </c>
      <c r="BF427" s="200">
        <f>IF(N427="snížená",J427,0)</f>
        <v>0</v>
      </c>
      <c r="BG427" s="200">
        <f>IF(N427="zákl. přenesená",J427,0)</f>
        <v>0</v>
      </c>
      <c r="BH427" s="200">
        <f>IF(N427="sníž. přenesená",J427,0)</f>
        <v>0</v>
      </c>
      <c r="BI427" s="200">
        <f>IF(N427="nulová",J427,0)</f>
        <v>0</v>
      </c>
      <c r="BJ427" s="17" t="s">
        <v>85</v>
      </c>
      <c r="BK427" s="200">
        <f>ROUND(I427*H427,2)</f>
        <v>0</v>
      </c>
      <c r="BL427" s="17" t="s">
        <v>129</v>
      </c>
      <c r="BM427" s="199" t="s">
        <v>917</v>
      </c>
    </row>
    <row r="428" spans="1:65" s="2" customFormat="1" ht="37.9" customHeight="1">
      <c r="A428" s="34"/>
      <c r="B428" s="35"/>
      <c r="C428" s="187" t="s">
        <v>918</v>
      </c>
      <c r="D428" s="187" t="s">
        <v>125</v>
      </c>
      <c r="E428" s="188" t="s">
        <v>919</v>
      </c>
      <c r="F428" s="189" t="s">
        <v>920</v>
      </c>
      <c r="G428" s="190" t="s">
        <v>128</v>
      </c>
      <c r="H428" s="191">
        <v>2</v>
      </c>
      <c r="I428" s="192"/>
      <c r="J428" s="193">
        <f>ROUND(I428*H428,2)</f>
        <v>0</v>
      </c>
      <c r="K428" s="194"/>
      <c r="L428" s="39"/>
      <c r="M428" s="195" t="s">
        <v>1</v>
      </c>
      <c r="N428" s="196" t="s">
        <v>42</v>
      </c>
      <c r="O428" s="71"/>
      <c r="P428" s="197">
        <f>O428*H428</f>
        <v>0</v>
      </c>
      <c r="Q428" s="197">
        <v>0</v>
      </c>
      <c r="R428" s="197">
        <f>Q428*H428</f>
        <v>0</v>
      </c>
      <c r="S428" s="197">
        <v>0</v>
      </c>
      <c r="T428" s="198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9" t="s">
        <v>129</v>
      </c>
      <c r="AT428" s="199" t="s">
        <v>125</v>
      </c>
      <c r="AU428" s="199" t="s">
        <v>87</v>
      </c>
      <c r="AY428" s="17" t="s">
        <v>122</v>
      </c>
      <c r="BE428" s="200">
        <f>IF(N428="základní",J428,0)</f>
        <v>0</v>
      </c>
      <c r="BF428" s="200">
        <f>IF(N428="snížená",J428,0)</f>
        <v>0</v>
      </c>
      <c r="BG428" s="200">
        <f>IF(N428="zákl. přenesená",J428,0)</f>
        <v>0</v>
      </c>
      <c r="BH428" s="200">
        <f>IF(N428="sníž. přenesená",J428,0)</f>
        <v>0</v>
      </c>
      <c r="BI428" s="200">
        <f>IF(N428="nulová",J428,0)</f>
        <v>0</v>
      </c>
      <c r="BJ428" s="17" t="s">
        <v>85</v>
      </c>
      <c r="BK428" s="200">
        <f>ROUND(I428*H428,2)</f>
        <v>0</v>
      </c>
      <c r="BL428" s="17" t="s">
        <v>129</v>
      </c>
      <c r="BM428" s="199" t="s">
        <v>921</v>
      </c>
    </row>
    <row r="429" spans="2:51" s="14" customFormat="1" ht="12">
      <c r="B429" s="229"/>
      <c r="C429" s="230"/>
      <c r="D429" s="214" t="s">
        <v>143</v>
      </c>
      <c r="E429" s="231" t="s">
        <v>1</v>
      </c>
      <c r="F429" s="232" t="s">
        <v>922</v>
      </c>
      <c r="G429" s="230"/>
      <c r="H429" s="231" t="s">
        <v>1</v>
      </c>
      <c r="I429" s="233"/>
      <c r="J429" s="230"/>
      <c r="K429" s="230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143</v>
      </c>
      <c r="AU429" s="238" t="s">
        <v>87</v>
      </c>
      <c r="AV429" s="14" t="s">
        <v>85</v>
      </c>
      <c r="AW429" s="14" t="s">
        <v>32</v>
      </c>
      <c r="AX429" s="14" t="s">
        <v>77</v>
      </c>
      <c r="AY429" s="238" t="s">
        <v>122</v>
      </c>
    </row>
    <row r="430" spans="2:51" s="13" customFormat="1" ht="12">
      <c r="B430" s="212"/>
      <c r="C430" s="213"/>
      <c r="D430" s="214" t="s">
        <v>143</v>
      </c>
      <c r="E430" s="239" t="s">
        <v>1</v>
      </c>
      <c r="F430" s="215" t="s">
        <v>85</v>
      </c>
      <c r="G430" s="213"/>
      <c r="H430" s="216">
        <v>1</v>
      </c>
      <c r="I430" s="217"/>
      <c r="J430" s="213"/>
      <c r="K430" s="213"/>
      <c r="L430" s="218"/>
      <c r="M430" s="219"/>
      <c r="N430" s="220"/>
      <c r="O430" s="220"/>
      <c r="P430" s="220"/>
      <c r="Q430" s="220"/>
      <c r="R430" s="220"/>
      <c r="S430" s="220"/>
      <c r="T430" s="221"/>
      <c r="AT430" s="222" t="s">
        <v>143</v>
      </c>
      <c r="AU430" s="222" t="s">
        <v>87</v>
      </c>
      <c r="AV430" s="13" t="s">
        <v>87</v>
      </c>
      <c r="AW430" s="13" t="s">
        <v>32</v>
      </c>
      <c r="AX430" s="13" t="s">
        <v>77</v>
      </c>
      <c r="AY430" s="222" t="s">
        <v>122</v>
      </c>
    </row>
    <row r="431" spans="2:51" s="14" customFormat="1" ht="12">
      <c r="B431" s="229"/>
      <c r="C431" s="230"/>
      <c r="D431" s="214" t="s">
        <v>143</v>
      </c>
      <c r="E431" s="231" t="s">
        <v>1</v>
      </c>
      <c r="F431" s="232" t="s">
        <v>923</v>
      </c>
      <c r="G431" s="230"/>
      <c r="H431" s="231" t="s">
        <v>1</v>
      </c>
      <c r="I431" s="233"/>
      <c r="J431" s="230"/>
      <c r="K431" s="230"/>
      <c r="L431" s="234"/>
      <c r="M431" s="235"/>
      <c r="N431" s="236"/>
      <c r="O431" s="236"/>
      <c r="P431" s="236"/>
      <c r="Q431" s="236"/>
      <c r="R431" s="236"/>
      <c r="S431" s="236"/>
      <c r="T431" s="237"/>
      <c r="AT431" s="238" t="s">
        <v>143</v>
      </c>
      <c r="AU431" s="238" t="s">
        <v>87</v>
      </c>
      <c r="AV431" s="14" t="s">
        <v>85</v>
      </c>
      <c r="AW431" s="14" t="s">
        <v>32</v>
      </c>
      <c r="AX431" s="14" t="s">
        <v>77</v>
      </c>
      <c r="AY431" s="238" t="s">
        <v>122</v>
      </c>
    </row>
    <row r="432" spans="2:51" s="13" customFormat="1" ht="12">
      <c r="B432" s="212"/>
      <c r="C432" s="213"/>
      <c r="D432" s="214" t="s">
        <v>143</v>
      </c>
      <c r="E432" s="239" t="s">
        <v>1</v>
      </c>
      <c r="F432" s="215" t="s">
        <v>85</v>
      </c>
      <c r="G432" s="213"/>
      <c r="H432" s="216">
        <v>1</v>
      </c>
      <c r="I432" s="217"/>
      <c r="J432" s="213"/>
      <c r="K432" s="213"/>
      <c r="L432" s="218"/>
      <c r="M432" s="219"/>
      <c r="N432" s="220"/>
      <c r="O432" s="220"/>
      <c r="P432" s="220"/>
      <c r="Q432" s="220"/>
      <c r="R432" s="220"/>
      <c r="S432" s="220"/>
      <c r="T432" s="221"/>
      <c r="AT432" s="222" t="s">
        <v>143</v>
      </c>
      <c r="AU432" s="222" t="s">
        <v>87</v>
      </c>
      <c r="AV432" s="13" t="s">
        <v>87</v>
      </c>
      <c r="AW432" s="13" t="s">
        <v>32</v>
      </c>
      <c r="AX432" s="13" t="s">
        <v>77</v>
      </c>
      <c r="AY432" s="222" t="s">
        <v>122</v>
      </c>
    </row>
    <row r="433" spans="2:51" s="15" customFormat="1" ht="12">
      <c r="B433" s="240"/>
      <c r="C433" s="241"/>
      <c r="D433" s="214" t="s">
        <v>143</v>
      </c>
      <c r="E433" s="242" t="s">
        <v>1</v>
      </c>
      <c r="F433" s="243" t="s">
        <v>476</v>
      </c>
      <c r="G433" s="241"/>
      <c r="H433" s="244">
        <v>2</v>
      </c>
      <c r="I433" s="245"/>
      <c r="J433" s="241"/>
      <c r="K433" s="241"/>
      <c r="L433" s="246"/>
      <c r="M433" s="247"/>
      <c r="N433" s="248"/>
      <c r="O433" s="248"/>
      <c r="P433" s="248"/>
      <c r="Q433" s="248"/>
      <c r="R433" s="248"/>
      <c r="S433" s="248"/>
      <c r="T433" s="249"/>
      <c r="AT433" s="250" t="s">
        <v>143</v>
      </c>
      <c r="AU433" s="250" t="s">
        <v>87</v>
      </c>
      <c r="AV433" s="15" t="s">
        <v>134</v>
      </c>
      <c r="AW433" s="15" t="s">
        <v>32</v>
      </c>
      <c r="AX433" s="15" t="s">
        <v>85</v>
      </c>
      <c r="AY433" s="250" t="s">
        <v>122</v>
      </c>
    </row>
    <row r="434" spans="1:65" s="2" customFormat="1" ht="37.9" customHeight="1">
      <c r="A434" s="34"/>
      <c r="B434" s="35"/>
      <c r="C434" s="201" t="s">
        <v>924</v>
      </c>
      <c r="D434" s="201" t="s">
        <v>130</v>
      </c>
      <c r="E434" s="202" t="s">
        <v>925</v>
      </c>
      <c r="F434" s="203" t="s">
        <v>926</v>
      </c>
      <c r="G434" s="204" t="s">
        <v>372</v>
      </c>
      <c r="H434" s="205">
        <v>4.774</v>
      </c>
      <c r="I434" s="206"/>
      <c r="J434" s="207">
        <f>ROUND(I434*H434,2)</f>
        <v>0</v>
      </c>
      <c r="K434" s="208"/>
      <c r="L434" s="209"/>
      <c r="M434" s="210" t="s">
        <v>1</v>
      </c>
      <c r="N434" s="211" t="s">
        <v>42</v>
      </c>
      <c r="O434" s="71"/>
      <c r="P434" s="197">
        <f>O434*H434</f>
        <v>0</v>
      </c>
      <c r="Q434" s="197">
        <v>0.03829</v>
      </c>
      <c r="R434" s="197">
        <f>Q434*H434</f>
        <v>0.18279646</v>
      </c>
      <c r="S434" s="197">
        <v>0</v>
      </c>
      <c r="T434" s="198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9" t="s">
        <v>133</v>
      </c>
      <c r="AT434" s="199" t="s">
        <v>130</v>
      </c>
      <c r="AU434" s="199" t="s">
        <v>87</v>
      </c>
      <c r="AY434" s="17" t="s">
        <v>122</v>
      </c>
      <c r="BE434" s="200">
        <f>IF(N434="základní",J434,0)</f>
        <v>0</v>
      </c>
      <c r="BF434" s="200">
        <f>IF(N434="snížená",J434,0)</f>
        <v>0</v>
      </c>
      <c r="BG434" s="200">
        <f>IF(N434="zákl. přenesená",J434,0)</f>
        <v>0</v>
      </c>
      <c r="BH434" s="200">
        <f>IF(N434="sníž. přenesená",J434,0)</f>
        <v>0</v>
      </c>
      <c r="BI434" s="200">
        <f>IF(N434="nulová",J434,0)</f>
        <v>0</v>
      </c>
      <c r="BJ434" s="17" t="s">
        <v>85</v>
      </c>
      <c r="BK434" s="200">
        <f>ROUND(I434*H434,2)</f>
        <v>0</v>
      </c>
      <c r="BL434" s="17" t="s">
        <v>129</v>
      </c>
      <c r="BM434" s="199" t="s">
        <v>927</v>
      </c>
    </row>
    <row r="435" spans="2:51" s="14" customFormat="1" ht="12">
      <c r="B435" s="229"/>
      <c r="C435" s="230"/>
      <c r="D435" s="214" t="s">
        <v>143</v>
      </c>
      <c r="E435" s="231" t="s">
        <v>1</v>
      </c>
      <c r="F435" s="232" t="s">
        <v>922</v>
      </c>
      <c r="G435" s="230"/>
      <c r="H435" s="231" t="s">
        <v>1</v>
      </c>
      <c r="I435" s="233"/>
      <c r="J435" s="230"/>
      <c r="K435" s="230"/>
      <c r="L435" s="234"/>
      <c r="M435" s="235"/>
      <c r="N435" s="236"/>
      <c r="O435" s="236"/>
      <c r="P435" s="236"/>
      <c r="Q435" s="236"/>
      <c r="R435" s="236"/>
      <c r="S435" s="236"/>
      <c r="T435" s="237"/>
      <c r="AT435" s="238" t="s">
        <v>143</v>
      </c>
      <c r="AU435" s="238" t="s">
        <v>87</v>
      </c>
      <c r="AV435" s="14" t="s">
        <v>85</v>
      </c>
      <c r="AW435" s="14" t="s">
        <v>32</v>
      </c>
      <c r="AX435" s="14" t="s">
        <v>77</v>
      </c>
      <c r="AY435" s="238" t="s">
        <v>122</v>
      </c>
    </row>
    <row r="436" spans="2:51" s="13" customFormat="1" ht="12">
      <c r="B436" s="212"/>
      <c r="C436" s="213"/>
      <c r="D436" s="214" t="s">
        <v>143</v>
      </c>
      <c r="E436" s="239" t="s">
        <v>1</v>
      </c>
      <c r="F436" s="215" t="s">
        <v>928</v>
      </c>
      <c r="G436" s="213"/>
      <c r="H436" s="216">
        <v>4.774</v>
      </c>
      <c r="I436" s="217"/>
      <c r="J436" s="213"/>
      <c r="K436" s="213"/>
      <c r="L436" s="218"/>
      <c r="M436" s="219"/>
      <c r="N436" s="220"/>
      <c r="O436" s="220"/>
      <c r="P436" s="220"/>
      <c r="Q436" s="220"/>
      <c r="R436" s="220"/>
      <c r="S436" s="220"/>
      <c r="T436" s="221"/>
      <c r="AT436" s="222" t="s">
        <v>143</v>
      </c>
      <c r="AU436" s="222" t="s">
        <v>87</v>
      </c>
      <c r="AV436" s="13" t="s">
        <v>87</v>
      </c>
      <c r="AW436" s="13" t="s">
        <v>32</v>
      </c>
      <c r="AX436" s="13" t="s">
        <v>85</v>
      </c>
      <c r="AY436" s="222" t="s">
        <v>122</v>
      </c>
    </row>
    <row r="437" spans="1:65" s="2" customFormat="1" ht="24.2" customHeight="1">
      <c r="A437" s="34"/>
      <c r="B437" s="35"/>
      <c r="C437" s="201" t="s">
        <v>929</v>
      </c>
      <c r="D437" s="201" t="s">
        <v>130</v>
      </c>
      <c r="E437" s="202" t="s">
        <v>930</v>
      </c>
      <c r="F437" s="203" t="s">
        <v>931</v>
      </c>
      <c r="G437" s="204" t="s">
        <v>372</v>
      </c>
      <c r="H437" s="205">
        <v>4.93</v>
      </c>
      <c r="I437" s="206"/>
      <c r="J437" s="207">
        <f>ROUND(I437*H437,2)</f>
        <v>0</v>
      </c>
      <c r="K437" s="208"/>
      <c r="L437" s="209"/>
      <c r="M437" s="210" t="s">
        <v>1</v>
      </c>
      <c r="N437" s="211" t="s">
        <v>42</v>
      </c>
      <c r="O437" s="71"/>
      <c r="P437" s="197">
        <f>O437*H437</f>
        <v>0</v>
      </c>
      <c r="Q437" s="197">
        <v>0.03829</v>
      </c>
      <c r="R437" s="197">
        <f>Q437*H437</f>
        <v>0.18876969999999998</v>
      </c>
      <c r="S437" s="197">
        <v>0</v>
      </c>
      <c r="T437" s="19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9" t="s">
        <v>133</v>
      </c>
      <c r="AT437" s="199" t="s">
        <v>130</v>
      </c>
      <c r="AU437" s="199" t="s">
        <v>87</v>
      </c>
      <c r="AY437" s="17" t="s">
        <v>122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17" t="s">
        <v>85</v>
      </c>
      <c r="BK437" s="200">
        <f>ROUND(I437*H437,2)</f>
        <v>0</v>
      </c>
      <c r="BL437" s="17" t="s">
        <v>129</v>
      </c>
      <c r="BM437" s="199" t="s">
        <v>932</v>
      </c>
    </row>
    <row r="438" spans="2:51" s="14" customFormat="1" ht="12">
      <c r="B438" s="229"/>
      <c r="C438" s="230"/>
      <c r="D438" s="214" t="s">
        <v>143</v>
      </c>
      <c r="E438" s="231" t="s">
        <v>1</v>
      </c>
      <c r="F438" s="232" t="s">
        <v>923</v>
      </c>
      <c r="G438" s="230"/>
      <c r="H438" s="231" t="s">
        <v>1</v>
      </c>
      <c r="I438" s="233"/>
      <c r="J438" s="230"/>
      <c r="K438" s="230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143</v>
      </c>
      <c r="AU438" s="238" t="s">
        <v>87</v>
      </c>
      <c r="AV438" s="14" t="s">
        <v>85</v>
      </c>
      <c r="AW438" s="14" t="s">
        <v>32</v>
      </c>
      <c r="AX438" s="14" t="s">
        <v>77</v>
      </c>
      <c r="AY438" s="238" t="s">
        <v>122</v>
      </c>
    </row>
    <row r="439" spans="2:51" s="13" customFormat="1" ht="12">
      <c r="B439" s="212"/>
      <c r="C439" s="213"/>
      <c r="D439" s="214" t="s">
        <v>143</v>
      </c>
      <c r="E439" s="239" t="s">
        <v>1</v>
      </c>
      <c r="F439" s="215" t="s">
        <v>933</v>
      </c>
      <c r="G439" s="213"/>
      <c r="H439" s="216">
        <v>4.93</v>
      </c>
      <c r="I439" s="217"/>
      <c r="J439" s="213"/>
      <c r="K439" s="213"/>
      <c r="L439" s="218"/>
      <c r="M439" s="219"/>
      <c r="N439" s="220"/>
      <c r="O439" s="220"/>
      <c r="P439" s="220"/>
      <c r="Q439" s="220"/>
      <c r="R439" s="220"/>
      <c r="S439" s="220"/>
      <c r="T439" s="221"/>
      <c r="AT439" s="222" t="s">
        <v>143</v>
      </c>
      <c r="AU439" s="222" t="s">
        <v>87</v>
      </c>
      <c r="AV439" s="13" t="s">
        <v>87</v>
      </c>
      <c r="AW439" s="13" t="s">
        <v>32</v>
      </c>
      <c r="AX439" s="13" t="s">
        <v>85</v>
      </c>
      <c r="AY439" s="222" t="s">
        <v>122</v>
      </c>
    </row>
    <row r="440" spans="1:65" s="2" customFormat="1" ht="24.2" customHeight="1">
      <c r="A440" s="34"/>
      <c r="B440" s="35"/>
      <c r="C440" s="187" t="s">
        <v>934</v>
      </c>
      <c r="D440" s="187" t="s">
        <v>125</v>
      </c>
      <c r="E440" s="188" t="s">
        <v>935</v>
      </c>
      <c r="F440" s="189" t="s">
        <v>936</v>
      </c>
      <c r="G440" s="190" t="s">
        <v>372</v>
      </c>
      <c r="H440" s="191">
        <v>15.66</v>
      </c>
      <c r="I440" s="192"/>
      <c r="J440" s="193">
        <f>ROUND(I440*H440,2)</f>
        <v>0</v>
      </c>
      <c r="K440" s="194"/>
      <c r="L440" s="39"/>
      <c r="M440" s="195" t="s">
        <v>1</v>
      </c>
      <c r="N440" s="196" t="s">
        <v>42</v>
      </c>
      <c r="O440" s="71"/>
      <c r="P440" s="197">
        <f>O440*H440</f>
        <v>0</v>
      </c>
      <c r="Q440" s="197">
        <v>0</v>
      </c>
      <c r="R440" s="197">
        <f>Q440*H440</f>
        <v>0</v>
      </c>
      <c r="S440" s="197">
        <v>0</v>
      </c>
      <c r="T440" s="198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9" t="s">
        <v>129</v>
      </c>
      <c r="AT440" s="199" t="s">
        <v>125</v>
      </c>
      <c r="AU440" s="199" t="s">
        <v>87</v>
      </c>
      <c r="AY440" s="17" t="s">
        <v>122</v>
      </c>
      <c r="BE440" s="200">
        <f>IF(N440="základní",J440,0)</f>
        <v>0</v>
      </c>
      <c r="BF440" s="200">
        <f>IF(N440="snížená",J440,0)</f>
        <v>0</v>
      </c>
      <c r="BG440" s="200">
        <f>IF(N440="zákl. přenesená",J440,0)</f>
        <v>0</v>
      </c>
      <c r="BH440" s="200">
        <f>IF(N440="sníž. přenesená",J440,0)</f>
        <v>0</v>
      </c>
      <c r="BI440" s="200">
        <f>IF(N440="nulová",J440,0)</f>
        <v>0</v>
      </c>
      <c r="BJ440" s="17" t="s">
        <v>85</v>
      </c>
      <c r="BK440" s="200">
        <f>ROUND(I440*H440,2)</f>
        <v>0</v>
      </c>
      <c r="BL440" s="17" t="s">
        <v>129</v>
      </c>
      <c r="BM440" s="199" t="s">
        <v>937</v>
      </c>
    </row>
    <row r="441" spans="2:51" s="14" customFormat="1" ht="12">
      <c r="B441" s="229"/>
      <c r="C441" s="230"/>
      <c r="D441" s="214" t="s">
        <v>143</v>
      </c>
      <c r="E441" s="231" t="s">
        <v>1</v>
      </c>
      <c r="F441" s="232" t="s">
        <v>938</v>
      </c>
      <c r="G441" s="230"/>
      <c r="H441" s="231" t="s">
        <v>1</v>
      </c>
      <c r="I441" s="233"/>
      <c r="J441" s="230"/>
      <c r="K441" s="230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143</v>
      </c>
      <c r="AU441" s="238" t="s">
        <v>87</v>
      </c>
      <c r="AV441" s="14" t="s">
        <v>85</v>
      </c>
      <c r="AW441" s="14" t="s">
        <v>32</v>
      </c>
      <c r="AX441" s="14" t="s">
        <v>77</v>
      </c>
      <c r="AY441" s="238" t="s">
        <v>122</v>
      </c>
    </row>
    <row r="442" spans="2:51" s="13" customFormat="1" ht="12">
      <c r="B442" s="212"/>
      <c r="C442" s="213"/>
      <c r="D442" s="214" t="s">
        <v>143</v>
      </c>
      <c r="E442" s="239" t="s">
        <v>1</v>
      </c>
      <c r="F442" s="215" t="s">
        <v>939</v>
      </c>
      <c r="G442" s="213"/>
      <c r="H442" s="216">
        <v>15.66</v>
      </c>
      <c r="I442" s="217"/>
      <c r="J442" s="213"/>
      <c r="K442" s="213"/>
      <c r="L442" s="218"/>
      <c r="M442" s="219"/>
      <c r="N442" s="220"/>
      <c r="O442" s="220"/>
      <c r="P442" s="220"/>
      <c r="Q442" s="220"/>
      <c r="R442" s="220"/>
      <c r="S442" s="220"/>
      <c r="T442" s="221"/>
      <c r="AT442" s="222" t="s">
        <v>143</v>
      </c>
      <c r="AU442" s="222" t="s">
        <v>87</v>
      </c>
      <c r="AV442" s="13" t="s">
        <v>87</v>
      </c>
      <c r="AW442" s="13" t="s">
        <v>32</v>
      </c>
      <c r="AX442" s="13" t="s">
        <v>85</v>
      </c>
      <c r="AY442" s="222" t="s">
        <v>122</v>
      </c>
    </row>
    <row r="443" spans="1:65" s="2" customFormat="1" ht="24.2" customHeight="1">
      <c r="A443" s="34"/>
      <c r="B443" s="35"/>
      <c r="C443" s="187" t="s">
        <v>940</v>
      </c>
      <c r="D443" s="187" t="s">
        <v>125</v>
      </c>
      <c r="E443" s="188" t="s">
        <v>941</v>
      </c>
      <c r="F443" s="189" t="s">
        <v>942</v>
      </c>
      <c r="G443" s="190" t="s">
        <v>372</v>
      </c>
      <c r="H443" s="191">
        <v>15.66</v>
      </c>
      <c r="I443" s="192"/>
      <c r="J443" s="193">
        <f>ROUND(I443*H443,2)</f>
        <v>0</v>
      </c>
      <c r="K443" s="194"/>
      <c r="L443" s="39"/>
      <c r="M443" s="195" t="s">
        <v>1</v>
      </c>
      <c r="N443" s="196" t="s">
        <v>42</v>
      </c>
      <c r="O443" s="71"/>
      <c r="P443" s="197">
        <f>O443*H443</f>
        <v>0</v>
      </c>
      <c r="Q443" s="197">
        <v>0</v>
      </c>
      <c r="R443" s="197">
        <f>Q443*H443</f>
        <v>0</v>
      </c>
      <c r="S443" s="197">
        <v>0</v>
      </c>
      <c r="T443" s="198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9" t="s">
        <v>129</v>
      </c>
      <c r="AT443" s="199" t="s">
        <v>125</v>
      </c>
      <c r="AU443" s="199" t="s">
        <v>87</v>
      </c>
      <c r="AY443" s="17" t="s">
        <v>122</v>
      </c>
      <c r="BE443" s="200">
        <f>IF(N443="základní",J443,0)</f>
        <v>0</v>
      </c>
      <c r="BF443" s="200">
        <f>IF(N443="snížená",J443,0)</f>
        <v>0</v>
      </c>
      <c r="BG443" s="200">
        <f>IF(N443="zákl. přenesená",J443,0)</f>
        <v>0</v>
      </c>
      <c r="BH443" s="200">
        <f>IF(N443="sníž. přenesená",J443,0)</f>
        <v>0</v>
      </c>
      <c r="BI443" s="200">
        <f>IF(N443="nulová",J443,0)</f>
        <v>0</v>
      </c>
      <c r="BJ443" s="17" t="s">
        <v>85</v>
      </c>
      <c r="BK443" s="200">
        <f>ROUND(I443*H443,2)</f>
        <v>0</v>
      </c>
      <c r="BL443" s="17" t="s">
        <v>129</v>
      </c>
      <c r="BM443" s="199" t="s">
        <v>943</v>
      </c>
    </row>
    <row r="444" spans="2:51" s="14" customFormat="1" ht="12">
      <c r="B444" s="229"/>
      <c r="C444" s="230"/>
      <c r="D444" s="214" t="s">
        <v>143</v>
      </c>
      <c r="E444" s="231" t="s">
        <v>1</v>
      </c>
      <c r="F444" s="232" t="s">
        <v>944</v>
      </c>
      <c r="G444" s="230"/>
      <c r="H444" s="231" t="s">
        <v>1</v>
      </c>
      <c r="I444" s="233"/>
      <c r="J444" s="230"/>
      <c r="K444" s="230"/>
      <c r="L444" s="234"/>
      <c r="M444" s="235"/>
      <c r="N444" s="236"/>
      <c r="O444" s="236"/>
      <c r="P444" s="236"/>
      <c r="Q444" s="236"/>
      <c r="R444" s="236"/>
      <c r="S444" s="236"/>
      <c r="T444" s="237"/>
      <c r="AT444" s="238" t="s">
        <v>143</v>
      </c>
      <c r="AU444" s="238" t="s">
        <v>87</v>
      </c>
      <c r="AV444" s="14" t="s">
        <v>85</v>
      </c>
      <c r="AW444" s="14" t="s">
        <v>32</v>
      </c>
      <c r="AX444" s="14" t="s">
        <v>77</v>
      </c>
      <c r="AY444" s="238" t="s">
        <v>122</v>
      </c>
    </row>
    <row r="445" spans="2:51" s="13" customFormat="1" ht="12">
      <c r="B445" s="212"/>
      <c r="C445" s="213"/>
      <c r="D445" s="214" t="s">
        <v>143</v>
      </c>
      <c r="E445" s="239" t="s">
        <v>1</v>
      </c>
      <c r="F445" s="215" t="s">
        <v>939</v>
      </c>
      <c r="G445" s="213"/>
      <c r="H445" s="216">
        <v>15.66</v>
      </c>
      <c r="I445" s="217"/>
      <c r="J445" s="213"/>
      <c r="K445" s="213"/>
      <c r="L445" s="218"/>
      <c r="M445" s="219"/>
      <c r="N445" s="220"/>
      <c r="O445" s="220"/>
      <c r="P445" s="220"/>
      <c r="Q445" s="220"/>
      <c r="R445" s="220"/>
      <c r="S445" s="220"/>
      <c r="T445" s="221"/>
      <c r="AT445" s="222" t="s">
        <v>143</v>
      </c>
      <c r="AU445" s="222" t="s">
        <v>87</v>
      </c>
      <c r="AV445" s="13" t="s">
        <v>87</v>
      </c>
      <c r="AW445" s="13" t="s">
        <v>32</v>
      </c>
      <c r="AX445" s="13" t="s">
        <v>85</v>
      </c>
      <c r="AY445" s="222" t="s">
        <v>122</v>
      </c>
    </row>
    <row r="446" spans="1:65" s="2" customFormat="1" ht="24.2" customHeight="1">
      <c r="A446" s="34"/>
      <c r="B446" s="35"/>
      <c r="C446" s="187" t="s">
        <v>945</v>
      </c>
      <c r="D446" s="187" t="s">
        <v>125</v>
      </c>
      <c r="E446" s="188" t="s">
        <v>946</v>
      </c>
      <c r="F446" s="189" t="s">
        <v>947</v>
      </c>
      <c r="G446" s="190" t="s">
        <v>527</v>
      </c>
      <c r="H446" s="191">
        <v>0.716</v>
      </c>
      <c r="I446" s="192"/>
      <c r="J446" s="193">
        <f>ROUND(I446*H446,2)</f>
        <v>0</v>
      </c>
      <c r="K446" s="194"/>
      <c r="L446" s="39"/>
      <c r="M446" s="195" t="s">
        <v>1</v>
      </c>
      <c r="N446" s="196" t="s">
        <v>42</v>
      </c>
      <c r="O446" s="71"/>
      <c r="P446" s="197">
        <f>O446*H446</f>
        <v>0</v>
      </c>
      <c r="Q446" s="197">
        <v>0</v>
      </c>
      <c r="R446" s="197">
        <f>Q446*H446</f>
        <v>0</v>
      </c>
      <c r="S446" s="197">
        <v>0</v>
      </c>
      <c r="T446" s="198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9" t="s">
        <v>129</v>
      </c>
      <c r="AT446" s="199" t="s">
        <v>125</v>
      </c>
      <c r="AU446" s="199" t="s">
        <v>87</v>
      </c>
      <c r="AY446" s="17" t="s">
        <v>122</v>
      </c>
      <c r="BE446" s="200">
        <f>IF(N446="základní",J446,0)</f>
        <v>0</v>
      </c>
      <c r="BF446" s="200">
        <f>IF(N446="snížená",J446,0)</f>
        <v>0</v>
      </c>
      <c r="BG446" s="200">
        <f>IF(N446="zákl. přenesená",J446,0)</f>
        <v>0</v>
      </c>
      <c r="BH446" s="200">
        <f>IF(N446="sníž. přenesená",J446,0)</f>
        <v>0</v>
      </c>
      <c r="BI446" s="200">
        <f>IF(N446="nulová",J446,0)</f>
        <v>0</v>
      </c>
      <c r="BJ446" s="17" t="s">
        <v>85</v>
      </c>
      <c r="BK446" s="200">
        <f>ROUND(I446*H446,2)</f>
        <v>0</v>
      </c>
      <c r="BL446" s="17" t="s">
        <v>129</v>
      </c>
      <c r="BM446" s="199" t="s">
        <v>948</v>
      </c>
    </row>
    <row r="447" spans="2:63" s="12" customFormat="1" ht="22.9" customHeight="1">
      <c r="B447" s="171"/>
      <c r="C447" s="172"/>
      <c r="D447" s="173" t="s">
        <v>76</v>
      </c>
      <c r="E447" s="185" t="s">
        <v>949</v>
      </c>
      <c r="F447" s="185" t="s">
        <v>950</v>
      </c>
      <c r="G447" s="172"/>
      <c r="H447" s="172"/>
      <c r="I447" s="175"/>
      <c r="J447" s="186">
        <f>BK447</f>
        <v>0</v>
      </c>
      <c r="K447" s="172"/>
      <c r="L447" s="177"/>
      <c r="M447" s="178"/>
      <c r="N447" s="179"/>
      <c r="O447" s="179"/>
      <c r="P447" s="180">
        <f>SUM(P448:P467)</f>
        <v>0</v>
      </c>
      <c r="Q447" s="179"/>
      <c r="R447" s="180">
        <f>SUM(R448:R467)</f>
        <v>5.230721890000001</v>
      </c>
      <c r="S447" s="179"/>
      <c r="T447" s="181">
        <f>SUM(T448:T467)</f>
        <v>0</v>
      </c>
      <c r="AR447" s="182" t="s">
        <v>87</v>
      </c>
      <c r="AT447" s="183" t="s">
        <v>76</v>
      </c>
      <c r="AU447" s="183" t="s">
        <v>85</v>
      </c>
      <c r="AY447" s="182" t="s">
        <v>122</v>
      </c>
      <c r="BK447" s="184">
        <f>SUM(BK448:BK467)</f>
        <v>0</v>
      </c>
    </row>
    <row r="448" spans="1:65" s="2" customFormat="1" ht="16.5" customHeight="1">
      <c r="A448" s="34"/>
      <c r="B448" s="35"/>
      <c r="C448" s="187" t="s">
        <v>951</v>
      </c>
      <c r="D448" s="187" t="s">
        <v>125</v>
      </c>
      <c r="E448" s="188" t="s">
        <v>952</v>
      </c>
      <c r="F448" s="189" t="s">
        <v>953</v>
      </c>
      <c r="G448" s="190" t="s">
        <v>372</v>
      </c>
      <c r="H448" s="191">
        <v>133.46</v>
      </c>
      <c r="I448" s="192"/>
      <c r="J448" s="193">
        <f>ROUND(I448*H448,2)</f>
        <v>0</v>
      </c>
      <c r="K448" s="194"/>
      <c r="L448" s="39"/>
      <c r="M448" s="195" t="s">
        <v>1</v>
      </c>
      <c r="N448" s="196" t="s">
        <v>42</v>
      </c>
      <c r="O448" s="71"/>
      <c r="P448" s="197">
        <f>O448*H448</f>
        <v>0</v>
      </c>
      <c r="Q448" s="197">
        <v>0</v>
      </c>
      <c r="R448" s="197">
        <f>Q448*H448</f>
        <v>0</v>
      </c>
      <c r="S448" s="197">
        <v>0</v>
      </c>
      <c r="T448" s="198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9" t="s">
        <v>129</v>
      </c>
      <c r="AT448" s="199" t="s">
        <v>125</v>
      </c>
      <c r="AU448" s="199" t="s">
        <v>87</v>
      </c>
      <c r="AY448" s="17" t="s">
        <v>122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17" t="s">
        <v>85</v>
      </c>
      <c r="BK448" s="200">
        <f>ROUND(I448*H448,2)</f>
        <v>0</v>
      </c>
      <c r="BL448" s="17" t="s">
        <v>129</v>
      </c>
      <c r="BM448" s="199" t="s">
        <v>954</v>
      </c>
    </row>
    <row r="449" spans="2:51" s="13" customFormat="1" ht="12">
      <c r="B449" s="212"/>
      <c r="C449" s="213"/>
      <c r="D449" s="214" t="s">
        <v>143</v>
      </c>
      <c r="E449" s="239" t="s">
        <v>1</v>
      </c>
      <c r="F449" s="215" t="s">
        <v>955</v>
      </c>
      <c r="G449" s="213"/>
      <c r="H449" s="216">
        <v>133.46</v>
      </c>
      <c r="I449" s="217"/>
      <c r="J449" s="213"/>
      <c r="K449" s="213"/>
      <c r="L449" s="218"/>
      <c r="M449" s="219"/>
      <c r="N449" s="220"/>
      <c r="O449" s="220"/>
      <c r="P449" s="220"/>
      <c r="Q449" s="220"/>
      <c r="R449" s="220"/>
      <c r="S449" s="220"/>
      <c r="T449" s="221"/>
      <c r="AT449" s="222" t="s">
        <v>143</v>
      </c>
      <c r="AU449" s="222" t="s">
        <v>87</v>
      </c>
      <c r="AV449" s="13" t="s">
        <v>87</v>
      </c>
      <c r="AW449" s="13" t="s">
        <v>32</v>
      </c>
      <c r="AX449" s="13" t="s">
        <v>85</v>
      </c>
      <c r="AY449" s="222" t="s">
        <v>122</v>
      </c>
    </row>
    <row r="450" spans="1:65" s="2" customFormat="1" ht="16.5" customHeight="1">
      <c r="A450" s="34"/>
      <c r="B450" s="35"/>
      <c r="C450" s="187" t="s">
        <v>956</v>
      </c>
      <c r="D450" s="187" t="s">
        <v>125</v>
      </c>
      <c r="E450" s="188" t="s">
        <v>957</v>
      </c>
      <c r="F450" s="189" t="s">
        <v>958</v>
      </c>
      <c r="G450" s="190" t="s">
        <v>372</v>
      </c>
      <c r="H450" s="191">
        <v>133.46</v>
      </c>
      <c r="I450" s="192"/>
      <c r="J450" s="193">
        <f>ROUND(I450*H450,2)</f>
        <v>0</v>
      </c>
      <c r="K450" s="194"/>
      <c r="L450" s="39"/>
      <c r="M450" s="195" t="s">
        <v>1</v>
      </c>
      <c r="N450" s="196" t="s">
        <v>42</v>
      </c>
      <c r="O450" s="71"/>
      <c r="P450" s="197">
        <f>O450*H450</f>
        <v>0</v>
      </c>
      <c r="Q450" s="197">
        <v>0.0003</v>
      </c>
      <c r="R450" s="197">
        <f>Q450*H450</f>
        <v>0.040038</v>
      </c>
      <c r="S450" s="197">
        <v>0</v>
      </c>
      <c r="T450" s="19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9" t="s">
        <v>129</v>
      </c>
      <c r="AT450" s="199" t="s">
        <v>125</v>
      </c>
      <c r="AU450" s="199" t="s">
        <v>87</v>
      </c>
      <c r="AY450" s="17" t="s">
        <v>122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17" t="s">
        <v>85</v>
      </c>
      <c r="BK450" s="200">
        <f>ROUND(I450*H450,2)</f>
        <v>0</v>
      </c>
      <c r="BL450" s="17" t="s">
        <v>129</v>
      </c>
      <c r="BM450" s="199" t="s">
        <v>959</v>
      </c>
    </row>
    <row r="451" spans="1:65" s="2" customFormat="1" ht="24.2" customHeight="1">
      <c r="A451" s="34"/>
      <c r="B451" s="35"/>
      <c r="C451" s="187" t="s">
        <v>960</v>
      </c>
      <c r="D451" s="187" t="s">
        <v>125</v>
      </c>
      <c r="E451" s="188" t="s">
        <v>961</v>
      </c>
      <c r="F451" s="189" t="s">
        <v>962</v>
      </c>
      <c r="G451" s="190" t="s">
        <v>138</v>
      </c>
      <c r="H451" s="191">
        <v>87.86</v>
      </c>
      <c r="I451" s="192"/>
      <c r="J451" s="193">
        <f>ROUND(I451*H451,2)</f>
        <v>0</v>
      </c>
      <c r="K451" s="194"/>
      <c r="L451" s="39"/>
      <c r="M451" s="195" t="s">
        <v>1</v>
      </c>
      <c r="N451" s="196" t="s">
        <v>42</v>
      </c>
      <c r="O451" s="71"/>
      <c r="P451" s="197">
        <f>O451*H451</f>
        <v>0</v>
      </c>
      <c r="Q451" s="197">
        <v>0.00043</v>
      </c>
      <c r="R451" s="197">
        <f>Q451*H451</f>
        <v>0.0377798</v>
      </c>
      <c r="S451" s="197">
        <v>0</v>
      </c>
      <c r="T451" s="198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9" t="s">
        <v>129</v>
      </c>
      <c r="AT451" s="199" t="s">
        <v>125</v>
      </c>
      <c r="AU451" s="199" t="s">
        <v>87</v>
      </c>
      <c r="AY451" s="17" t="s">
        <v>122</v>
      </c>
      <c r="BE451" s="200">
        <f>IF(N451="základní",J451,0)</f>
        <v>0</v>
      </c>
      <c r="BF451" s="200">
        <f>IF(N451="snížená",J451,0)</f>
        <v>0</v>
      </c>
      <c r="BG451" s="200">
        <f>IF(N451="zákl. přenesená",J451,0)</f>
        <v>0</v>
      </c>
      <c r="BH451" s="200">
        <f>IF(N451="sníž. přenesená",J451,0)</f>
        <v>0</v>
      </c>
      <c r="BI451" s="200">
        <f>IF(N451="nulová",J451,0)</f>
        <v>0</v>
      </c>
      <c r="BJ451" s="17" t="s">
        <v>85</v>
      </c>
      <c r="BK451" s="200">
        <f>ROUND(I451*H451,2)</f>
        <v>0</v>
      </c>
      <c r="BL451" s="17" t="s">
        <v>129</v>
      </c>
      <c r="BM451" s="199" t="s">
        <v>963</v>
      </c>
    </row>
    <row r="452" spans="2:51" s="14" customFormat="1" ht="12">
      <c r="B452" s="229"/>
      <c r="C452" s="230"/>
      <c r="D452" s="214" t="s">
        <v>143</v>
      </c>
      <c r="E452" s="231" t="s">
        <v>1</v>
      </c>
      <c r="F452" s="232" t="s">
        <v>964</v>
      </c>
      <c r="G452" s="230"/>
      <c r="H452" s="231" t="s">
        <v>1</v>
      </c>
      <c r="I452" s="233"/>
      <c r="J452" s="230"/>
      <c r="K452" s="230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143</v>
      </c>
      <c r="AU452" s="238" t="s">
        <v>87</v>
      </c>
      <c r="AV452" s="14" t="s">
        <v>85</v>
      </c>
      <c r="AW452" s="14" t="s">
        <v>32</v>
      </c>
      <c r="AX452" s="14" t="s">
        <v>77</v>
      </c>
      <c r="AY452" s="238" t="s">
        <v>122</v>
      </c>
    </row>
    <row r="453" spans="2:51" s="13" customFormat="1" ht="12">
      <c r="B453" s="212"/>
      <c r="C453" s="213"/>
      <c r="D453" s="214" t="s">
        <v>143</v>
      </c>
      <c r="E453" s="239" t="s">
        <v>1</v>
      </c>
      <c r="F453" s="215" t="s">
        <v>965</v>
      </c>
      <c r="G453" s="213"/>
      <c r="H453" s="216">
        <v>45.11</v>
      </c>
      <c r="I453" s="217"/>
      <c r="J453" s="213"/>
      <c r="K453" s="213"/>
      <c r="L453" s="218"/>
      <c r="M453" s="219"/>
      <c r="N453" s="220"/>
      <c r="O453" s="220"/>
      <c r="P453" s="220"/>
      <c r="Q453" s="220"/>
      <c r="R453" s="220"/>
      <c r="S453" s="220"/>
      <c r="T453" s="221"/>
      <c r="AT453" s="222" t="s">
        <v>143</v>
      </c>
      <c r="AU453" s="222" t="s">
        <v>87</v>
      </c>
      <c r="AV453" s="13" t="s">
        <v>87</v>
      </c>
      <c r="AW453" s="13" t="s">
        <v>32</v>
      </c>
      <c r="AX453" s="13" t="s">
        <v>77</v>
      </c>
      <c r="AY453" s="222" t="s">
        <v>122</v>
      </c>
    </row>
    <row r="454" spans="2:51" s="14" customFormat="1" ht="12">
      <c r="B454" s="229"/>
      <c r="C454" s="230"/>
      <c r="D454" s="214" t="s">
        <v>143</v>
      </c>
      <c r="E454" s="231" t="s">
        <v>1</v>
      </c>
      <c r="F454" s="232" t="s">
        <v>966</v>
      </c>
      <c r="G454" s="230"/>
      <c r="H454" s="231" t="s">
        <v>1</v>
      </c>
      <c r="I454" s="233"/>
      <c r="J454" s="230"/>
      <c r="K454" s="230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143</v>
      </c>
      <c r="AU454" s="238" t="s">
        <v>87</v>
      </c>
      <c r="AV454" s="14" t="s">
        <v>85</v>
      </c>
      <c r="AW454" s="14" t="s">
        <v>32</v>
      </c>
      <c r="AX454" s="14" t="s">
        <v>77</v>
      </c>
      <c r="AY454" s="238" t="s">
        <v>122</v>
      </c>
    </row>
    <row r="455" spans="2:51" s="13" customFormat="1" ht="12">
      <c r="B455" s="212"/>
      <c r="C455" s="213"/>
      <c r="D455" s="214" t="s">
        <v>143</v>
      </c>
      <c r="E455" s="239" t="s">
        <v>1</v>
      </c>
      <c r="F455" s="215" t="s">
        <v>967</v>
      </c>
      <c r="G455" s="213"/>
      <c r="H455" s="216">
        <v>9.11</v>
      </c>
      <c r="I455" s="217"/>
      <c r="J455" s="213"/>
      <c r="K455" s="213"/>
      <c r="L455" s="218"/>
      <c r="M455" s="219"/>
      <c r="N455" s="220"/>
      <c r="O455" s="220"/>
      <c r="P455" s="220"/>
      <c r="Q455" s="220"/>
      <c r="R455" s="220"/>
      <c r="S455" s="220"/>
      <c r="T455" s="221"/>
      <c r="AT455" s="222" t="s">
        <v>143</v>
      </c>
      <c r="AU455" s="222" t="s">
        <v>87</v>
      </c>
      <c r="AV455" s="13" t="s">
        <v>87</v>
      </c>
      <c r="AW455" s="13" t="s">
        <v>32</v>
      </c>
      <c r="AX455" s="13" t="s">
        <v>77</v>
      </c>
      <c r="AY455" s="222" t="s">
        <v>122</v>
      </c>
    </row>
    <row r="456" spans="2:51" s="14" customFormat="1" ht="12">
      <c r="B456" s="229"/>
      <c r="C456" s="230"/>
      <c r="D456" s="214" t="s">
        <v>143</v>
      </c>
      <c r="E456" s="231" t="s">
        <v>1</v>
      </c>
      <c r="F456" s="232" t="s">
        <v>968</v>
      </c>
      <c r="G456" s="230"/>
      <c r="H456" s="231" t="s">
        <v>1</v>
      </c>
      <c r="I456" s="233"/>
      <c r="J456" s="230"/>
      <c r="K456" s="230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143</v>
      </c>
      <c r="AU456" s="238" t="s">
        <v>87</v>
      </c>
      <c r="AV456" s="14" t="s">
        <v>85</v>
      </c>
      <c r="AW456" s="14" t="s">
        <v>32</v>
      </c>
      <c r="AX456" s="14" t="s">
        <v>77</v>
      </c>
      <c r="AY456" s="238" t="s">
        <v>122</v>
      </c>
    </row>
    <row r="457" spans="2:51" s="13" customFormat="1" ht="12">
      <c r="B457" s="212"/>
      <c r="C457" s="213"/>
      <c r="D457" s="214" t="s">
        <v>143</v>
      </c>
      <c r="E457" s="239" t="s">
        <v>1</v>
      </c>
      <c r="F457" s="215" t="s">
        <v>969</v>
      </c>
      <c r="G457" s="213"/>
      <c r="H457" s="216">
        <v>9.87</v>
      </c>
      <c r="I457" s="217"/>
      <c r="J457" s="213"/>
      <c r="K457" s="213"/>
      <c r="L457" s="218"/>
      <c r="M457" s="219"/>
      <c r="N457" s="220"/>
      <c r="O457" s="220"/>
      <c r="P457" s="220"/>
      <c r="Q457" s="220"/>
      <c r="R457" s="220"/>
      <c r="S457" s="220"/>
      <c r="T457" s="221"/>
      <c r="AT457" s="222" t="s">
        <v>143</v>
      </c>
      <c r="AU457" s="222" t="s">
        <v>87</v>
      </c>
      <c r="AV457" s="13" t="s">
        <v>87</v>
      </c>
      <c r="AW457" s="13" t="s">
        <v>32</v>
      </c>
      <c r="AX457" s="13" t="s">
        <v>77</v>
      </c>
      <c r="AY457" s="222" t="s">
        <v>122</v>
      </c>
    </row>
    <row r="458" spans="2:51" s="14" customFormat="1" ht="12">
      <c r="B458" s="229"/>
      <c r="C458" s="230"/>
      <c r="D458" s="214" t="s">
        <v>143</v>
      </c>
      <c r="E458" s="231" t="s">
        <v>1</v>
      </c>
      <c r="F458" s="232" t="s">
        <v>842</v>
      </c>
      <c r="G458" s="230"/>
      <c r="H458" s="231" t="s">
        <v>1</v>
      </c>
      <c r="I458" s="233"/>
      <c r="J458" s="230"/>
      <c r="K458" s="230"/>
      <c r="L458" s="234"/>
      <c r="M458" s="235"/>
      <c r="N458" s="236"/>
      <c r="O458" s="236"/>
      <c r="P458" s="236"/>
      <c r="Q458" s="236"/>
      <c r="R458" s="236"/>
      <c r="S458" s="236"/>
      <c r="T458" s="237"/>
      <c r="AT458" s="238" t="s">
        <v>143</v>
      </c>
      <c r="AU458" s="238" t="s">
        <v>87</v>
      </c>
      <c r="AV458" s="14" t="s">
        <v>85</v>
      </c>
      <c r="AW458" s="14" t="s">
        <v>32</v>
      </c>
      <c r="AX458" s="14" t="s">
        <v>77</v>
      </c>
      <c r="AY458" s="238" t="s">
        <v>122</v>
      </c>
    </row>
    <row r="459" spans="2:51" s="13" customFormat="1" ht="12">
      <c r="B459" s="212"/>
      <c r="C459" s="213"/>
      <c r="D459" s="214" t="s">
        <v>143</v>
      </c>
      <c r="E459" s="239" t="s">
        <v>1</v>
      </c>
      <c r="F459" s="215" t="s">
        <v>970</v>
      </c>
      <c r="G459" s="213"/>
      <c r="H459" s="216">
        <v>23.77</v>
      </c>
      <c r="I459" s="217"/>
      <c r="J459" s="213"/>
      <c r="K459" s="213"/>
      <c r="L459" s="218"/>
      <c r="M459" s="219"/>
      <c r="N459" s="220"/>
      <c r="O459" s="220"/>
      <c r="P459" s="220"/>
      <c r="Q459" s="220"/>
      <c r="R459" s="220"/>
      <c r="S459" s="220"/>
      <c r="T459" s="221"/>
      <c r="AT459" s="222" t="s">
        <v>143</v>
      </c>
      <c r="AU459" s="222" t="s">
        <v>87</v>
      </c>
      <c r="AV459" s="13" t="s">
        <v>87</v>
      </c>
      <c r="AW459" s="13" t="s">
        <v>32</v>
      </c>
      <c r="AX459" s="13" t="s">
        <v>77</v>
      </c>
      <c r="AY459" s="222" t="s">
        <v>122</v>
      </c>
    </row>
    <row r="460" spans="2:51" s="15" customFormat="1" ht="12">
      <c r="B460" s="240"/>
      <c r="C460" s="241"/>
      <c r="D460" s="214" t="s">
        <v>143</v>
      </c>
      <c r="E460" s="242" t="s">
        <v>1</v>
      </c>
      <c r="F460" s="243" t="s">
        <v>476</v>
      </c>
      <c r="G460" s="241"/>
      <c r="H460" s="244">
        <v>87.86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AT460" s="250" t="s">
        <v>143</v>
      </c>
      <c r="AU460" s="250" t="s">
        <v>87</v>
      </c>
      <c r="AV460" s="15" t="s">
        <v>134</v>
      </c>
      <c r="AW460" s="15" t="s">
        <v>32</v>
      </c>
      <c r="AX460" s="15" t="s">
        <v>85</v>
      </c>
      <c r="AY460" s="250" t="s">
        <v>122</v>
      </c>
    </row>
    <row r="461" spans="1:65" s="2" customFormat="1" ht="24.2" customHeight="1">
      <c r="A461" s="34"/>
      <c r="B461" s="35"/>
      <c r="C461" s="201" t="s">
        <v>971</v>
      </c>
      <c r="D461" s="201" t="s">
        <v>130</v>
      </c>
      <c r="E461" s="202" t="s">
        <v>972</v>
      </c>
      <c r="F461" s="203" t="s">
        <v>973</v>
      </c>
      <c r="G461" s="204" t="s">
        <v>128</v>
      </c>
      <c r="H461" s="205">
        <v>294.331</v>
      </c>
      <c r="I461" s="206"/>
      <c r="J461" s="207">
        <f>ROUND(I461*H461,2)</f>
        <v>0</v>
      </c>
      <c r="K461" s="208"/>
      <c r="L461" s="209"/>
      <c r="M461" s="210" t="s">
        <v>1</v>
      </c>
      <c r="N461" s="211" t="s">
        <v>42</v>
      </c>
      <c r="O461" s="71"/>
      <c r="P461" s="197">
        <f>O461*H461</f>
        <v>0</v>
      </c>
      <c r="Q461" s="197">
        <v>0.00039</v>
      </c>
      <c r="R461" s="197">
        <f>Q461*H461</f>
        <v>0.11478909000000001</v>
      </c>
      <c r="S461" s="197">
        <v>0</v>
      </c>
      <c r="T461" s="198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9" t="s">
        <v>133</v>
      </c>
      <c r="AT461" s="199" t="s">
        <v>130</v>
      </c>
      <c r="AU461" s="199" t="s">
        <v>87</v>
      </c>
      <c r="AY461" s="17" t="s">
        <v>122</v>
      </c>
      <c r="BE461" s="200">
        <f>IF(N461="základní",J461,0)</f>
        <v>0</v>
      </c>
      <c r="BF461" s="200">
        <f>IF(N461="snížená",J461,0)</f>
        <v>0</v>
      </c>
      <c r="BG461" s="200">
        <f>IF(N461="zákl. přenesená",J461,0)</f>
        <v>0</v>
      </c>
      <c r="BH461" s="200">
        <f>IF(N461="sníž. přenesená",J461,0)</f>
        <v>0</v>
      </c>
      <c r="BI461" s="200">
        <f>IF(N461="nulová",J461,0)</f>
        <v>0</v>
      </c>
      <c r="BJ461" s="17" t="s">
        <v>85</v>
      </c>
      <c r="BK461" s="200">
        <f>ROUND(I461*H461,2)</f>
        <v>0</v>
      </c>
      <c r="BL461" s="17" t="s">
        <v>129</v>
      </c>
      <c r="BM461" s="199" t="s">
        <v>974</v>
      </c>
    </row>
    <row r="462" spans="2:51" s="13" customFormat="1" ht="12">
      <c r="B462" s="212"/>
      <c r="C462" s="213"/>
      <c r="D462" s="214" t="s">
        <v>143</v>
      </c>
      <c r="E462" s="213"/>
      <c r="F462" s="215" t="s">
        <v>975</v>
      </c>
      <c r="G462" s="213"/>
      <c r="H462" s="216">
        <v>294.331</v>
      </c>
      <c r="I462" s="217"/>
      <c r="J462" s="213"/>
      <c r="K462" s="213"/>
      <c r="L462" s="218"/>
      <c r="M462" s="219"/>
      <c r="N462" s="220"/>
      <c r="O462" s="220"/>
      <c r="P462" s="220"/>
      <c r="Q462" s="220"/>
      <c r="R462" s="220"/>
      <c r="S462" s="220"/>
      <c r="T462" s="221"/>
      <c r="AT462" s="222" t="s">
        <v>143</v>
      </c>
      <c r="AU462" s="222" t="s">
        <v>87</v>
      </c>
      <c r="AV462" s="13" t="s">
        <v>87</v>
      </c>
      <c r="AW462" s="13" t="s">
        <v>4</v>
      </c>
      <c r="AX462" s="13" t="s">
        <v>85</v>
      </c>
      <c r="AY462" s="222" t="s">
        <v>122</v>
      </c>
    </row>
    <row r="463" spans="1:65" s="2" customFormat="1" ht="37.9" customHeight="1">
      <c r="A463" s="34"/>
      <c r="B463" s="35"/>
      <c r="C463" s="187" t="s">
        <v>976</v>
      </c>
      <c r="D463" s="187" t="s">
        <v>125</v>
      </c>
      <c r="E463" s="188" t="s">
        <v>977</v>
      </c>
      <c r="F463" s="189" t="s">
        <v>978</v>
      </c>
      <c r="G463" s="190" t="s">
        <v>372</v>
      </c>
      <c r="H463" s="191">
        <v>133.46</v>
      </c>
      <c r="I463" s="192"/>
      <c r="J463" s="193">
        <f>ROUND(I463*H463,2)</f>
        <v>0</v>
      </c>
      <c r="K463" s="194"/>
      <c r="L463" s="39"/>
      <c r="M463" s="195" t="s">
        <v>1</v>
      </c>
      <c r="N463" s="196" t="s">
        <v>42</v>
      </c>
      <c r="O463" s="71"/>
      <c r="P463" s="197">
        <f>O463*H463</f>
        <v>0</v>
      </c>
      <c r="Q463" s="197">
        <v>0.009</v>
      </c>
      <c r="R463" s="197">
        <f>Q463*H463</f>
        <v>1.2011399999999999</v>
      </c>
      <c r="S463" s="197">
        <v>0</v>
      </c>
      <c r="T463" s="198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9" t="s">
        <v>129</v>
      </c>
      <c r="AT463" s="199" t="s">
        <v>125</v>
      </c>
      <c r="AU463" s="199" t="s">
        <v>87</v>
      </c>
      <c r="AY463" s="17" t="s">
        <v>122</v>
      </c>
      <c r="BE463" s="200">
        <f>IF(N463="základní",J463,0)</f>
        <v>0</v>
      </c>
      <c r="BF463" s="200">
        <f>IF(N463="snížená",J463,0)</f>
        <v>0</v>
      </c>
      <c r="BG463" s="200">
        <f>IF(N463="zákl. přenesená",J463,0)</f>
        <v>0</v>
      </c>
      <c r="BH463" s="200">
        <f>IF(N463="sníž. přenesená",J463,0)</f>
        <v>0</v>
      </c>
      <c r="BI463" s="200">
        <f>IF(N463="nulová",J463,0)</f>
        <v>0</v>
      </c>
      <c r="BJ463" s="17" t="s">
        <v>85</v>
      </c>
      <c r="BK463" s="200">
        <f>ROUND(I463*H463,2)</f>
        <v>0</v>
      </c>
      <c r="BL463" s="17" t="s">
        <v>129</v>
      </c>
      <c r="BM463" s="199" t="s">
        <v>979</v>
      </c>
    </row>
    <row r="464" spans="2:51" s="13" customFormat="1" ht="12">
      <c r="B464" s="212"/>
      <c r="C464" s="213"/>
      <c r="D464" s="214" t="s">
        <v>143</v>
      </c>
      <c r="E464" s="239" t="s">
        <v>1</v>
      </c>
      <c r="F464" s="215" t="s">
        <v>955</v>
      </c>
      <c r="G464" s="213"/>
      <c r="H464" s="216">
        <v>133.46</v>
      </c>
      <c r="I464" s="217"/>
      <c r="J464" s="213"/>
      <c r="K464" s="213"/>
      <c r="L464" s="218"/>
      <c r="M464" s="219"/>
      <c r="N464" s="220"/>
      <c r="O464" s="220"/>
      <c r="P464" s="220"/>
      <c r="Q464" s="220"/>
      <c r="R464" s="220"/>
      <c r="S464" s="220"/>
      <c r="T464" s="221"/>
      <c r="AT464" s="222" t="s">
        <v>143</v>
      </c>
      <c r="AU464" s="222" t="s">
        <v>87</v>
      </c>
      <c r="AV464" s="13" t="s">
        <v>87</v>
      </c>
      <c r="AW464" s="13" t="s">
        <v>32</v>
      </c>
      <c r="AX464" s="13" t="s">
        <v>85</v>
      </c>
      <c r="AY464" s="222" t="s">
        <v>122</v>
      </c>
    </row>
    <row r="465" spans="1:65" s="2" customFormat="1" ht="37.9" customHeight="1">
      <c r="A465" s="34"/>
      <c r="B465" s="35"/>
      <c r="C465" s="201" t="s">
        <v>980</v>
      </c>
      <c r="D465" s="201" t="s">
        <v>130</v>
      </c>
      <c r="E465" s="202" t="s">
        <v>981</v>
      </c>
      <c r="F465" s="203" t="s">
        <v>982</v>
      </c>
      <c r="G465" s="204" t="s">
        <v>372</v>
      </c>
      <c r="H465" s="205">
        <v>153.479</v>
      </c>
      <c r="I465" s="206"/>
      <c r="J465" s="207">
        <f>ROUND(I465*H465,2)</f>
        <v>0</v>
      </c>
      <c r="K465" s="208"/>
      <c r="L465" s="209"/>
      <c r="M465" s="210" t="s">
        <v>1</v>
      </c>
      <c r="N465" s="211" t="s">
        <v>42</v>
      </c>
      <c r="O465" s="71"/>
      <c r="P465" s="197">
        <f>O465*H465</f>
        <v>0</v>
      </c>
      <c r="Q465" s="197">
        <v>0.025</v>
      </c>
      <c r="R465" s="197">
        <f>Q465*H465</f>
        <v>3.8369750000000007</v>
      </c>
      <c r="S465" s="197">
        <v>0</v>
      </c>
      <c r="T465" s="198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9" t="s">
        <v>133</v>
      </c>
      <c r="AT465" s="199" t="s">
        <v>130</v>
      </c>
      <c r="AU465" s="199" t="s">
        <v>87</v>
      </c>
      <c r="AY465" s="17" t="s">
        <v>122</v>
      </c>
      <c r="BE465" s="200">
        <f>IF(N465="základní",J465,0)</f>
        <v>0</v>
      </c>
      <c r="BF465" s="200">
        <f>IF(N465="snížená",J465,0)</f>
        <v>0</v>
      </c>
      <c r="BG465" s="200">
        <f>IF(N465="zákl. přenesená",J465,0)</f>
        <v>0</v>
      </c>
      <c r="BH465" s="200">
        <f>IF(N465="sníž. přenesená",J465,0)</f>
        <v>0</v>
      </c>
      <c r="BI465" s="200">
        <f>IF(N465="nulová",J465,0)</f>
        <v>0</v>
      </c>
      <c r="BJ465" s="17" t="s">
        <v>85</v>
      </c>
      <c r="BK465" s="200">
        <f>ROUND(I465*H465,2)</f>
        <v>0</v>
      </c>
      <c r="BL465" s="17" t="s">
        <v>129</v>
      </c>
      <c r="BM465" s="199" t="s">
        <v>983</v>
      </c>
    </row>
    <row r="466" spans="2:51" s="13" customFormat="1" ht="12">
      <c r="B466" s="212"/>
      <c r="C466" s="213"/>
      <c r="D466" s="214" t="s">
        <v>143</v>
      </c>
      <c r="E466" s="213"/>
      <c r="F466" s="215" t="s">
        <v>984</v>
      </c>
      <c r="G466" s="213"/>
      <c r="H466" s="216">
        <v>153.479</v>
      </c>
      <c r="I466" s="217"/>
      <c r="J466" s="213"/>
      <c r="K466" s="213"/>
      <c r="L466" s="218"/>
      <c r="M466" s="219"/>
      <c r="N466" s="220"/>
      <c r="O466" s="220"/>
      <c r="P466" s="220"/>
      <c r="Q466" s="220"/>
      <c r="R466" s="220"/>
      <c r="S466" s="220"/>
      <c r="T466" s="221"/>
      <c r="AT466" s="222" t="s">
        <v>143</v>
      </c>
      <c r="AU466" s="222" t="s">
        <v>87</v>
      </c>
      <c r="AV466" s="13" t="s">
        <v>87</v>
      </c>
      <c r="AW466" s="13" t="s">
        <v>4</v>
      </c>
      <c r="AX466" s="13" t="s">
        <v>85</v>
      </c>
      <c r="AY466" s="222" t="s">
        <v>122</v>
      </c>
    </row>
    <row r="467" spans="1:65" s="2" customFormat="1" ht="24.2" customHeight="1">
      <c r="A467" s="34"/>
      <c r="B467" s="35"/>
      <c r="C467" s="187" t="s">
        <v>985</v>
      </c>
      <c r="D467" s="187" t="s">
        <v>125</v>
      </c>
      <c r="E467" s="188" t="s">
        <v>986</v>
      </c>
      <c r="F467" s="189" t="s">
        <v>987</v>
      </c>
      <c r="G467" s="190" t="s">
        <v>527</v>
      </c>
      <c r="H467" s="191">
        <v>5.231</v>
      </c>
      <c r="I467" s="192"/>
      <c r="J467" s="193">
        <f>ROUND(I467*H467,2)</f>
        <v>0</v>
      </c>
      <c r="K467" s="194"/>
      <c r="L467" s="39"/>
      <c r="M467" s="195" t="s">
        <v>1</v>
      </c>
      <c r="N467" s="196" t="s">
        <v>42</v>
      </c>
      <c r="O467" s="71"/>
      <c r="P467" s="197">
        <f>O467*H467</f>
        <v>0</v>
      </c>
      <c r="Q467" s="197">
        <v>0</v>
      </c>
      <c r="R467" s="197">
        <f>Q467*H467</f>
        <v>0</v>
      </c>
      <c r="S467" s="197">
        <v>0</v>
      </c>
      <c r="T467" s="198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99" t="s">
        <v>129</v>
      </c>
      <c r="AT467" s="199" t="s">
        <v>125</v>
      </c>
      <c r="AU467" s="199" t="s">
        <v>87</v>
      </c>
      <c r="AY467" s="17" t="s">
        <v>122</v>
      </c>
      <c r="BE467" s="200">
        <f>IF(N467="základní",J467,0)</f>
        <v>0</v>
      </c>
      <c r="BF467" s="200">
        <f>IF(N467="snížená",J467,0)</f>
        <v>0</v>
      </c>
      <c r="BG467" s="200">
        <f>IF(N467="zákl. přenesená",J467,0)</f>
        <v>0</v>
      </c>
      <c r="BH467" s="200">
        <f>IF(N467="sníž. přenesená",J467,0)</f>
        <v>0</v>
      </c>
      <c r="BI467" s="200">
        <f>IF(N467="nulová",J467,0)</f>
        <v>0</v>
      </c>
      <c r="BJ467" s="17" t="s">
        <v>85</v>
      </c>
      <c r="BK467" s="200">
        <f>ROUND(I467*H467,2)</f>
        <v>0</v>
      </c>
      <c r="BL467" s="17" t="s">
        <v>129</v>
      </c>
      <c r="BM467" s="199" t="s">
        <v>988</v>
      </c>
    </row>
    <row r="468" spans="2:63" s="12" customFormat="1" ht="22.9" customHeight="1">
      <c r="B468" s="171"/>
      <c r="C468" s="172"/>
      <c r="D468" s="173" t="s">
        <v>76</v>
      </c>
      <c r="E468" s="185" t="s">
        <v>989</v>
      </c>
      <c r="F468" s="185" t="s">
        <v>990</v>
      </c>
      <c r="G468" s="172"/>
      <c r="H468" s="172"/>
      <c r="I468" s="175"/>
      <c r="J468" s="186">
        <f>BK468</f>
        <v>0</v>
      </c>
      <c r="K468" s="172"/>
      <c r="L468" s="177"/>
      <c r="M468" s="178"/>
      <c r="N468" s="179"/>
      <c r="O468" s="179"/>
      <c r="P468" s="180">
        <f>SUM(P469:P525)</f>
        <v>0</v>
      </c>
      <c r="Q468" s="179"/>
      <c r="R468" s="180">
        <f>SUM(R469:R525)</f>
        <v>2.14522168</v>
      </c>
      <c r="S468" s="179"/>
      <c r="T468" s="181">
        <f>SUM(T469:T525)</f>
        <v>0.22337600000000002</v>
      </c>
      <c r="AR468" s="182" t="s">
        <v>87</v>
      </c>
      <c r="AT468" s="183" t="s">
        <v>76</v>
      </c>
      <c r="AU468" s="183" t="s">
        <v>85</v>
      </c>
      <c r="AY468" s="182" t="s">
        <v>122</v>
      </c>
      <c r="BK468" s="184">
        <f>SUM(BK469:BK525)</f>
        <v>0</v>
      </c>
    </row>
    <row r="469" spans="1:65" s="2" customFormat="1" ht="24.2" customHeight="1">
      <c r="A469" s="34"/>
      <c r="B469" s="35"/>
      <c r="C469" s="187" t="s">
        <v>991</v>
      </c>
      <c r="D469" s="187" t="s">
        <v>125</v>
      </c>
      <c r="E469" s="188" t="s">
        <v>992</v>
      </c>
      <c r="F469" s="189" t="s">
        <v>993</v>
      </c>
      <c r="G469" s="190" t="s">
        <v>372</v>
      </c>
      <c r="H469" s="191">
        <v>84.62</v>
      </c>
      <c r="I469" s="192"/>
      <c r="J469" s="193">
        <f>ROUND(I469*H469,2)</f>
        <v>0</v>
      </c>
      <c r="K469" s="194"/>
      <c r="L469" s="39"/>
      <c r="M469" s="195" t="s">
        <v>1</v>
      </c>
      <c r="N469" s="196" t="s">
        <v>42</v>
      </c>
      <c r="O469" s="71"/>
      <c r="P469" s="197">
        <f>O469*H469</f>
        <v>0</v>
      </c>
      <c r="Q469" s="197">
        <v>0</v>
      </c>
      <c r="R469" s="197">
        <f>Q469*H469</f>
        <v>0</v>
      </c>
      <c r="S469" s="197">
        <v>0</v>
      </c>
      <c r="T469" s="198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199" t="s">
        <v>129</v>
      </c>
      <c r="AT469" s="199" t="s">
        <v>125</v>
      </c>
      <c r="AU469" s="199" t="s">
        <v>87</v>
      </c>
      <c r="AY469" s="17" t="s">
        <v>122</v>
      </c>
      <c r="BE469" s="200">
        <f>IF(N469="základní",J469,0)</f>
        <v>0</v>
      </c>
      <c r="BF469" s="200">
        <f>IF(N469="snížená",J469,0)</f>
        <v>0</v>
      </c>
      <c r="BG469" s="200">
        <f>IF(N469="zákl. přenesená",J469,0)</f>
        <v>0</v>
      </c>
      <c r="BH469" s="200">
        <f>IF(N469="sníž. přenesená",J469,0)</f>
        <v>0</v>
      </c>
      <c r="BI469" s="200">
        <f>IF(N469="nulová",J469,0)</f>
        <v>0</v>
      </c>
      <c r="BJ469" s="17" t="s">
        <v>85</v>
      </c>
      <c r="BK469" s="200">
        <f>ROUND(I469*H469,2)</f>
        <v>0</v>
      </c>
      <c r="BL469" s="17" t="s">
        <v>129</v>
      </c>
      <c r="BM469" s="199" t="s">
        <v>994</v>
      </c>
    </row>
    <row r="470" spans="1:65" s="2" customFormat="1" ht="16.5" customHeight="1">
      <c r="A470" s="34"/>
      <c r="B470" s="35"/>
      <c r="C470" s="187" t="s">
        <v>995</v>
      </c>
      <c r="D470" s="187" t="s">
        <v>125</v>
      </c>
      <c r="E470" s="188" t="s">
        <v>996</v>
      </c>
      <c r="F470" s="189" t="s">
        <v>997</v>
      </c>
      <c r="G470" s="190" t="s">
        <v>372</v>
      </c>
      <c r="H470" s="191">
        <v>173.313</v>
      </c>
      <c r="I470" s="192"/>
      <c r="J470" s="193">
        <f>ROUND(I470*H470,2)</f>
        <v>0</v>
      </c>
      <c r="K470" s="194"/>
      <c r="L470" s="39"/>
      <c r="M470" s="195" t="s">
        <v>1</v>
      </c>
      <c r="N470" s="196" t="s">
        <v>42</v>
      </c>
      <c r="O470" s="71"/>
      <c r="P470" s="197">
        <f>O470*H470</f>
        <v>0</v>
      </c>
      <c r="Q470" s="197">
        <v>0</v>
      </c>
      <c r="R470" s="197">
        <f>Q470*H470</f>
        <v>0</v>
      </c>
      <c r="S470" s="197">
        <v>0</v>
      </c>
      <c r="T470" s="198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99" t="s">
        <v>129</v>
      </c>
      <c r="AT470" s="199" t="s">
        <v>125</v>
      </c>
      <c r="AU470" s="199" t="s">
        <v>87</v>
      </c>
      <c r="AY470" s="17" t="s">
        <v>122</v>
      </c>
      <c r="BE470" s="200">
        <f>IF(N470="základní",J470,0)</f>
        <v>0</v>
      </c>
      <c r="BF470" s="200">
        <f>IF(N470="snížená",J470,0)</f>
        <v>0</v>
      </c>
      <c r="BG470" s="200">
        <f>IF(N470="zákl. přenesená",J470,0)</f>
        <v>0</v>
      </c>
      <c r="BH470" s="200">
        <f>IF(N470="sníž. přenesená",J470,0)</f>
        <v>0</v>
      </c>
      <c r="BI470" s="200">
        <f>IF(N470="nulová",J470,0)</f>
        <v>0</v>
      </c>
      <c r="BJ470" s="17" t="s">
        <v>85</v>
      </c>
      <c r="BK470" s="200">
        <f>ROUND(I470*H470,2)</f>
        <v>0</v>
      </c>
      <c r="BL470" s="17" t="s">
        <v>129</v>
      </c>
      <c r="BM470" s="199" t="s">
        <v>998</v>
      </c>
    </row>
    <row r="471" spans="1:65" s="2" customFormat="1" ht="24.2" customHeight="1">
      <c r="A471" s="34"/>
      <c r="B471" s="35"/>
      <c r="C471" s="187" t="s">
        <v>999</v>
      </c>
      <c r="D471" s="187" t="s">
        <v>125</v>
      </c>
      <c r="E471" s="188" t="s">
        <v>1000</v>
      </c>
      <c r="F471" s="189" t="s">
        <v>1001</v>
      </c>
      <c r="G471" s="190" t="s">
        <v>372</v>
      </c>
      <c r="H471" s="191">
        <v>676.093</v>
      </c>
      <c r="I471" s="192"/>
      <c r="J471" s="193">
        <f>ROUND(I471*H471,2)</f>
        <v>0</v>
      </c>
      <c r="K471" s="194"/>
      <c r="L471" s="39"/>
      <c r="M471" s="195" t="s">
        <v>1</v>
      </c>
      <c r="N471" s="196" t="s">
        <v>42</v>
      </c>
      <c r="O471" s="71"/>
      <c r="P471" s="197">
        <f>O471*H471</f>
        <v>0</v>
      </c>
      <c r="Q471" s="197">
        <v>3E-05</v>
      </c>
      <c r="R471" s="197">
        <f>Q471*H471</f>
        <v>0.02028279</v>
      </c>
      <c r="S471" s="197">
        <v>0</v>
      </c>
      <c r="T471" s="198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99" t="s">
        <v>129</v>
      </c>
      <c r="AT471" s="199" t="s">
        <v>125</v>
      </c>
      <c r="AU471" s="199" t="s">
        <v>87</v>
      </c>
      <c r="AY471" s="17" t="s">
        <v>122</v>
      </c>
      <c r="BE471" s="200">
        <f>IF(N471="základní",J471,0)</f>
        <v>0</v>
      </c>
      <c r="BF471" s="200">
        <f>IF(N471="snížená",J471,0)</f>
        <v>0</v>
      </c>
      <c r="BG471" s="200">
        <f>IF(N471="zákl. přenesená",J471,0)</f>
        <v>0</v>
      </c>
      <c r="BH471" s="200">
        <f>IF(N471="sníž. přenesená",J471,0)</f>
        <v>0</v>
      </c>
      <c r="BI471" s="200">
        <f>IF(N471="nulová",J471,0)</f>
        <v>0</v>
      </c>
      <c r="BJ471" s="17" t="s">
        <v>85</v>
      </c>
      <c r="BK471" s="200">
        <f>ROUND(I471*H471,2)</f>
        <v>0</v>
      </c>
      <c r="BL471" s="17" t="s">
        <v>129</v>
      </c>
      <c r="BM471" s="199" t="s">
        <v>1002</v>
      </c>
    </row>
    <row r="472" spans="2:51" s="14" customFormat="1" ht="12">
      <c r="B472" s="229"/>
      <c r="C472" s="230"/>
      <c r="D472" s="214" t="s">
        <v>143</v>
      </c>
      <c r="E472" s="231" t="s">
        <v>1</v>
      </c>
      <c r="F472" s="232" t="s">
        <v>1003</v>
      </c>
      <c r="G472" s="230"/>
      <c r="H472" s="231" t="s">
        <v>1</v>
      </c>
      <c r="I472" s="233"/>
      <c r="J472" s="230"/>
      <c r="K472" s="230"/>
      <c r="L472" s="234"/>
      <c r="M472" s="235"/>
      <c r="N472" s="236"/>
      <c r="O472" s="236"/>
      <c r="P472" s="236"/>
      <c r="Q472" s="236"/>
      <c r="R472" s="236"/>
      <c r="S472" s="236"/>
      <c r="T472" s="237"/>
      <c r="AT472" s="238" t="s">
        <v>143</v>
      </c>
      <c r="AU472" s="238" t="s">
        <v>87</v>
      </c>
      <c r="AV472" s="14" t="s">
        <v>85</v>
      </c>
      <c r="AW472" s="14" t="s">
        <v>32</v>
      </c>
      <c r="AX472" s="14" t="s">
        <v>77</v>
      </c>
      <c r="AY472" s="238" t="s">
        <v>122</v>
      </c>
    </row>
    <row r="473" spans="2:51" s="13" customFormat="1" ht="12">
      <c r="B473" s="212"/>
      <c r="C473" s="213"/>
      <c r="D473" s="214" t="s">
        <v>143</v>
      </c>
      <c r="E473" s="239" t="s">
        <v>1</v>
      </c>
      <c r="F473" s="215" t="s">
        <v>553</v>
      </c>
      <c r="G473" s="213"/>
      <c r="H473" s="216">
        <v>297.48</v>
      </c>
      <c r="I473" s="217"/>
      <c r="J473" s="213"/>
      <c r="K473" s="213"/>
      <c r="L473" s="218"/>
      <c r="M473" s="219"/>
      <c r="N473" s="220"/>
      <c r="O473" s="220"/>
      <c r="P473" s="220"/>
      <c r="Q473" s="220"/>
      <c r="R473" s="220"/>
      <c r="S473" s="220"/>
      <c r="T473" s="221"/>
      <c r="AT473" s="222" t="s">
        <v>143</v>
      </c>
      <c r="AU473" s="222" t="s">
        <v>87</v>
      </c>
      <c r="AV473" s="13" t="s">
        <v>87</v>
      </c>
      <c r="AW473" s="13" t="s">
        <v>32</v>
      </c>
      <c r="AX473" s="13" t="s">
        <v>77</v>
      </c>
      <c r="AY473" s="222" t="s">
        <v>122</v>
      </c>
    </row>
    <row r="474" spans="2:51" s="14" customFormat="1" ht="22.5">
      <c r="B474" s="229"/>
      <c r="C474" s="230"/>
      <c r="D474" s="214" t="s">
        <v>143</v>
      </c>
      <c r="E474" s="231" t="s">
        <v>1</v>
      </c>
      <c r="F474" s="232" t="s">
        <v>1004</v>
      </c>
      <c r="G474" s="230"/>
      <c r="H474" s="231" t="s">
        <v>1</v>
      </c>
      <c r="I474" s="233"/>
      <c r="J474" s="230"/>
      <c r="K474" s="230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143</v>
      </c>
      <c r="AU474" s="238" t="s">
        <v>87</v>
      </c>
      <c r="AV474" s="14" t="s">
        <v>85</v>
      </c>
      <c r="AW474" s="14" t="s">
        <v>32</v>
      </c>
      <c r="AX474" s="14" t="s">
        <v>77</v>
      </c>
      <c r="AY474" s="238" t="s">
        <v>122</v>
      </c>
    </row>
    <row r="475" spans="2:51" s="13" customFormat="1" ht="12">
      <c r="B475" s="212"/>
      <c r="C475" s="213"/>
      <c r="D475" s="214" t="s">
        <v>143</v>
      </c>
      <c r="E475" s="239" t="s">
        <v>1</v>
      </c>
      <c r="F475" s="215" t="s">
        <v>1005</v>
      </c>
      <c r="G475" s="213"/>
      <c r="H475" s="216">
        <v>164.02</v>
      </c>
      <c r="I475" s="217"/>
      <c r="J475" s="213"/>
      <c r="K475" s="213"/>
      <c r="L475" s="218"/>
      <c r="M475" s="219"/>
      <c r="N475" s="220"/>
      <c r="O475" s="220"/>
      <c r="P475" s="220"/>
      <c r="Q475" s="220"/>
      <c r="R475" s="220"/>
      <c r="S475" s="220"/>
      <c r="T475" s="221"/>
      <c r="AT475" s="222" t="s">
        <v>143</v>
      </c>
      <c r="AU475" s="222" t="s">
        <v>87</v>
      </c>
      <c r="AV475" s="13" t="s">
        <v>87</v>
      </c>
      <c r="AW475" s="13" t="s">
        <v>32</v>
      </c>
      <c r="AX475" s="13" t="s">
        <v>77</v>
      </c>
      <c r="AY475" s="222" t="s">
        <v>122</v>
      </c>
    </row>
    <row r="476" spans="2:51" s="14" customFormat="1" ht="12">
      <c r="B476" s="229"/>
      <c r="C476" s="230"/>
      <c r="D476" s="214" t="s">
        <v>143</v>
      </c>
      <c r="E476" s="231" t="s">
        <v>1</v>
      </c>
      <c r="F476" s="232" t="s">
        <v>1006</v>
      </c>
      <c r="G476" s="230"/>
      <c r="H476" s="231" t="s">
        <v>1</v>
      </c>
      <c r="I476" s="233"/>
      <c r="J476" s="230"/>
      <c r="K476" s="230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143</v>
      </c>
      <c r="AU476" s="238" t="s">
        <v>87</v>
      </c>
      <c r="AV476" s="14" t="s">
        <v>85</v>
      </c>
      <c r="AW476" s="14" t="s">
        <v>32</v>
      </c>
      <c r="AX476" s="14" t="s">
        <v>77</v>
      </c>
      <c r="AY476" s="238" t="s">
        <v>122</v>
      </c>
    </row>
    <row r="477" spans="2:51" s="13" customFormat="1" ht="12">
      <c r="B477" s="212"/>
      <c r="C477" s="213"/>
      <c r="D477" s="214" t="s">
        <v>143</v>
      </c>
      <c r="E477" s="239" t="s">
        <v>1</v>
      </c>
      <c r="F477" s="215" t="s">
        <v>1007</v>
      </c>
      <c r="G477" s="213"/>
      <c r="H477" s="216">
        <v>164.02</v>
      </c>
      <c r="I477" s="217"/>
      <c r="J477" s="213"/>
      <c r="K477" s="213"/>
      <c r="L477" s="218"/>
      <c r="M477" s="219"/>
      <c r="N477" s="220"/>
      <c r="O477" s="220"/>
      <c r="P477" s="220"/>
      <c r="Q477" s="220"/>
      <c r="R477" s="220"/>
      <c r="S477" s="220"/>
      <c r="T477" s="221"/>
      <c r="AT477" s="222" t="s">
        <v>143</v>
      </c>
      <c r="AU477" s="222" t="s">
        <v>87</v>
      </c>
      <c r="AV477" s="13" t="s">
        <v>87</v>
      </c>
      <c r="AW477" s="13" t="s">
        <v>32</v>
      </c>
      <c r="AX477" s="13" t="s">
        <v>77</v>
      </c>
      <c r="AY477" s="222" t="s">
        <v>122</v>
      </c>
    </row>
    <row r="478" spans="2:51" s="14" customFormat="1" ht="12">
      <c r="B478" s="229"/>
      <c r="C478" s="230"/>
      <c r="D478" s="214" t="s">
        <v>143</v>
      </c>
      <c r="E478" s="231" t="s">
        <v>1</v>
      </c>
      <c r="F478" s="232" t="s">
        <v>652</v>
      </c>
      <c r="G478" s="230"/>
      <c r="H478" s="231" t="s">
        <v>1</v>
      </c>
      <c r="I478" s="233"/>
      <c r="J478" s="230"/>
      <c r="K478" s="230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143</v>
      </c>
      <c r="AU478" s="238" t="s">
        <v>87</v>
      </c>
      <c r="AV478" s="14" t="s">
        <v>85</v>
      </c>
      <c r="AW478" s="14" t="s">
        <v>32</v>
      </c>
      <c r="AX478" s="14" t="s">
        <v>77</v>
      </c>
      <c r="AY478" s="238" t="s">
        <v>122</v>
      </c>
    </row>
    <row r="479" spans="2:51" s="13" customFormat="1" ht="12">
      <c r="B479" s="212"/>
      <c r="C479" s="213"/>
      <c r="D479" s="214" t="s">
        <v>143</v>
      </c>
      <c r="E479" s="239" t="s">
        <v>1</v>
      </c>
      <c r="F479" s="215" t="s">
        <v>653</v>
      </c>
      <c r="G479" s="213"/>
      <c r="H479" s="216">
        <v>9.293</v>
      </c>
      <c r="I479" s="217"/>
      <c r="J479" s="213"/>
      <c r="K479" s="213"/>
      <c r="L479" s="218"/>
      <c r="M479" s="219"/>
      <c r="N479" s="220"/>
      <c r="O479" s="220"/>
      <c r="P479" s="220"/>
      <c r="Q479" s="220"/>
      <c r="R479" s="220"/>
      <c r="S479" s="220"/>
      <c r="T479" s="221"/>
      <c r="AT479" s="222" t="s">
        <v>143</v>
      </c>
      <c r="AU479" s="222" t="s">
        <v>87</v>
      </c>
      <c r="AV479" s="13" t="s">
        <v>87</v>
      </c>
      <c r="AW479" s="13" t="s">
        <v>32</v>
      </c>
      <c r="AX479" s="13" t="s">
        <v>77</v>
      </c>
      <c r="AY479" s="222" t="s">
        <v>122</v>
      </c>
    </row>
    <row r="480" spans="2:51" s="14" customFormat="1" ht="12">
      <c r="B480" s="229"/>
      <c r="C480" s="230"/>
      <c r="D480" s="214" t="s">
        <v>143</v>
      </c>
      <c r="E480" s="231" t="s">
        <v>1</v>
      </c>
      <c r="F480" s="232" t="s">
        <v>570</v>
      </c>
      <c r="G480" s="230"/>
      <c r="H480" s="231" t="s">
        <v>1</v>
      </c>
      <c r="I480" s="233"/>
      <c r="J480" s="230"/>
      <c r="K480" s="230"/>
      <c r="L480" s="234"/>
      <c r="M480" s="235"/>
      <c r="N480" s="236"/>
      <c r="O480" s="236"/>
      <c r="P480" s="236"/>
      <c r="Q480" s="236"/>
      <c r="R480" s="236"/>
      <c r="S480" s="236"/>
      <c r="T480" s="237"/>
      <c r="AT480" s="238" t="s">
        <v>143</v>
      </c>
      <c r="AU480" s="238" t="s">
        <v>87</v>
      </c>
      <c r="AV480" s="14" t="s">
        <v>85</v>
      </c>
      <c r="AW480" s="14" t="s">
        <v>32</v>
      </c>
      <c r="AX480" s="14" t="s">
        <v>77</v>
      </c>
      <c r="AY480" s="238" t="s">
        <v>122</v>
      </c>
    </row>
    <row r="481" spans="2:51" s="13" customFormat="1" ht="12">
      <c r="B481" s="212"/>
      <c r="C481" s="213"/>
      <c r="D481" s="214" t="s">
        <v>143</v>
      </c>
      <c r="E481" s="239" t="s">
        <v>1</v>
      </c>
      <c r="F481" s="215" t="s">
        <v>1008</v>
      </c>
      <c r="G481" s="213"/>
      <c r="H481" s="216">
        <v>41.28</v>
      </c>
      <c r="I481" s="217"/>
      <c r="J481" s="213"/>
      <c r="K481" s="213"/>
      <c r="L481" s="218"/>
      <c r="M481" s="219"/>
      <c r="N481" s="220"/>
      <c r="O481" s="220"/>
      <c r="P481" s="220"/>
      <c r="Q481" s="220"/>
      <c r="R481" s="220"/>
      <c r="S481" s="220"/>
      <c r="T481" s="221"/>
      <c r="AT481" s="222" t="s">
        <v>143</v>
      </c>
      <c r="AU481" s="222" t="s">
        <v>87</v>
      </c>
      <c r="AV481" s="13" t="s">
        <v>87</v>
      </c>
      <c r="AW481" s="13" t="s">
        <v>32</v>
      </c>
      <c r="AX481" s="13" t="s">
        <v>77</v>
      </c>
      <c r="AY481" s="222" t="s">
        <v>122</v>
      </c>
    </row>
    <row r="482" spans="2:51" s="15" customFormat="1" ht="12">
      <c r="B482" s="240"/>
      <c r="C482" s="241"/>
      <c r="D482" s="214" t="s">
        <v>143</v>
      </c>
      <c r="E482" s="242" t="s">
        <v>1</v>
      </c>
      <c r="F482" s="243" t="s">
        <v>476</v>
      </c>
      <c r="G482" s="241"/>
      <c r="H482" s="244">
        <v>676.093</v>
      </c>
      <c r="I482" s="245"/>
      <c r="J482" s="241"/>
      <c r="K482" s="241"/>
      <c r="L482" s="246"/>
      <c r="M482" s="247"/>
      <c r="N482" s="248"/>
      <c r="O482" s="248"/>
      <c r="P482" s="248"/>
      <c r="Q482" s="248"/>
      <c r="R482" s="248"/>
      <c r="S482" s="248"/>
      <c r="T482" s="249"/>
      <c r="AT482" s="250" t="s">
        <v>143</v>
      </c>
      <c r="AU482" s="250" t="s">
        <v>87</v>
      </c>
      <c r="AV482" s="15" t="s">
        <v>134</v>
      </c>
      <c r="AW482" s="15" t="s">
        <v>32</v>
      </c>
      <c r="AX482" s="15" t="s">
        <v>85</v>
      </c>
      <c r="AY482" s="250" t="s">
        <v>122</v>
      </c>
    </row>
    <row r="483" spans="1:65" s="2" customFormat="1" ht="24.2" customHeight="1">
      <c r="A483" s="34"/>
      <c r="B483" s="35"/>
      <c r="C483" s="187" t="s">
        <v>1009</v>
      </c>
      <c r="D483" s="187" t="s">
        <v>125</v>
      </c>
      <c r="E483" s="188" t="s">
        <v>1010</v>
      </c>
      <c r="F483" s="189" t="s">
        <v>1011</v>
      </c>
      <c r="G483" s="190" t="s">
        <v>372</v>
      </c>
      <c r="H483" s="191">
        <v>173.313</v>
      </c>
      <c r="I483" s="192"/>
      <c r="J483" s="193">
        <f>ROUND(I483*H483,2)</f>
        <v>0</v>
      </c>
      <c r="K483" s="194"/>
      <c r="L483" s="39"/>
      <c r="M483" s="195" t="s">
        <v>1</v>
      </c>
      <c r="N483" s="196" t="s">
        <v>42</v>
      </c>
      <c r="O483" s="71"/>
      <c r="P483" s="197">
        <f>O483*H483</f>
        <v>0</v>
      </c>
      <c r="Q483" s="197">
        <v>0.00455</v>
      </c>
      <c r="R483" s="197">
        <f>Q483*H483</f>
        <v>0.78857415</v>
      </c>
      <c r="S483" s="197">
        <v>0</v>
      </c>
      <c r="T483" s="198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99" t="s">
        <v>129</v>
      </c>
      <c r="AT483" s="199" t="s">
        <v>125</v>
      </c>
      <c r="AU483" s="199" t="s">
        <v>87</v>
      </c>
      <c r="AY483" s="17" t="s">
        <v>122</v>
      </c>
      <c r="BE483" s="200">
        <f>IF(N483="základní",J483,0)</f>
        <v>0</v>
      </c>
      <c r="BF483" s="200">
        <f>IF(N483="snížená",J483,0)</f>
        <v>0</v>
      </c>
      <c r="BG483" s="200">
        <f>IF(N483="zákl. přenesená",J483,0)</f>
        <v>0</v>
      </c>
      <c r="BH483" s="200">
        <f>IF(N483="sníž. přenesená",J483,0)</f>
        <v>0</v>
      </c>
      <c r="BI483" s="200">
        <f>IF(N483="nulová",J483,0)</f>
        <v>0</v>
      </c>
      <c r="BJ483" s="17" t="s">
        <v>85</v>
      </c>
      <c r="BK483" s="200">
        <f>ROUND(I483*H483,2)</f>
        <v>0</v>
      </c>
      <c r="BL483" s="17" t="s">
        <v>129</v>
      </c>
      <c r="BM483" s="199" t="s">
        <v>1012</v>
      </c>
    </row>
    <row r="484" spans="2:51" s="13" customFormat="1" ht="12">
      <c r="B484" s="212"/>
      <c r="C484" s="213"/>
      <c r="D484" s="214" t="s">
        <v>143</v>
      </c>
      <c r="E484" s="239" t="s">
        <v>1</v>
      </c>
      <c r="F484" s="215" t="s">
        <v>1005</v>
      </c>
      <c r="G484" s="213"/>
      <c r="H484" s="216">
        <v>164.02</v>
      </c>
      <c r="I484" s="217"/>
      <c r="J484" s="213"/>
      <c r="K484" s="213"/>
      <c r="L484" s="218"/>
      <c r="M484" s="219"/>
      <c r="N484" s="220"/>
      <c r="O484" s="220"/>
      <c r="P484" s="220"/>
      <c r="Q484" s="220"/>
      <c r="R484" s="220"/>
      <c r="S484" s="220"/>
      <c r="T484" s="221"/>
      <c r="AT484" s="222" t="s">
        <v>143</v>
      </c>
      <c r="AU484" s="222" t="s">
        <v>87</v>
      </c>
      <c r="AV484" s="13" t="s">
        <v>87</v>
      </c>
      <c r="AW484" s="13" t="s">
        <v>32</v>
      </c>
      <c r="AX484" s="13" t="s">
        <v>77</v>
      </c>
      <c r="AY484" s="222" t="s">
        <v>122</v>
      </c>
    </row>
    <row r="485" spans="2:51" s="14" customFormat="1" ht="12">
      <c r="B485" s="229"/>
      <c r="C485" s="230"/>
      <c r="D485" s="214" t="s">
        <v>143</v>
      </c>
      <c r="E485" s="231" t="s">
        <v>1</v>
      </c>
      <c r="F485" s="232" t="s">
        <v>652</v>
      </c>
      <c r="G485" s="230"/>
      <c r="H485" s="231" t="s">
        <v>1</v>
      </c>
      <c r="I485" s="233"/>
      <c r="J485" s="230"/>
      <c r="K485" s="230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143</v>
      </c>
      <c r="AU485" s="238" t="s">
        <v>87</v>
      </c>
      <c r="AV485" s="14" t="s">
        <v>85</v>
      </c>
      <c r="AW485" s="14" t="s">
        <v>32</v>
      </c>
      <c r="AX485" s="14" t="s">
        <v>77</v>
      </c>
      <c r="AY485" s="238" t="s">
        <v>122</v>
      </c>
    </row>
    <row r="486" spans="2:51" s="13" customFormat="1" ht="12">
      <c r="B486" s="212"/>
      <c r="C486" s="213"/>
      <c r="D486" s="214" t="s">
        <v>143</v>
      </c>
      <c r="E486" s="239" t="s">
        <v>1</v>
      </c>
      <c r="F486" s="215" t="s">
        <v>653</v>
      </c>
      <c r="G486" s="213"/>
      <c r="H486" s="216">
        <v>9.293</v>
      </c>
      <c r="I486" s="217"/>
      <c r="J486" s="213"/>
      <c r="K486" s="213"/>
      <c r="L486" s="218"/>
      <c r="M486" s="219"/>
      <c r="N486" s="220"/>
      <c r="O486" s="220"/>
      <c r="P486" s="220"/>
      <c r="Q486" s="220"/>
      <c r="R486" s="220"/>
      <c r="S486" s="220"/>
      <c r="T486" s="221"/>
      <c r="AT486" s="222" t="s">
        <v>143</v>
      </c>
      <c r="AU486" s="222" t="s">
        <v>87</v>
      </c>
      <c r="AV486" s="13" t="s">
        <v>87</v>
      </c>
      <c r="AW486" s="13" t="s">
        <v>32</v>
      </c>
      <c r="AX486" s="13" t="s">
        <v>77</v>
      </c>
      <c r="AY486" s="222" t="s">
        <v>122</v>
      </c>
    </row>
    <row r="487" spans="2:51" s="15" customFormat="1" ht="12">
      <c r="B487" s="240"/>
      <c r="C487" s="241"/>
      <c r="D487" s="214" t="s">
        <v>143</v>
      </c>
      <c r="E487" s="242" t="s">
        <v>1</v>
      </c>
      <c r="F487" s="243" t="s">
        <v>476</v>
      </c>
      <c r="G487" s="241"/>
      <c r="H487" s="244">
        <v>173.31300000000002</v>
      </c>
      <c r="I487" s="245"/>
      <c r="J487" s="241"/>
      <c r="K487" s="241"/>
      <c r="L487" s="246"/>
      <c r="M487" s="247"/>
      <c r="N487" s="248"/>
      <c r="O487" s="248"/>
      <c r="P487" s="248"/>
      <c r="Q487" s="248"/>
      <c r="R487" s="248"/>
      <c r="S487" s="248"/>
      <c r="T487" s="249"/>
      <c r="AT487" s="250" t="s">
        <v>143</v>
      </c>
      <c r="AU487" s="250" t="s">
        <v>87</v>
      </c>
      <c r="AV487" s="15" t="s">
        <v>134</v>
      </c>
      <c r="AW487" s="15" t="s">
        <v>32</v>
      </c>
      <c r="AX487" s="15" t="s">
        <v>85</v>
      </c>
      <c r="AY487" s="250" t="s">
        <v>122</v>
      </c>
    </row>
    <row r="488" spans="1:65" s="2" customFormat="1" ht="24.2" customHeight="1">
      <c r="A488" s="34"/>
      <c r="B488" s="35"/>
      <c r="C488" s="187" t="s">
        <v>1013</v>
      </c>
      <c r="D488" s="187" t="s">
        <v>125</v>
      </c>
      <c r="E488" s="188" t="s">
        <v>1014</v>
      </c>
      <c r="F488" s="189" t="s">
        <v>1015</v>
      </c>
      <c r="G488" s="190" t="s">
        <v>372</v>
      </c>
      <c r="H488" s="191">
        <v>20.64</v>
      </c>
      <c r="I488" s="192"/>
      <c r="J488" s="193">
        <f>ROUND(I488*H488,2)</f>
        <v>0</v>
      </c>
      <c r="K488" s="194"/>
      <c r="L488" s="39"/>
      <c r="M488" s="195" t="s">
        <v>1</v>
      </c>
      <c r="N488" s="196" t="s">
        <v>42</v>
      </c>
      <c r="O488" s="71"/>
      <c r="P488" s="197">
        <f>O488*H488</f>
        <v>0</v>
      </c>
      <c r="Q488" s="197">
        <v>0.00758</v>
      </c>
      <c r="R488" s="197">
        <f>Q488*H488</f>
        <v>0.1564512</v>
      </c>
      <c r="S488" s="197">
        <v>0</v>
      </c>
      <c r="T488" s="198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99" t="s">
        <v>129</v>
      </c>
      <c r="AT488" s="199" t="s">
        <v>125</v>
      </c>
      <c r="AU488" s="199" t="s">
        <v>87</v>
      </c>
      <c r="AY488" s="17" t="s">
        <v>122</v>
      </c>
      <c r="BE488" s="200">
        <f>IF(N488="základní",J488,0)</f>
        <v>0</v>
      </c>
      <c r="BF488" s="200">
        <f>IF(N488="snížená",J488,0)</f>
        <v>0</v>
      </c>
      <c r="BG488" s="200">
        <f>IF(N488="zákl. přenesená",J488,0)</f>
        <v>0</v>
      </c>
      <c r="BH488" s="200">
        <f>IF(N488="sníž. přenesená",J488,0)</f>
        <v>0</v>
      </c>
      <c r="BI488" s="200">
        <f>IF(N488="nulová",J488,0)</f>
        <v>0</v>
      </c>
      <c r="BJ488" s="17" t="s">
        <v>85</v>
      </c>
      <c r="BK488" s="200">
        <f>ROUND(I488*H488,2)</f>
        <v>0</v>
      </c>
      <c r="BL488" s="17" t="s">
        <v>129</v>
      </c>
      <c r="BM488" s="199" t="s">
        <v>1016</v>
      </c>
    </row>
    <row r="489" spans="2:51" s="14" customFormat="1" ht="12">
      <c r="B489" s="229"/>
      <c r="C489" s="230"/>
      <c r="D489" s="214" t="s">
        <v>143</v>
      </c>
      <c r="E489" s="231" t="s">
        <v>1</v>
      </c>
      <c r="F489" s="232" t="s">
        <v>570</v>
      </c>
      <c r="G489" s="230"/>
      <c r="H489" s="231" t="s">
        <v>1</v>
      </c>
      <c r="I489" s="233"/>
      <c r="J489" s="230"/>
      <c r="K489" s="230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143</v>
      </c>
      <c r="AU489" s="238" t="s">
        <v>87</v>
      </c>
      <c r="AV489" s="14" t="s">
        <v>85</v>
      </c>
      <c r="AW489" s="14" t="s">
        <v>32</v>
      </c>
      <c r="AX489" s="14" t="s">
        <v>77</v>
      </c>
      <c r="AY489" s="238" t="s">
        <v>122</v>
      </c>
    </row>
    <row r="490" spans="2:51" s="13" customFormat="1" ht="12">
      <c r="B490" s="212"/>
      <c r="C490" s="213"/>
      <c r="D490" s="214" t="s">
        <v>143</v>
      </c>
      <c r="E490" s="239" t="s">
        <v>1</v>
      </c>
      <c r="F490" s="215" t="s">
        <v>571</v>
      </c>
      <c r="G490" s="213"/>
      <c r="H490" s="216">
        <v>20.64</v>
      </c>
      <c r="I490" s="217"/>
      <c r="J490" s="213"/>
      <c r="K490" s="213"/>
      <c r="L490" s="218"/>
      <c r="M490" s="219"/>
      <c r="N490" s="220"/>
      <c r="O490" s="220"/>
      <c r="P490" s="220"/>
      <c r="Q490" s="220"/>
      <c r="R490" s="220"/>
      <c r="S490" s="220"/>
      <c r="T490" s="221"/>
      <c r="AT490" s="222" t="s">
        <v>143</v>
      </c>
      <c r="AU490" s="222" t="s">
        <v>87</v>
      </c>
      <c r="AV490" s="13" t="s">
        <v>87</v>
      </c>
      <c r="AW490" s="13" t="s">
        <v>32</v>
      </c>
      <c r="AX490" s="13" t="s">
        <v>85</v>
      </c>
      <c r="AY490" s="222" t="s">
        <v>122</v>
      </c>
    </row>
    <row r="491" spans="1:65" s="2" customFormat="1" ht="24.2" customHeight="1">
      <c r="A491" s="34"/>
      <c r="B491" s="35"/>
      <c r="C491" s="187" t="s">
        <v>1017</v>
      </c>
      <c r="D491" s="187" t="s">
        <v>125</v>
      </c>
      <c r="E491" s="188" t="s">
        <v>1018</v>
      </c>
      <c r="F491" s="189" t="s">
        <v>1019</v>
      </c>
      <c r="G491" s="190" t="s">
        <v>372</v>
      </c>
      <c r="H491" s="191">
        <v>84.62</v>
      </c>
      <c r="I491" s="192"/>
      <c r="J491" s="193">
        <f>ROUND(I491*H491,2)</f>
        <v>0</v>
      </c>
      <c r="K491" s="194"/>
      <c r="L491" s="39"/>
      <c r="M491" s="195" t="s">
        <v>1</v>
      </c>
      <c r="N491" s="196" t="s">
        <v>42</v>
      </c>
      <c r="O491" s="71"/>
      <c r="P491" s="197">
        <f>O491*H491</f>
        <v>0</v>
      </c>
      <c r="Q491" s="197">
        <v>0</v>
      </c>
      <c r="R491" s="197">
        <f>Q491*H491</f>
        <v>0</v>
      </c>
      <c r="S491" s="197">
        <v>0.0025</v>
      </c>
      <c r="T491" s="198">
        <f>S491*H491</f>
        <v>0.21155000000000002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99" t="s">
        <v>129</v>
      </c>
      <c r="AT491" s="199" t="s">
        <v>125</v>
      </c>
      <c r="AU491" s="199" t="s">
        <v>87</v>
      </c>
      <c r="AY491" s="17" t="s">
        <v>122</v>
      </c>
      <c r="BE491" s="200">
        <f>IF(N491="základní",J491,0)</f>
        <v>0</v>
      </c>
      <c r="BF491" s="200">
        <f>IF(N491="snížená",J491,0)</f>
        <v>0</v>
      </c>
      <c r="BG491" s="200">
        <f>IF(N491="zákl. přenesená",J491,0)</f>
        <v>0</v>
      </c>
      <c r="BH491" s="200">
        <f>IF(N491="sníž. přenesená",J491,0)</f>
        <v>0</v>
      </c>
      <c r="BI491" s="200">
        <f>IF(N491="nulová",J491,0)</f>
        <v>0</v>
      </c>
      <c r="BJ491" s="17" t="s">
        <v>85</v>
      </c>
      <c r="BK491" s="200">
        <f>ROUND(I491*H491,2)</f>
        <v>0</v>
      </c>
      <c r="BL491" s="17" t="s">
        <v>129</v>
      </c>
      <c r="BM491" s="199" t="s">
        <v>1020</v>
      </c>
    </row>
    <row r="492" spans="2:51" s="14" customFormat="1" ht="12">
      <c r="B492" s="229"/>
      <c r="C492" s="230"/>
      <c r="D492" s="214" t="s">
        <v>143</v>
      </c>
      <c r="E492" s="231" t="s">
        <v>1</v>
      </c>
      <c r="F492" s="232" t="s">
        <v>1021</v>
      </c>
      <c r="G492" s="230"/>
      <c r="H492" s="231" t="s">
        <v>1</v>
      </c>
      <c r="I492" s="233"/>
      <c r="J492" s="230"/>
      <c r="K492" s="230"/>
      <c r="L492" s="234"/>
      <c r="M492" s="235"/>
      <c r="N492" s="236"/>
      <c r="O492" s="236"/>
      <c r="P492" s="236"/>
      <c r="Q492" s="236"/>
      <c r="R492" s="236"/>
      <c r="S492" s="236"/>
      <c r="T492" s="237"/>
      <c r="AT492" s="238" t="s">
        <v>143</v>
      </c>
      <c r="AU492" s="238" t="s">
        <v>87</v>
      </c>
      <c r="AV492" s="14" t="s">
        <v>85</v>
      </c>
      <c r="AW492" s="14" t="s">
        <v>32</v>
      </c>
      <c r="AX492" s="14" t="s">
        <v>77</v>
      </c>
      <c r="AY492" s="238" t="s">
        <v>122</v>
      </c>
    </row>
    <row r="493" spans="2:51" s="13" customFormat="1" ht="12">
      <c r="B493" s="212"/>
      <c r="C493" s="213"/>
      <c r="D493" s="214" t="s">
        <v>143</v>
      </c>
      <c r="E493" s="239" t="s">
        <v>1</v>
      </c>
      <c r="F493" s="215" t="s">
        <v>837</v>
      </c>
      <c r="G493" s="213"/>
      <c r="H493" s="216">
        <v>84.62</v>
      </c>
      <c r="I493" s="217"/>
      <c r="J493" s="213"/>
      <c r="K493" s="213"/>
      <c r="L493" s="218"/>
      <c r="M493" s="219"/>
      <c r="N493" s="220"/>
      <c r="O493" s="220"/>
      <c r="P493" s="220"/>
      <c r="Q493" s="220"/>
      <c r="R493" s="220"/>
      <c r="S493" s="220"/>
      <c r="T493" s="221"/>
      <c r="AT493" s="222" t="s">
        <v>143</v>
      </c>
      <c r="AU493" s="222" t="s">
        <v>87</v>
      </c>
      <c r="AV493" s="13" t="s">
        <v>87</v>
      </c>
      <c r="AW493" s="13" t="s">
        <v>32</v>
      </c>
      <c r="AX493" s="13" t="s">
        <v>85</v>
      </c>
      <c r="AY493" s="222" t="s">
        <v>122</v>
      </c>
    </row>
    <row r="494" spans="1:65" s="2" customFormat="1" ht="21.75" customHeight="1">
      <c r="A494" s="34"/>
      <c r="B494" s="35"/>
      <c r="C494" s="187" t="s">
        <v>1022</v>
      </c>
      <c r="D494" s="187" t="s">
        <v>125</v>
      </c>
      <c r="E494" s="188" t="s">
        <v>1023</v>
      </c>
      <c r="F494" s="189" t="s">
        <v>1024</v>
      </c>
      <c r="G494" s="190" t="s">
        <v>372</v>
      </c>
      <c r="H494" s="191">
        <v>193.953</v>
      </c>
      <c r="I494" s="192"/>
      <c r="J494" s="193">
        <f>ROUND(I494*H494,2)</f>
        <v>0</v>
      </c>
      <c r="K494" s="194"/>
      <c r="L494" s="39"/>
      <c r="M494" s="195" t="s">
        <v>1</v>
      </c>
      <c r="N494" s="196" t="s">
        <v>42</v>
      </c>
      <c r="O494" s="71"/>
      <c r="P494" s="197">
        <f>O494*H494</f>
        <v>0</v>
      </c>
      <c r="Q494" s="197">
        <v>0.0003</v>
      </c>
      <c r="R494" s="197">
        <f>Q494*H494</f>
        <v>0.0581859</v>
      </c>
      <c r="S494" s="197">
        <v>0</v>
      </c>
      <c r="T494" s="198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99" t="s">
        <v>129</v>
      </c>
      <c r="AT494" s="199" t="s">
        <v>125</v>
      </c>
      <c r="AU494" s="199" t="s">
        <v>87</v>
      </c>
      <c r="AY494" s="17" t="s">
        <v>122</v>
      </c>
      <c r="BE494" s="200">
        <f>IF(N494="základní",J494,0)</f>
        <v>0</v>
      </c>
      <c r="BF494" s="200">
        <f>IF(N494="snížená",J494,0)</f>
        <v>0</v>
      </c>
      <c r="BG494" s="200">
        <f>IF(N494="zákl. přenesená",J494,0)</f>
        <v>0</v>
      </c>
      <c r="BH494" s="200">
        <f>IF(N494="sníž. přenesená",J494,0)</f>
        <v>0</v>
      </c>
      <c r="BI494" s="200">
        <f>IF(N494="nulová",J494,0)</f>
        <v>0</v>
      </c>
      <c r="BJ494" s="17" t="s">
        <v>85</v>
      </c>
      <c r="BK494" s="200">
        <f>ROUND(I494*H494,2)</f>
        <v>0</v>
      </c>
      <c r="BL494" s="17" t="s">
        <v>129</v>
      </c>
      <c r="BM494" s="199" t="s">
        <v>1025</v>
      </c>
    </row>
    <row r="495" spans="2:51" s="13" customFormat="1" ht="12">
      <c r="B495" s="212"/>
      <c r="C495" s="213"/>
      <c r="D495" s="214" t="s">
        <v>143</v>
      </c>
      <c r="E495" s="239" t="s">
        <v>1</v>
      </c>
      <c r="F495" s="215" t="s">
        <v>1005</v>
      </c>
      <c r="G495" s="213"/>
      <c r="H495" s="216">
        <v>164.02</v>
      </c>
      <c r="I495" s="217"/>
      <c r="J495" s="213"/>
      <c r="K495" s="213"/>
      <c r="L495" s="218"/>
      <c r="M495" s="219"/>
      <c r="N495" s="220"/>
      <c r="O495" s="220"/>
      <c r="P495" s="220"/>
      <c r="Q495" s="220"/>
      <c r="R495" s="220"/>
      <c r="S495" s="220"/>
      <c r="T495" s="221"/>
      <c r="AT495" s="222" t="s">
        <v>143</v>
      </c>
      <c r="AU495" s="222" t="s">
        <v>87</v>
      </c>
      <c r="AV495" s="13" t="s">
        <v>87</v>
      </c>
      <c r="AW495" s="13" t="s">
        <v>32</v>
      </c>
      <c r="AX495" s="13" t="s">
        <v>77</v>
      </c>
      <c r="AY495" s="222" t="s">
        <v>122</v>
      </c>
    </row>
    <row r="496" spans="2:51" s="14" customFormat="1" ht="12">
      <c r="B496" s="229"/>
      <c r="C496" s="230"/>
      <c r="D496" s="214" t="s">
        <v>143</v>
      </c>
      <c r="E496" s="231" t="s">
        <v>1</v>
      </c>
      <c r="F496" s="232" t="s">
        <v>652</v>
      </c>
      <c r="G496" s="230"/>
      <c r="H496" s="231" t="s">
        <v>1</v>
      </c>
      <c r="I496" s="233"/>
      <c r="J496" s="230"/>
      <c r="K496" s="230"/>
      <c r="L496" s="234"/>
      <c r="M496" s="235"/>
      <c r="N496" s="236"/>
      <c r="O496" s="236"/>
      <c r="P496" s="236"/>
      <c r="Q496" s="236"/>
      <c r="R496" s="236"/>
      <c r="S496" s="236"/>
      <c r="T496" s="237"/>
      <c r="AT496" s="238" t="s">
        <v>143</v>
      </c>
      <c r="AU496" s="238" t="s">
        <v>87</v>
      </c>
      <c r="AV496" s="14" t="s">
        <v>85</v>
      </c>
      <c r="AW496" s="14" t="s">
        <v>32</v>
      </c>
      <c r="AX496" s="14" t="s">
        <v>77</v>
      </c>
      <c r="AY496" s="238" t="s">
        <v>122</v>
      </c>
    </row>
    <row r="497" spans="2:51" s="13" customFormat="1" ht="12">
      <c r="B497" s="212"/>
      <c r="C497" s="213"/>
      <c r="D497" s="214" t="s">
        <v>143</v>
      </c>
      <c r="E497" s="239" t="s">
        <v>1</v>
      </c>
      <c r="F497" s="215" t="s">
        <v>653</v>
      </c>
      <c r="G497" s="213"/>
      <c r="H497" s="216">
        <v>9.293</v>
      </c>
      <c r="I497" s="217"/>
      <c r="J497" s="213"/>
      <c r="K497" s="213"/>
      <c r="L497" s="218"/>
      <c r="M497" s="219"/>
      <c r="N497" s="220"/>
      <c r="O497" s="220"/>
      <c r="P497" s="220"/>
      <c r="Q497" s="220"/>
      <c r="R497" s="220"/>
      <c r="S497" s="220"/>
      <c r="T497" s="221"/>
      <c r="AT497" s="222" t="s">
        <v>143</v>
      </c>
      <c r="AU497" s="222" t="s">
        <v>87</v>
      </c>
      <c r="AV497" s="13" t="s">
        <v>87</v>
      </c>
      <c r="AW497" s="13" t="s">
        <v>32</v>
      </c>
      <c r="AX497" s="13" t="s">
        <v>77</v>
      </c>
      <c r="AY497" s="222" t="s">
        <v>122</v>
      </c>
    </row>
    <row r="498" spans="2:51" s="14" customFormat="1" ht="12">
      <c r="B498" s="229"/>
      <c r="C498" s="230"/>
      <c r="D498" s="214" t="s">
        <v>143</v>
      </c>
      <c r="E498" s="231" t="s">
        <v>1</v>
      </c>
      <c r="F498" s="232" t="s">
        <v>570</v>
      </c>
      <c r="G498" s="230"/>
      <c r="H498" s="231" t="s">
        <v>1</v>
      </c>
      <c r="I498" s="233"/>
      <c r="J498" s="230"/>
      <c r="K498" s="230"/>
      <c r="L498" s="234"/>
      <c r="M498" s="235"/>
      <c r="N498" s="236"/>
      <c r="O498" s="236"/>
      <c r="P498" s="236"/>
      <c r="Q498" s="236"/>
      <c r="R498" s="236"/>
      <c r="S498" s="236"/>
      <c r="T498" s="237"/>
      <c r="AT498" s="238" t="s">
        <v>143</v>
      </c>
      <c r="AU498" s="238" t="s">
        <v>87</v>
      </c>
      <c r="AV498" s="14" t="s">
        <v>85</v>
      </c>
      <c r="AW498" s="14" t="s">
        <v>32</v>
      </c>
      <c r="AX498" s="14" t="s">
        <v>77</v>
      </c>
      <c r="AY498" s="238" t="s">
        <v>122</v>
      </c>
    </row>
    <row r="499" spans="2:51" s="13" customFormat="1" ht="12">
      <c r="B499" s="212"/>
      <c r="C499" s="213"/>
      <c r="D499" s="214" t="s">
        <v>143</v>
      </c>
      <c r="E499" s="239" t="s">
        <v>1</v>
      </c>
      <c r="F499" s="215" t="s">
        <v>571</v>
      </c>
      <c r="G499" s="213"/>
      <c r="H499" s="216">
        <v>20.64</v>
      </c>
      <c r="I499" s="217"/>
      <c r="J499" s="213"/>
      <c r="K499" s="213"/>
      <c r="L499" s="218"/>
      <c r="M499" s="219"/>
      <c r="N499" s="220"/>
      <c r="O499" s="220"/>
      <c r="P499" s="220"/>
      <c r="Q499" s="220"/>
      <c r="R499" s="220"/>
      <c r="S499" s="220"/>
      <c r="T499" s="221"/>
      <c r="AT499" s="222" t="s">
        <v>143</v>
      </c>
      <c r="AU499" s="222" t="s">
        <v>87</v>
      </c>
      <c r="AV499" s="13" t="s">
        <v>87</v>
      </c>
      <c r="AW499" s="13" t="s">
        <v>32</v>
      </c>
      <c r="AX499" s="13" t="s">
        <v>77</v>
      </c>
      <c r="AY499" s="222" t="s">
        <v>122</v>
      </c>
    </row>
    <row r="500" spans="2:51" s="15" customFormat="1" ht="12">
      <c r="B500" s="240"/>
      <c r="C500" s="241"/>
      <c r="D500" s="214" t="s">
        <v>143</v>
      </c>
      <c r="E500" s="242" t="s">
        <v>1</v>
      </c>
      <c r="F500" s="243" t="s">
        <v>476</v>
      </c>
      <c r="G500" s="241"/>
      <c r="H500" s="244">
        <v>193.95300000000003</v>
      </c>
      <c r="I500" s="245"/>
      <c r="J500" s="241"/>
      <c r="K500" s="241"/>
      <c r="L500" s="246"/>
      <c r="M500" s="247"/>
      <c r="N500" s="248"/>
      <c r="O500" s="248"/>
      <c r="P500" s="248"/>
      <c r="Q500" s="248"/>
      <c r="R500" s="248"/>
      <c r="S500" s="248"/>
      <c r="T500" s="249"/>
      <c r="AT500" s="250" t="s">
        <v>143</v>
      </c>
      <c r="AU500" s="250" t="s">
        <v>87</v>
      </c>
      <c r="AV500" s="15" t="s">
        <v>134</v>
      </c>
      <c r="AW500" s="15" t="s">
        <v>32</v>
      </c>
      <c r="AX500" s="15" t="s">
        <v>85</v>
      </c>
      <c r="AY500" s="250" t="s">
        <v>122</v>
      </c>
    </row>
    <row r="501" spans="1:65" s="2" customFormat="1" ht="44.25" customHeight="1">
      <c r="A501" s="34"/>
      <c r="B501" s="35"/>
      <c r="C501" s="201" t="s">
        <v>1026</v>
      </c>
      <c r="D501" s="201" t="s">
        <v>130</v>
      </c>
      <c r="E501" s="202" t="s">
        <v>1027</v>
      </c>
      <c r="F501" s="203" t="s">
        <v>1028</v>
      </c>
      <c r="G501" s="204" t="s">
        <v>372</v>
      </c>
      <c r="H501" s="205">
        <v>213.348</v>
      </c>
      <c r="I501" s="206"/>
      <c r="J501" s="207">
        <f>ROUND(I501*H501,2)</f>
        <v>0</v>
      </c>
      <c r="K501" s="208"/>
      <c r="L501" s="209"/>
      <c r="M501" s="210" t="s">
        <v>1</v>
      </c>
      <c r="N501" s="211" t="s">
        <v>42</v>
      </c>
      <c r="O501" s="71"/>
      <c r="P501" s="197">
        <f>O501*H501</f>
        <v>0</v>
      </c>
      <c r="Q501" s="197">
        <v>0.0051</v>
      </c>
      <c r="R501" s="197">
        <f>Q501*H501</f>
        <v>1.0880748000000002</v>
      </c>
      <c r="S501" s="197">
        <v>0</v>
      </c>
      <c r="T501" s="198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99" t="s">
        <v>133</v>
      </c>
      <c r="AT501" s="199" t="s">
        <v>130</v>
      </c>
      <c r="AU501" s="199" t="s">
        <v>87</v>
      </c>
      <c r="AY501" s="17" t="s">
        <v>122</v>
      </c>
      <c r="BE501" s="200">
        <f>IF(N501="základní",J501,0)</f>
        <v>0</v>
      </c>
      <c r="BF501" s="200">
        <f>IF(N501="snížená",J501,0)</f>
        <v>0</v>
      </c>
      <c r="BG501" s="200">
        <f>IF(N501="zákl. přenesená",J501,0)</f>
        <v>0</v>
      </c>
      <c r="BH501" s="200">
        <f>IF(N501="sníž. přenesená",J501,0)</f>
        <v>0</v>
      </c>
      <c r="BI501" s="200">
        <f>IF(N501="nulová",J501,0)</f>
        <v>0</v>
      </c>
      <c r="BJ501" s="17" t="s">
        <v>85</v>
      </c>
      <c r="BK501" s="200">
        <f>ROUND(I501*H501,2)</f>
        <v>0</v>
      </c>
      <c r="BL501" s="17" t="s">
        <v>129</v>
      </c>
      <c r="BM501" s="199" t="s">
        <v>1029</v>
      </c>
    </row>
    <row r="502" spans="2:51" s="13" customFormat="1" ht="12">
      <c r="B502" s="212"/>
      <c r="C502" s="213"/>
      <c r="D502" s="214" t="s">
        <v>143</v>
      </c>
      <c r="E502" s="213"/>
      <c r="F502" s="215" t="s">
        <v>1030</v>
      </c>
      <c r="G502" s="213"/>
      <c r="H502" s="216">
        <v>213.348</v>
      </c>
      <c r="I502" s="217"/>
      <c r="J502" s="213"/>
      <c r="K502" s="213"/>
      <c r="L502" s="218"/>
      <c r="M502" s="219"/>
      <c r="N502" s="220"/>
      <c r="O502" s="220"/>
      <c r="P502" s="220"/>
      <c r="Q502" s="220"/>
      <c r="R502" s="220"/>
      <c r="S502" s="220"/>
      <c r="T502" s="221"/>
      <c r="AT502" s="222" t="s">
        <v>143</v>
      </c>
      <c r="AU502" s="222" t="s">
        <v>87</v>
      </c>
      <c r="AV502" s="13" t="s">
        <v>87</v>
      </c>
      <c r="AW502" s="13" t="s">
        <v>4</v>
      </c>
      <c r="AX502" s="13" t="s">
        <v>85</v>
      </c>
      <c r="AY502" s="222" t="s">
        <v>122</v>
      </c>
    </row>
    <row r="503" spans="1:65" s="2" customFormat="1" ht="21.75" customHeight="1">
      <c r="A503" s="34"/>
      <c r="B503" s="35"/>
      <c r="C503" s="187" t="s">
        <v>1031</v>
      </c>
      <c r="D503" s="187" t="s">
        <v>125</v>
      </c>
      <c r="E503" s="188" t="s">
        <v>1032</v>
      </c>
      <c r="F503" s="189" t="s">
        <v>1033</v>
      </c>
      <c r="G503" s="190" t="s">
        <v>138</v>
      </c>
      <c r="H503" s="191">
        <v>39.42</v>
      </c>
      <c r="I503" s="192"/>
      <c r="J503" s="193">
        <f>ROUND(I503*H503,2)</f>
        <v>0</v>
      </c>
      <c r="K503" s="194"/>
      <c r="L503" s="39"/>
      <c r="M503" s="195" t="s">
        <v>1</v>
      </c>
      <c r="N503" s="196" t="s">
        <v>42</v>
      </c>
      <c r="O503" s="71"/>
      <c r="P503" s="197">
        <f>O503*H503</f>
        <v>0</v>
      </c>
      <c r="Q503" s="197">
        <v>0</v>
      </c>
      <c r="R503" s="197">
        <f>Q503*H503</f>
        <v>0</v>
      </c>
      <c r="S503" s="197">
        <v>0.0003</v>
      </c>
      <c r="T503" s="198">
        <f>S503*H503</f>
        <v>0.011826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99" t="s">
        <v>129</v>
      </c>
      <c r="AT503" s="199" t="s">
        <v>125</v>
      </c>
      <c r="AU503" s="199" t="s">
        <v>87</v>
      </c>
      <c r="AY503" s="17" t="s">
        <v>122</v>
      </c>
      <c r="BE503" s="200">
        <f>IF(N503="základní",J503,0)</f>
        <v>0</v>
      </c>
      <c r="BF503" s="200">
        <f>IF(N503="snížená",J503,0)</f>
        <v>0</v>
      </c>
      <c r="BG503" s="200">
        <f>IF(N503="zákl. přenesená",J503,0)</f>
        <v>0</v>
      </c>
      <c r="BH503" s="200">
        <f>IF(N503="sníž. přenesená",J503,0)</f>
        <v>0</v>
      </c>
      <c r="BI503" s="200">
        <f>IF(N503="nulová",J503,0)</f>
        <v>0</v>
      </c>
      <c r="BJ503" s="17" t="s">
        <v>85</v>
      </c>
      <c r="BK503" s="200">
        <f>ROUND(I503*H503,2)</f>
        <v>0</v>
      </c>
      <c r="BL503" s="17" t="s">
        <v>129</v>
      </c>
      <c r="BM503" s="199" t="s">
        <v>1034</v>
      </c>
    </row>
    <row r="504" spans="2:51" s="14" customFormat="1" ht="12">
      <c r="B504" s="229"/>
      <c r="C504" s="230"/>
      <c r="D504" s="214" t="s">
        <v>143</v>
      </c>
      <c r="E504" s="231" t="s">
        <v>1</v>
      </c>
      <c r="F504" s="232" t="s">
        <v>1021</v>
      </c>
      <c r="G504" s="230"/>
      <c r="H504" s="231" t="s">
        <v>1</v>
      </c>
      <c r="I504" s="233"/>
      <c r="J504" s="230"/>
      <c r="K504" s="230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143</v>
      </c>
      <c r="AU504" s="238" t="s">
        <v>87</v>
      </c>
      <c r="AV504" s="14" t="s">
        <v>85</v>
      </c>
      <c r="AW504" s="14" t="s">
        <v>32</v>
      </c>
      <c r="AX504" s="14" t="s">
        <v>77</v>
      </c>
      <c r="AY504" s="238" t="s">
        <v>122</v>
      </c>
    </row>
    <row r="505" spans="2:51" s="13" customFormat="1" ht="12">
      <c r="B505" s="212"/>
      <c r="C505" s="213"/>
      <c r="D505" s="214" t="s">
        <v>143</v>
      </c>
      <c r="E505" s="239" t="s">
        <v>1</v>
      </c>
      <c r="F505" s="215" t="s">
        <v>1035</v>
      </c>
      <c r="G505" s="213"/>
      <c r="H505" s="216">
        <v>39.42</v>
      </c>
      <c r="I505" s="217"/>
      <c r="J505" s="213"/>
      <c r="K505" s="213"/>
      <c r="L505" s="218"/>
      <c r="M505" s="219"/>
      <c r="N505" s="220"/>
      <c r="O505" s="220"/>
      <c r="P505" s="220"/>
      <c r="Q505" s="220"/>
      <c r="R505" s="220"/>
      <c r="S505" s="220"/>
      <c r="T505" s="221"/>
      <c r="AT505" s="222" t="s">
        <v>143</v>
      </c>
      <c r="AU505" s="222" t="s">
        <v>87</v>
      </c>
      <c r="AV505" s="13" t="s">
        <v>87</v>
      </c>
      <c r="AW505" s="13" t="s">
        <v>32</v>
      </c>
      <c r="AX505" s="13" t="s">
        <v>85</v>
      </c>
      <c r="AY505" s="222" t="s">
        <v>122</v>
      </c>
    </row>
    <row r="506" spans="1:65" s="2" customFormat="1" ht="16.5" customHeight="1">
      <c r="A506" s="34"/>
      <c r="B506" s="35"/>
      <c r="C506" s="187" t="s">
        <v>1036</v>
      </c>
      <c r="D506" s="187" t="s">
        <v>125</v>
      </c>
      <c r="E506" s="188" t="s">
        <v>1037</v>
      </c>
      <c r="F506" s="189" t="s">
        <v>1038</v>
      </c>
      <c r="G506" s="190" t="s">
        <v>138</v>
      </c>
      <c r="H506" s="191">
        <v>102.52</v>
      </c>
      <c r="I506" s="192"/>
      <c r="J506" s="193">
        <f>ROUND(I506*H506,2)</f>
        <v>0</v>
      </c>
      <c r="K506" s="194"/>
      <c r="L506" s="39"/>
      <c r="M506" s="195" t="s">
        <v>1</v>
      </c>
      <c r="N506" s="196" t="s">
        <v>42</v>
      </c>
      <c r="O506" s="71"/>
      <c r="P506" s="197">
        <f>O506*H506</f>
        <v>0</v>
      </c>
      <c r="Q506" s="197">
        <v>1E-05</v>
      </c>
      <c r="R506" s="197">
        <f>Q506*H506</f>
        <v>0.0010252</v>
      </c>
      <c r="S506" s="197">
        <v>0</v>
      </c>
      <c r="T506" s="198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99" t="s">
        <v>129</v>
      </c>
      <c r="AT506" s="199" t="s">
        <v>125</v>
      </c>
      <c r="AU506" s="199" t="s">
        <v>87</v>
      </c>
      <c r="AY506" s="17" t="s">
        <v>122</v>
      </c>
      <c r="BE506" s="200">
        <f>IF(N506="základní",J506,0)</f>
        <v>0</v>
      </c>
      <c r="BF506" s="200">
        <f>IF(N506="snížená",J506,0)</f>
        <v>0</v>
      </c>
      <c r="BG506" s="200">
        <f>IF(N506="zákl. přenesená",J506,0)</f>
        <v>0</v>
      </c>
      <c r="BH506" s="200">
        <f>IF(N506="sníž. přenesená",J506,0)</f>
        <v>0</v>
      </c>
      <c r="BI506" s="200">
        <f>IF(N506="nulová",J506,0)</f>
        <v>0</v>
      </c>
      <c r="BJ506" s="17" t="s">
        <v>85</v>
      </c>
      <c r="BK506" s="200">
        <f>ROUND(I506*H506,2)</f>
        <v>0</v>
      </c>
      <c r="BL506" s="17" t="s">
        <v>129</v>
      </c>
      <c r="BM506" s="199" t="s">
        <v>1039</v>
      </c>
    </row>
    <row r="507" spans="2:51" s="14" customFormat="1" ht="12">
      <c r="B507" s="229"/>
      <c r="C507" s="230"/>
      <c r="D507" s="214" t="s">
        <v>143</v>
      </c>
      <c r="E507" s="231" t="s">
        <v>1</v>
      </c>
      <c r="F507" s="232" t="s">
        <v>846</v>
      </c>
      <c r="G507" s="230"/>
      <c r="H507" s="231" t="s">
        <v>1</v>
      </c>
      <c r="I507" s="233"/>
      <c r="J507" s="230"/>
      <c r="K507" s="230"/>
      <c r="L507" s="234"/>
      <c r="M507" s="235"/>
      <c r="N507" s="236"/>
      <c r="O507" s="236"/>
      <c r="P507" s="236"/>
      <c r="Q507" s="236"/>
      <c r="R507" s="236"/>
      <c r="S507" s="236"/>
      <c r="T507" s="237"/>
      <c r="AT507" s="238" t="s">
        <v>143</v>
      </c>
      <c r="AU507" s="238" t="s">
        <v>87</v>
      </c>
      <c r="AV507" s="14" t="s">
        <v>85</v>
      </c>
      <c r="AW507" s="14" t="s">
        <v>32</v>
      </c>
      <c r="AX507" s="14" t="s">
        <v>77</v>
      </c>
      <c r="AY507" s="238" t="s">
        <v>122</v>
      </c>
    </row>
    <row r="508" spans="2:51" s="13" customFormat="1" ht="12">
      <c r="B508" s="212"/>
      <c r="C508" s="213"/>
      <c r="D508" s="214" t="s">
        <v>143</v>
      </c>
      <c r="E508" s="239" t="s">
        <v>1</v>
      </c>
      <c r="F508" s="215" t="s">
        <v>1040</v>
      </c>
      <c r="G508" s="213"/>
      <c r="H508" s="216">
        <v>22.28</v>
      </c>
      <c r="I508" s="217"/>
      <c r="J508" s="213"/>
      <c r="K508" s="213"/>
      <c r="L508" s="218"/>
      <c r="M508" s="219"/>
      <c r="N508" s="220"/>
      <c r="O508" s="220"/>
      <c r="P508" s="220"/>
      <c r="Q508" s="220"/>
      <c r="R508" s="220"/>
      <c r="S508" s="220"/>
      <c r="T508" s="221"/>
      <c r="AT508" s="222" t="s">
        <v>143</v>
      </c>
      <c r="AU508" s="222" t="s">
        <v>87</v>
      </c>
      <c r="AV508" s="13" t="s">
        <v>87</v>
      </c>
      <c r="AW508" s="13" t="s">
        <v>32</v>
      </c>
      <c r="AX508" s="13" t="s">
        <v>77</v>
      </c>
      <c r="AY508" s="222" t="s">
        <v>122</v>
      </c>
    </row>
    <row r="509" spans="2:51" s="14" customFormat="1" ht="12">
      <c r="B509" s="229"/>
      <c r="C509" s="230"/>
      <c r="D509" s="214" t="s">
        <v>143</v>
      </c>
      <c r="E509" s="231" t="s">
        <v>1</v>
      </c>
      <c r="F509" s="232" t="s">
        <v>847</v>
      </c>
      <c r="G509" s="230"/>
      <c r="H509" s="231" t="s">
        <v>1</v>
      </c>
      <c r="I509" s="233"/>
      <c r="J509" s="230"/>
      <c r="K509" s="230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143</v>
      </c>
      <c r="AU509" s="238" t="s">
        <v>87</v>
      </c>
      <c r="AV509" s="14" t="s">
        <v>85</v>
      </c>
      <c r="AW509" s="14" t="s">
        <v>32</v>
      </c>
      <c r="AX509" s="14" t="s">
        <v>77</v>
      </c>
      <c r="AY509" s="238" t="s">
        <v>122</v>
      </c>
    </row>
    <row r="510" spans="2:51" s="13" customFormat="1" ht="12">
      <c r="B510" s="212"/>
      <c r="C510" s="213"/>
      <c r="D510" s="214" t="s">
        <v>143</v>
      </c>
      <c r="E510" s="239" t="s">
        <v>1</v>
      </c>
      <c r="F510" s="215" t="s">
        <v>1041</v>
      </c>
      <c r="G510" s="213"/>
      <c r="H510" s="216">
        <v>18.29</v>
      </c>
      <c r="I510" s="217"/>
      <c r="J510" s="213"/>
      <c r="K510" s="213"/>
      <c r="L510" s="218"/>
      <c r="M510" s="219"/>
      <c r="N510" s="220"/>
      <c r="O510" s="220"/>
      <c r="P510" s="220"/>
      <c r="Q510" s="220"/>
      <c r="R510" s="220"/>
      <c r="S510" s="220"/>
      <c r="T510" s="221"/>
      <c r="AT510" s="222" t="s">
        <v>143</v>
      </c>
      <c r="AU510" s="222" t="s">
        <v>87</v>
      </c>
      <c r="AV510" s="13" t="s">
        <v>87</v>
      </c>
      <c r="AW510" s="13" t="s">
        <v>32</v>
      </c>
      <c r="AX510" s="13" t="s">
        <v>77</v>
      </c>
      <c r="AY510" s="222" t="s">
        <v>122</v>
      </c>
    </row>
    <row r="511" spans="2:51" s="14" customFormat="1" ht="12">
      <c r="B511" s="229"/>
      <c r="C511" s="230"/>
      <c r="D511" s="214" t="s">
        <v>143</v>
      </c>
      <c r="E511" s="231" t="s">
        <v>1</v>
      </c>
      <c r="F511" s="232" t="s">
        <v>819</v>
      </c>
      <c r="G511" s="230"/>
      <c r="H511" s="231" t="s">
        <v>1</v>
      </c>
      <c r="I511" s="233"/>
      <c r="J511" s="230"/>
      <c r="K511" s="230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143</v>
      </c>
      <c r="AU511" s="238" t="s">
        <v>87</v>
      </c>
      <c r="AV511" s="14" t="s">
        <v>85</v>
      </c>
      <c r="AW511" s="14" t="s">
        <v>32</v>
      </c>
      <c r="AX511" s="14" t="s">
        <v>77</v>
      </c>
      <c r="AY511" s="238" t="s">
        <v>122</v>
      </c>
    </row>
    <row r="512" spans="2:51" s="13" customFormat="1" ht="12">
      <c r="B512" s="212"/>
      <c r="C512" s="213"/>
      <c r="D512" s="214" t="s">
        <v>143</v>
      </c>
      <c r="E512" s="239" t="s">
        <v>1</v>
      </c>
      <c r="F512" s="215" t="s">
        <v>1042</v>
      </c>
      <c r="G512" s="213"/>
      <c r="H512" s="216">
        <v>39.56</v>
      </c>
      <c r="I512" s="217"/>
      <c r="J512" s="213"/>
      <c r="K512" s="213"/>
      <c r="L512" s="218"/>
      <c r="M512" s="219"/>
      <c r="N512" s="220"/>
      <c r="O512" s="220"/>
      <c r="P512" s="220"/>
      <c r="Q512" s="220"/>
      <c r="R512" s="220"/>
      <c r="S512" s="220"/>
      <c r="T512" s="221"/>
      <c r="AT512" s="222" t="s">
        <v>143</v>
      </c>
      <c r="AU512" s="222" t="s">
        <v>87</v>
      </c>
      <c r="AV512" s="13" t="s">
        <v>87</v>
      </c>
      <c r="AW512" s="13" t="s">
        <v>32</v>
      </c>
      <c r="AX512" s="13" t="s">
        <v>77</v>
      </c>
      <c r="AY512" s="222" t="s">
        <v>122</v>
      </c>
    </row>
    <row r="513" spans="2:51" s="14" customFormat="1" ht="12">
      <c r="B513" s="229"/>
      <c r="C513" s="230"/>
      <c r="D513" s="214" t="s">
        <v>143</v>
      </c>
      <c r="E513" s="231" t="s">
        <v>1</v>
      </c>
      <c r="F513" s="232" t="s">
        <v>652</v>
      </c>
      <c r="G513" s="230"/>
      <c r="H513" s="231" t="s">
        <v>1</v>
      </c>
      <c r="I513" s="233"/>
      <c r="J513" s="230"/>
      <c r="K513" s="230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143</v>
      </c>
      <c r="AU513" s="238" t="s">
        <v>87</v>
      </c>
      <c r="AV513" s="14" t="s">
        <v>85</v>
      </c>
      <c r="AW513" s="14" t="s">
        <v>32</v>
      </c>
      <c r="AX513" s="14" t="s">
        <v>77</v>
      </c>
      <c r="AY513" s="238" t="s">
        <v>122</v>
      </c>
    </row>
    <row r="514" spans="2:51" s="13" customFormat="1" ht="12">
      <c r="B514" s="212"/>
      <c r="C514" s="213"/>
      <c r="D514" s="214" t="s">
        <v>143</v>
      </c>
      <c r="E514" s="239" t="s">
        <v>1</v>
      </c>
      <c r="F514" s="215" t="s">
        <v>1043</v>
      </c>
      <c r="G514" s="213"/>
      <c r="H514" s="216">
        <v>6.29</v>
      </c>
      <c r="I514" s="217"/>
      <c r="J514" s="213"/>
      <c r="K514" s="213"/>
      <c r="L514" s="218"/>
      <c r="M514" s="219"/>
      <c r="N514" s="220"/>
      <c r="O514" s="220"/>
      <c r="P514" s="220"/>
      <c r="Q514" s="220"/>
      <c r="R514" s="220"/>
      <c r="S514" s="220"/>
      <c r="T514" s="221"/>
      <c r="AT514" s="222" t="s">
        <v>143</v>
      </c>
      <c r="AU514" s="222" t="s">
        <v>87</v>
      </c>
      <c r="AV514" s="13" t="s">
        <v>87</v>
      </c>
      <c r="AW514" s="13" t="s">
        <v>32</v>
      </c>
      <c r="AX514" s="13" t="s">
        <v>77</v>
      </c>
      <c r="AY514" s="222" t="s">
        <v>122</v>
      </c>
    </row>
    <row r="515" spans="2:51" s="14" customFormat="1" ht="12">
      <c r="B515" s="229"/>
      <c r="C515" s="230"/>
      <c r="D515" s="214" t="s">
        <v>143</v>
      </c>
      <c r="E515" s="231" t="s">
        <v>1</v>
      </c>
      <c r="F515" s="232" t="s">
        <v>1044</v>
      </c>
      <c r="G515" s="230"/>
      <c r="H515" s="231" t="s">
        <v>1</v>
      </c>
      <c r="I515" s="233"/>
      <c r="J515" s="230"/>
      <c r="K515" s="230"/>
      <c r="L515" s="234"/>
      <c r="M515" s="235"/>
      <c r="N515" s="236"/>
      <c r="O515" s="236"/>
      <c r="P515" s="236"/>
      <c r="Q515" s="236"/>
      <c r="R515" s="236"/>
      <c r="S515" s="236"/>
      <c r="T515" s="237"/>
      <c r="AT515" s="238" t="s">
        <v>143</v>
      </c>
      <c r="AU515" s="238" t="s">
        <v>87</v>
      </c>
      <c r="AV515" s="14" t="s">
        <v>85</v>
      </c>
      <c r="AW515" s="14" t="s">
        <v>32</v>
      </c>
      <c r="AX515" s="14" t="s">
        <v>77</v>
      </c>
      <c r="AY515" s="238" t="s">
        <v>122</v>
      </c>
    </row>
    <row r="516" spans="2:51" s="13" customFormat="1" ht="12">
      <c r="B516" s="212"/>
      <c r="C516" s="213"/>
      <c r="D516" s="214" t="s">
        <v>143</v>
      </c>
      <c r="E516" s="239" t="s">
        <v>1</v>
      </c>
      <c r="F516" s="215" t="s">
        <v>1045</v>
      </c>
      <c r="G516" s="213"/>
      <c r="H516" s="216">
        <v>16.1</v>
      </c>
      <c r="I516" s="217"/>
      <c r="J516" s="213"/>
      <c r="K516" s="213"/>
      <c r="L516" s="218"/>
      <c r="M516" s="219"/>
      <c r="N516" s="220"/>
      <c r="O516" s="220"/>
      <c r="P516" s="220"/>
      <c r="Q516" s="220"/>
      <c r="R516" s="220"/>
      <c r="S516" s="220"/>
      <c r="T516" s="221"/>
      <c r="AT516" s="222" t="s">
        <v>143</v>
      </c>
      <c r="AU516" s="222" t="s">
        <v>87</v>
      </c>
      <c r="AV516" s="13" t="s">
        <v>87</v>
      </c>
      <c r="AW516" s="13" t="s">
        <v>32</v>
      </c>
      <c r="AX516" s="13" t="s">
        <v>77</v>
      </c>
      <c r="AY516" s="222" t="s">
        <v>122</v>
      </c>
    </row>
    <row r="517" spans="2:51" s="15" customFormat="1" ht="12">
      <c r="B517" s="240"/>
      <c r="C517" s="241"/>
      <c r="D517" s="214" t="s">
        <v>143</v>
      </c>
      <c r="E517" s="242" t="s">
        <v>1</v>
      </c>
      <c r="F517" s="243" t="s">
        <v>476</v>
      </c>
      <c r="G517" s="241"/>
      <c r="H517" s="244">
        <v>102.52000000000001</v>
      </c>
      <c r="I517" s="245"/>
      <c r="J517" s="241"/>
      <c r="K517" s="241"/>
      <c r="L517" s="246"/>
      <c r="M517" s="247"/>
      <c r="N517" s="248"/>
      <c r="O517" s="248"/>
      <c r="P517" s="248"/>
      <c r="Q517" s="248"/>
      <c r="R517" s="248"/>
      <c r="S517" s="248"/>
      <c r="T517" s="249"/>
      <c r="AT517" s="250" t="s">
        <v>143</v>
      </c>
      <c r="AU517" s="250" t="s">
        <v>87</v>
      </c>
      <c r="AV517" s="15" t="s">
        <v>134</v>
      </c>
      <c r="AW517" s="15" t="s">
        <v>32</v>
      </c>
      <c r="AX517" s="15" t="s">
        <v>85</v>
      </c>
      <c r="AY517" s="250" t="s">
        <v>122</v>
      </c>
    </row>
    <row r="518" spans="1:65" s="2" customFormat="1" ht="16.5" customHeight="1">
      <c r="A518" s="34"/>
      <c r="B518" s="35"/>
      <c r="C518" s="201" t="s">
        <v>1046</v>
      </c>
      <c r="D518" s="201" t="s">
        <v>130</v>
      </c>
      <c r="E518" s="202" t="s">
        <v>1047</v>
      </c>
      <c r="F518" s="203" t="s">
        <v>1048</v>
      </c>
      <c r="G518" s="204" t="s">
        <v>138</v>
      </c>
      <c r="H518" s="205">
        <v>104.57</v>
      </c>
      <c r="I518" s="206"/>
      <c r="J518" s="207">
        <f>ROUND(I518*H518,2)</f>
        <v>0</v>
      </c>
      <c r="K518" s="208"/>
      <c r="L518" s="209"/>
      <c r="M518" s="210" t="s">
        <v>1</v>
      </c>
      <c r="N518" s="211" t="s">
        <v>42</v>
      </c>
      <c r="O518" s="71"/>
      <c r="P518" s="197">
        <f>O518*H518</f>
        <v>0</v>
      </c>
      <c r="Q518" s="197">
        <v>0.0003</v>
      </c>
      <c r="R518" s="197">
        <f>Q518*H518</f>
        <v>0.031370999999999996</v>
      </c>
      <c r="S518" s="197">
        <v>0</v>
      </c>
      <c r="T518" s="198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9" t="s">
        <v>133</v>
      </c>
      <c r="AT518" s="199" t="s">
        <v>130</v>
      </c>
      <c r="AU518" s="199" t="s">
        <v>87</v>
      </c>
      <c r="AY518" s="17" t="s">
        <v>122</v>
      </c>
      <c r="BE518" s="200">
        <f>IF(N518="základní",J518,0)</f>
        <v>0</v>
      </c>
      <c r="BF518" s="200">
        <f>IF(N518="snížená",J518,0)</f>
        <v>0</v>
      </c>
      <c r="BG518" s="200">
        <f>IF(N518="zákl. přenesená",J518,0)</f>
        <v>0</v>
      </c>
      <c r="BH518" s="200">
        <f>IF(N518="sníž. přenesená",J518,0)</f>
        <v>0</v>
      </c>
      <c r="BI518" s="200">
        <f>IF(N518="nulová",J518,0)</f>
        <v>0</v>
      </c>
      <c r="BJ518" s="17" t="s">
        <v>85</v>
      </c>
      <c r="BK518" s="200">
        <f>ROUND(I518*H518,2)</f>
        <v>0</v>
      </c>
      <c r="BL518" s="17" t="s">
        <v>129</v>
      </c>
      <c r="BM518" s="199" t="s">
        <v>1049</v>
      </c>
    </row>
    <row r="519" spans="2:51" s="13" customFormat="1" ht="12">
      <c r="B519" s="212"/>
      <c r="C519" s="213"/>
      <c r="D519" s="214" t="s">
        <v>143</v>
      </c>
      <c r="E519" s="213"/>
      <c r="F519" s="215" t="s">
        <v>1050</v>
      </c>
      <c r="G519" s="213"/>
      <c r="H519" s="216">
        <v>104.57</v>
      </c>
      <c r="I519" s="217"/>
      <c r="J519" s="213"/>
      <c r="K519" s="213"/>
      <c r="L519" s="218"/>
      <c r="M519" s="219"/>
      <c r="N519" s="220"/>
      <c r="O519" s="220"/>
      <c r="P519" s="220"/>
      <c r="Q519" s="220"/>
      <c r="R519" s="220"/>
      <c r="S519" s="220"/>
      <c r="T519" s="221"/>
      <c r="AT519" s="222" t="s">
        <v>143</v>
      </c>
      <c r="AU519" s="222" t="s">
        <v>87</v>
      </c>
      <c r="AV519" s="13" t="s">
        <v>87</v>
      </c>
      <c r="AW519" s="13" t="s">
        <v>4</v>
      </c>
      <c r="AX519" s="13" t="s">
        <v>85</v>
      </c>
      <c r="AY519" s="222" t="s">
        <v>122</v>
      </c>
    </row>
    <row r="520" spans="1:65" s="2" customFormat="1" ht="16.5" customHeight="1">
      <c r="A520" s="34"/>
      <c r="B520" s="35"/>
      <c r="C520" s="187" t="s">
        <v>1051</v>
      </c>
      <c r="D520" s="187" t="s">
        <v>125</v>
      </c>
      <c r="E520" s="188" t="s">
        <v>1052</v>
      </c>
      <c r="F520" s="189" t="s">
        <v>1053</v>
      </c>
      <c r="G520" s="190" t="s">
        <v>138</v>
      </c>
      <c r="H520" s="191">
        <v>7.7</v>
      </c>
      <c r="I520" s="192"/>
      <c r="J520" s="193">
        <f>ROUND(I520*H520,2)</f>
        <v>0</v>
      </c>
      <c r="K520" s="194"/>
      <c r="L520" s="39"/>
      <c r="M520" s="195" t="s">
        <v>1</v>
      </c>
      <c r="N520" s="196" t="s">
        <v>42</v>
      </c>
      <c r="O520" s="71"/>
      <c r="P520" s="197">
        <f>O520*H520</f>
        <v>0</v>
      </c>
      <c r="Q520" s="197">
        <v>0</v>
      </c>
      <c r="R520" s="197">
        <f>Q520*H520</f>
        <v>0</v>
      </c>
      <c r="S520" s="197">
        <v>0</v>
      </c>
      <c r="T520" s="198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9" t="s">
        <v>129</v>
      </c>
      <c r="AT520" s="199" t="s">
        <v>125</v>
      </c>
      <c r="AU520" s="199" t="s">
        <v>87</v>
      </c>
      <c r="AY520" s="17" t="s">
        <v>122</v>
      </c>
      <c r="BE520" s="200">
        <f>IF(N520="základní",J520,0)</f>
        <v>0</v>
      </c>
      <c r="BF520" s="200">
        <f>IF(N520="snížená",J520,0)</f>
        <v>0</v>
      </c>
      <c r="BG520" s="200">
        <f>IF(N520="zákl. přenesená",J520,0)</f>
        <v>0</v>
      </c>
      <c r="BH520" s="200">
        <f>IF(N520="sníž. přenesená",J520,0)</f>
        <v>0</v>
      </c>
      <c r="BI520" s="200">
        <f>IF(N520="nulová",J520,0)</f>
        <v>0</v>
      </c>
      <c r="BJ520" s="17" t="s">
        <v>85</v>
      </c>
      <c r="BK520" s="200">
        <f>ROUND(I520*H520,2)</f>
        <v>0</v>
      </c>
      <c r="BL520" s="17" t="s">
        <v>129</v>
      </c>
      <c r="BM520" s="199" t="s">
        <v>1054</v>
      </c>
    </row>
    <row r="521" spans="2:51" s="14" customFormat="1" ht="12">
      <c r="B521" s="229"/>
      <c r="C521" s="230"/>
      <c r="D521" s="214" t="s">
        <v>143</v>
      </c>
      <c r="E521" s="231" t="s">
        <v>1</v>
      </c>
      <c r="F521" s="232" t="s">
        <v>1055</v>
      </c>
      <c r="G521" s="230"/>
      <c r="H521" s="231" t="s">
        <v>1</v>
      </c>
      <c r="I521" s="233"/>
      <c r="J521" s="230"/>
      <c r="K521" s="230"/>
      <c r="L521" s="234"/>
      <c r="M521" s="235"/>
      <c r="N521" s="236"/>
      <c r="O521" s="236"/>
      <c r="P521" s="236"/>
      <c r="Q521" s="236"/>
      <c r="R521" s="236"/>
      <c r="S521" s="236"/>
      <c r="T521" s="237"/>
      <c r="AT521" s="238" t="s">
        <v>143</v>
      </c>
      <c r="AU521" s="238" t="s">
        <v>87</v>
      </c>
      <c r="AV521" s="14" t="s">
        <v>85</v>
      </c>
      <c r="AW521" s="14" t="s">
        <v>32</v>
      </c>
      <c r="AX521" s="14" t="s">
        <v>77</v>
      </c>
      <c r="AY521" s="238" t="s">
        <v>122</v>
      </c>
    </row>
    <row r="522" spans="2:51" s="13" customFormat="1" ht="12">
      <c r="B522" s="212"/>
      <c r="C522" s="213"/>
      <c r="D522" s="214" t="s">
        <v>143</v>
      </c>
      <c r="E522" s="239" t="s">
        <v>1</v>
      </c>
      <c r="F522" s="215" t="s">
        <v>1056</v>
      </c>
      <c r="G522" s="213"/>
      <c r="H522" s="216">
        <v>7.7</v>
      </c>
      <c r="I522" s="217"/>
      <c r="J522" s="213"/>
      <c r="K522" s="213"/>
      <c r="L522" s="218"/>
      <c r="M522" s="219"/>
      <c r="N522" s="220"/>
      <c r="O522" s="220"/>
      <c r="P522" s="220"/>
      <c r="Q522" s="220"/>
      <c r="R522" s="220"/>
      <c r="S522" s="220"/>
      <c r="T522" s="221"/>
      <c r="AT522" s="222" t="s">
        <v>143</v>
      </c>
      <c r="AU522" s="222" t="s">
        <v>87</v>
      </c>
      <c r="AV522" s="13" t="s">
        <v>87</v>
      </c>
      <c r="AW522" s="13" t="s">
        <v>32</v>
      </c>
      <c r="AX522" s="13" t="s">
        <v>85</v>
      </c>
      <c r="AY522" s="222" t="s">
        <v>122</v>
      </c>
    </row>
    <row r="523" spans="1:65" s="2" customFormat="1" ht="16.5" customHeight="1">
      <c r="A523" s="34"/>
      <c r="B523" s="35"/>
      <c r="C523" s="201" t="s">
        <v>1057</v>
      </c>
      <c r="D523" s="201" t="s">
        <v>130</v>
      </c>
      <c r="E523" s="202" t="s">
        <v>1058</v>
      </c>
      <c r="F523" s="203" t="s">
        <v>1059</v>
      </c>
      <c r="G523" s="204" t="s">
        <v>138</v>
      </c>
      <c r="H523" s="205">
        <v>7.854</v>
      </c>
      <c r="I523" s="206"/>
      <c r="J523" s="207">
        <f>ROUND(I523*H523,2)</f>
        <v>0</v>
      </c>
      <c r="K523" s="208"/>
      <c r="L523" s="209"/>
      <c r="M523" s="210" t="s">
        <v>1</v>
      </c>
      <c r="N523" s="211" t="s">
        <v>42</v>
      </c>
      <c r="O523" s="71"/>
      <c r="P523" s="197">
        <f>O523*H523</f>
        <v>0</v>
      </c>
      <c r="Q523" s="197">
        <v>0.00016</v>
      </c>
      <c r="R523" s="197">
        <f>Q523*H523</f>
        <v>0.00125664</v>
      </c>
      <c r="S523" s="197">
        <v>0</v>
      </c>
      <c r="T523" s="198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99" t="s">
        <v>133</v>
      </c>
      <c r="AT523" s="199" t="s">
        <v>130</v>
      </c>
      <c r="AU523" s="199" t="s">
        <v>87</v>
      </c>
      <c r="AY523" s="17" t="s">
        <v>122</v>
      </c>
      <c r="BE523" s="200">
        <f>IF(N523="základní",J523,0)</f>
        <v>0</v>
      </c>
      <c r="BF523" s="200">
        <f>IF(N523="snížená",J523,0)</f>
        <v>0</v>
      </c>
      <c r="BG523" s="200">
        <f>IF(N523="zákl. přenesená",J523,0)</f>
        <v>0</v>
      </c>
      <c r="BH523" s="200">
        <f>IF(N523="sníž. přenesená",J523,0)</f>
        <v>0</v>
      </c>
      <c r="BI523" s="200">
        <f>IF(N523="nulová",J523,0)</f>
        <v>0</v>
      </c>
      <c r="BJ523" s="17" t="s">
        <v>85</v>
      </c>
      <c r="BK523" s="200">
        <f>ROUND(I523*H523,2)</f>
        <v>0</v>
      </c>
      <c r="BL523" s="17" t="s">
        <v>129</v>
      </c>
      <c r="BM523" s="199" t="s">
        <v>1060</v>
      </c>
    </row>
    <row r="524" spans="2:51" s="13" customFormat="1" ht="12">
      <c r="B524" s="212"/>
      <c r="C524" s="213"/>
      <c r="D524" s="214" t="s">
        <v>143</v>
      </c>
      <c r="E524" s="213"/>
      <c r="F524" s="215" t="s">
        <v>1061</v>
      </c>
      <c r="G524" s="213"/>
      <c r="H524" s="216">
        <v>7.854</v>
      </c>
      <c r="I524" s="217"/>
      <c r="J524" s="213"/>
      <c r="K524" s="213"/>
      <c r="L524" s="218"/>
      <c r="M524" s="219"/>
      <c r="N524" s="220"/>
      <c r="O524" s="220"/>
      <c r="P524" s="220"/>
      <c r="Q524" s="220"/>
      <c r="R524" s="220"/>
      <c r="S524" s="220"/>
      <c r="T524" s="221"/>
      <c r="AT524" s="222" t="s">
        <v>143</v>
      </c>
      <c r="AU524" s="222" t="s">
        <v>87</v>
      </c>
      <c r="AV524" s="13" t="s">
        <v>87</v>
      </c>
      <c r="AW524" s="13" t="s">
        <v>4</v>
      </c>
      <c r="AX524" s="13" t="s">
        <v>85</v>
      </c>
      <c r="AY524" s="222" t="s">
        <v>122</v>
      </c>
    </row>
    <row r="525" spans="1:65" s="2" customFormat="1" ht="24.2" customHeight="1">
      <c r="A525" s="34"/>
      <c r="B525" s="35"/>
      <c r="C525" s="187" t="s">
        <v>1062</v>
      </c>
      <c r="D525" s="187" t="s">
        <v>125</v>
      </c>
      <c r="E525" s="188" t="s">
        <v>1063</v>
      </c>
      <c r="F525" s="189" t="s">
        <v>1064</v>
      </c>
      <c r="G525" s="190" t="s">
        <v>527</v>
      </c>
      <c r="H525" s="191">
        <v>2.145</v>
      </c>
      <c r="I525" s="192"/>
      <c r="J525" s="193">
        <f>ROUND(I525*H525,2)</f>
        <v>0</v>
      </c>
      <c r="K525" s="194"/>
      <c r="L525" s="39"/>
      <c r="M525" s="195" t="s">
        <v>1</v>
      </c>
      <c r="N525" s="196" t="s">
        <v>42</v>
      </c>
      <c r="O525" s="71"/>
      <c r="P525" s="197">
        <f>O525*H525</f>
        <v>0</v>
      </c>
      <c r="Q525" s="197">
        <v>0</v>
      </c>
      <c r="R525" s="197">
        <f>Q525*H525</f>
        <v>0</v>
      </c>
      <c r="S525" s="197">
        <v>0</v>
      </c>
      <c r="T525" s="198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99" t="s">
        <v>129</v>
      </c>
      <c r="AT525" s="199" t="s">
        <v>125</v>
      </c>
      <c r="AU525" s="199" t="s">
        <v>87</v>
      </c>
      <c r="AY525" s="17" t="s">
        <v>122</v>
      </c>
      <c r="BE525" s="200">
        <f>IF(N525="základní",J525,0)</f>
        <v>0</v>
      </c>
      <c r="BF525" s="200">
        <f>IF(N525="snížená",J525,0)</f>
        <v>0</v>
      </c>
      <c r="BG525" s="200">
        <f>IF(N525="zákl. přenesená",J525,0)</f>
        <v>0</v>
      </c>
      <c r="BH525" s="200">
        <f>IF(N525="sníž. přenesená",J525,0)</f>
        <v>0</v>
      </c>
      <c r="BI525" s="200">
        <f>IF(N525="nulová",J525,0)</f>
        <v>0</v>
      </c>
      <c r="BJ525" s="17" t="s">
        <v>85</v>
      </c>
      <c r="BK525" s="200">
        <f>ROUND(I525*H525,2)</f>
        <v>0</v>
      </c>
      <c r="BL525" s="17" t="s">
        <v>129</v>
      </c>
      <c r="BM525" s="199" t="s">
        <v>1065</v>
      </c>
    </row>
    <row r="526" spans="2:63" s="12" customFormat="1" ht="22.9" customHeight="1">
      <c r="B526" s="171"/>
      <c r="C526" s="172"/>
      <c r="D526" s="173" t="s">
        <v>76</v>
      </c>
      <c r="E526" s="185" t="s">
        <v>1066</v>
      </c>
      <c r="F526" s="185" t="s">
        <v>1067</v>
      </c>
      <c r="G526" s="172"/>
      <c r="H526" s="172"/>
      <c r="I526" s="175"/>
      <c r="J526" s="186">
        <f>BK526</f>
        <v>0</v>
      </c>
      <c r="K526" s="172"/>
      <c r="L526" s="177"/>
      <c r="M526" s="178"/>
      <c r="N526" s="179"/>
      <c r="O526" s="179"/>
      <c r="P526" s="180">
        <f>SUM(P527:P590)</f>
        <v>0</v>
      </c>
      <c r="Q526" s="179"/>
      <c r="R526" s="180">
        <f>SUM(R527:R590)</f>
        <v>1.84853775</v>
      </c>
      <c r="S526" s="179"/>
      <c r="T526" s="181">
        <f>SUM(T527:T590)</f>
        <v>0</v>
      </c>
      <c r="AR526" s="182" t="s">
        <v>87</v>
      </c>
      <c r="AT526" s="183" t="s">
        <v>76</v>
      </c>
      <c r="AU526" s="183" t="s">
        <v>85</v>
      </c>
      <c r="AY526" s="182" t="s">
        <v>122</v>
      </c>
      <c r="BK526" s="184">
        <f>SUM(BK527:BK590)</f>
        <v>0</v>
      </c>
    </row>
    <row r="527" spans="1:65" s="2" customFormat="1" ht="16.5" customHeight="1">
      <c r="A527" s="34"/>
      <c r="B527" s="35"/>
      <c r="C527" s="187" t="s">
        <v>1068</v>
      </c>
      <c r="D527" s="187" t="s">
        <v>125</v>
      </c>
      <c r="E527" s="188" t="s">
        <v>1069</v>
      </c>
      <c r="F527" s="189" t="s">
        <v>1070</v>
      </c>
      <c r="G527" s="190" t="s">
        <v>372</v>
      </c>
      <c r="H527" s="191">
        <v>7.5</v>
      </c>
      <c r="I527" s="192"/>
      <c r="J527" s="193">
        <f>ROUND(I527*H527,2)</f>
        <v>0</v>
      </c>
      <c r="K527" s="194"/>
      <c r="L527" s="39"/>
      <c r="M527" s="195" t="s">
        <v>1</v>
      </c>
      <c r="N527" s="196" t="s">
        <v>42</v>
      </c>
      <c r="O527" s="71"/>
      <c r="P527" s="197">
        <f>O527*H527</f>
        <v>0</v>
      </c>
      <c r="Q527" s="197">
        <v>0</v>
      </c>
      <c r="R527" s="197">
        <f>Q527*H527</f>
        <v>0</v>
      </c>
      <c r="S527" s="197">
        <v>0</v>
      </c>
      <c r="T527" s="198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99" t="s">
        <v>129</v>
      </c>
      <c r="AT527" s="199" t="s">
        <v>125</v>
      </c>
      <c r="AU527" s="199" t="s">
        <v>87</v>
      </c>
      <c r="AY527" s="17" t="s">
        <v>122</v>
      </c>
      <c r="BE527" s="200">
        <f>IF(N527="základní",J527,0)</f>
        <v>0</v>
      </c>
      <c r="BF527" s="200">
        <f>IF(N527="snížená",J527,0)</f>
        <v>0</v>
      </c>
      <c r="BG527" s="200">
        <f>IF(N527="zákl. přenesená",J527,0)</f>
        <v>0</v>
      </c>
      <c r="BH527" s="200">
        <f>IF(N527="sníž. přenesená",J527,0)</f>
        <v>0</v>
      </c>
      <c r="BI527" s="200">
        <f>IF(N527="nulová",J527,0)</f>
        <v>0</v>
      </c>
      <c r="BJ527" s="17" t="s">
        <v>85</v>
      </c>
      <c r="BK527" s="200">
        <f>ROUND(I527*H527,2)</f>
        <v>0</v>
      </c>
      <c r="BL527" s="17" t="s">
        <v>129</v>
      </c>
      <c r="BM527" s="199" t="s">
        <v>1071</v>
      </c>
    </row>
    <row r="528" spans="2:51" s="14" customFormat="1" ht="12">
      <c r="B528" s="229"/>
      <c r="C528" s="230"/>
      <c r="D528" s="214" t="s">
        <v>143</v>
      </c>
      <c r="E528" s="231" t="s">
        <v>1</v>
      </c>
      <c r="F528" s="232" t="s">
        <v>1072</v>
      </c>
      <c r="G528" s="230"/>
      <c r="H528" s="231" t="s">
        <v>1</v>
      </c>
      <c r="I528" s="233"/>
      <c r="J528" s="230"/>
      <c r="K528" s="230"/>
      <c r="L528" s="234"/>
      <c r="M528" s="235"/>
      <c r="N528" s="236"/>
      <c r="O528" s="236"/>
      <c r="P528" s="236"/>
      <c r="Q528" s="236"/>
      <c r="R528" s="236"/>
      <c r="S528" s="236"/>
      <c r="T528" s="237"/>
      <c r="AT528" s="238" t="s">
        <v>143</v>
      </c>
      <c r="AU528" s="238" t="s">
        <v>87</v>
      </c>
      <c r="AV528" s="14" t="s">
        <v>85</v>
      </c>
      <c r="AW528" s="14" t="s">
        <v>32</v>
      </c>
      <c r="AX528" s="14" t="s">
        <v>77</v>
      </c>
      <c r="AY528" s="238" t="s">
        <v>122</v>
      </c>
    </row>
    <row r="529" spans="2:51" s="13" customFormat="1" ht="12">
      <c r="B529" s="212"/>
      <c r="C529" s="213"/>
      <c r="D529" s="214" t="s">
        <v>143</v>
      </c>
      <c r="E529" s="239" t="s">
        <v>1</v>
      </c>
      <c r="F529" s="215" t="s">
        <v>1073</v>
      </c>
      <c r="G529" s="213"/>
      <c r="H529" s="216">
        <v>7.5</v>
      </c>
      <c r="I529" s="217"/>
      <c r="J529" s="213"/>
      <c r="K529" s="213"/>
      <c r="L529" s="218"/>
      <c r="M529" s="219"/>
      <c r="N529" s="220"/>
      <c r="O529" s="220"/>
      <c r="P529" s="220"/>
      <c r="Q529" s="220"/>
      <c r="R529" s="220"/>
      <c r="S529" s="220"/>
      <c r="T529" s="221"/>
      <c r="AT529" s="222" t="s">
        <v>143</v>
      </c>
      <c r="AU529" s="222" t="s">
        <v>87</v>
      </c>
      <c r="AV529" s="13" t="s">
        <v>87</v>
      </c>
      <c r="AW529" s="13" t="s">
        <v>32</v>
      </c>
      <c r="AX529" s="13" t="s">
        <v>85</v>
      </c>
      <c r="AY529" s="222" t="s">
        <v>122</v>
      </c>
    </row>
    <row r="530" spans="1:65" s="2" customFormat="1" ht="24.2" customHeight="1">
      <c r="A530" s="34"/>
      <c r="B530" s="35"/>
      <c r="C530" s="187" t="s">
        <v>1074</v>
      </c>
      <c r="D530" s="187" t="s">
        <v>125</v>
      </c>
      <c r="E530" s="188" t="s">
        <v>1075</v>
      </c>
      <c r="F530" s="189" t="s">
        <v>1076</v>
      </c>
      <c r="G530" s="190" t="s">
        <v>372</v>
      </c>
      <c r="H530" s="191">
        <v>7.5</v>
      </c>
      <c r="I530" s="192"/>
      <c r="J530" s="193">
        <f>ROUND(I530*H530,2)</f>
        <v>0</v>
      </c>
      <c r="K530" s="194"/>
      <c r="L530" s="39"/>
      <c r="M530" s="195" t="s">
        <v>1</v>
      </c>
      <c r="N530" s="196" t="s">
        <v>42</v>
      </c>
      <c r="O530" s="71"/>
      <c r="P530" s="197">
        <f>O530*H530</f>
        <v>0</v>
      </c>
      <c r="Q530" s="197">
        <v>0.00014</v>
      </c>
      <c r="R530" s="197">
        <f>Q530*H530</f>
        <v>0.00105</v>
      </c>
      <c r="S530" s="197">
        <v>0</v>
      </c>
      <c r="T530" s="198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99" t="s">
        <v>129</v>
      </c>
      <c r="AT530" s="199" t="s">
        <v>125</v>
      </c>
      <c r="AU530" s="199" t="s">
        <v>87</v>
      </c>
      <c r="AY530" s="17" t="s">
        <v>122</v>
      </c>
      <c r="BE530" s="200">
        <f>IF(N530="základní",J530,0)</f>
        <v>0</v>
      </c>
      <c r="BF530" s="200">
        <f>IF(N530="snížená",J530,0)</f>
        <v>0</v>
      </c>
      <c r="BG530" s="200">
        <f>IF(N530="zákl. přenesená",J530,0)</f>
        <v>0</v>
      </c>
      <c r="BH530" s="200">
        <f>IF(N530="sníž. přenesená",J530,0)</f>
        <v>0</v>
      </c>
      <c r="BI530" s="200">
        <f>IF(N530="nulová",J530,0)</f>
        <v>0</v>
      </c>
      <c r="BJ530" s="17" t="s">
        <v>85</v>
      </c>
      <c r="BK530" s="200">
        <f>ROUND(I530*H530,2)</f>
        <v>0</v>
      </c>
      <c r="BL530" s="17" t="s">
        <v>129</v>
      </c>
      <c r="BM530" s="199" t="s">
        <v>1077</v>
      </c>
    </row>
    <row r="531" spans="1:65" s="2" customFormat="1" ht="24.2" customHeight="1">
      <c r="A531" s="34"/>
      <c r="B531" s="35"/>
      <c r="C531" s="187" t="s">
        <v>1078</v>
      </c>
      <c r="D531" s="187" t="s">
        <v>125</v>
      </c>
      <c r="E531" s="188" t="s">
        <v>1079</v>
      </c>
      <c r="F531" s="189" t="s">
        <v>1080</v>
      </c>
      <c r="G531" s="190" t="s">
        <v>372</v>
      </c>
      <c r="H531" s="191">
        <v>7.5</v>
      </c>
      <c r="I531" s="192"/>
      <c r="J531" s="193">
        <f>ROUND(I531*H531,2)</f>
        <v>0</v>
      </c>
      <c r="K531" s="194"/>
      <c r="L531" s="39"/>
      <c r="M531" s="195" t="s">
        <v>1</v>
      </c>
      <c r="N531" s="196" t="s">
        <v>42</v>
      </c>
      <c r="O531" s="71"/>
      <c r="P531" s="197">
        <f>O531*H531</f>
        <v>0</v>
      </c>
      <c r="Q531" s="197">
        <v>0.00012</v>
      </c>
      <c r="R531" s="197">
        <f>Q531*H531</f>
        <v>0.0009</v>
      </c>
      <c r="S531" s="197">
        <v>0</v>
      </c>
      <c r="T531" s="198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9" t="s">
        <v>129</v>
      </c>
      <c r="AT531" s="199" t="s">
        <v>125</v>
      </c>
      <c r="AU531" s="199" t="s">
        <v>87</v>
      </c>
      <c r="AY531" s="17" t="s">
        <v>122</v>
      </c>
      <c r="BE531" s="200">
        <f>IF(N531="základní",J531,0)</f>
        <v>0</v>
      </c>
      <c r="BF531" s="200">
        <f>IF(N531="snížená",J531,0)</f>
        <v>0</v>
      </c>
      <c r="BG531" s="200">
        <f>IF(N531="zákl. přenesená",J531,0)</f>
        <v>0</v>
      </c>
      <c r="BH531" s="200">
        <f>IF(N531="sníž. přenesená",J531,0)</f>
        <v>0</v>
      </c>
      <c r="BI531" s="200">
        <f>IF(N531="nulová",J531,0)</f>
        <v>0</v>
      </c>
      <c r="BJ531" s="17" t="s">
        <v>85</v>
      </c>
      <c r="BK531" s="200">
        <f>ROUND(I531*H531,2)</f>
        <v>0</v>
      </c>
      <c r="BL531" s="17" t="s">
        <v>129</v>
      </c>
      <c r="BM531" s="199" t="s">
        <v>1081</v>
      </c>
    </row>
    <row r="532" spans="1:65" s="2" customFormat="1" ht="24.2" customHeight="1">
      <c r="A532" s="34"/>
      <c r="B532" s="35"/>
      <c r="C532" s="187" t="s">
        <v>1082</v>
      </c>
      <c r="D532" s="187" t="s">
        <v>125</v>
      </c>
      <c r="E532" s="188" t="s">
        <v>1083</v>
      </c>
      <c r="F532" s="189" t="s">
        <v>1084</v>
      </c>
      <c r="G532" s="190" t="s">
        <v>372</v>
      </c>
      <c r="H532" s="191">
        <v>7.5</v>
      </c>
      <c r="I532" s="192"/>
      <c r="J532" s="193">
        <f>ROUND(I532*H532,2)</f>
        <v>0</v>
      </c>
      <c r="K532" s="194"/>
      <c r="L532" s="39"/>
      <c r="M532" s="195" t="s">
        <v>1</v>
      </c>
      <c r="N532" s="196" t="s">
        <v>42</v>
      </c>
      <c r="O532" s="71"/>
      <c r="P532" s="197">
        <f>O532*H532</f>
        <v>0</v>
      </c>
      <c r="Q532" s="197">
        <v>0.00012</v>
      </c>
      <c r="R532" s="197">
        <f>Q532*H532</f>
        <v>0.0009</v>
      </c>
      <c r="S532" s="197">
        <v>0</v>
      </c>
      <c r="T532" s="198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99" t="s">
        <v>129</v>
      </c>
      <c r="AT532" s="199" t="s">
        <v>125</v>
      </c>
      <c r="AU532" s="199" t="s">
        <v>87</v>
      </c>
      <c r="AY532" s="17" t="s">
        <v>122</v>
      </c>
      <c r="BE532" s="200">
        <f>IF(N532="základní",J532,0)</f>
        <v>0</v>
      </c>
      <c r="BF532" s="200">
        <f>IF(N532="snížená",J532,0)</f>
        <v>0</v>
      </c>
      <c r="BG532" s="200">
        <f>IF(N532="zákl. přenesená",J532,0)</f>
        <v>0</v>
      </c>
      <c r="BH532" s="200">
        <f>IF(N532="sníž. přenesená",J532,0)</f>
        <v>0</v>
      </c>
      <c r="BI532" s="200">
        <f>IF(N532="nulová",J532,0)</f>
        <v>0</v>
      </c>
      <c r="BJ532" s="17" t="s">
        <v>85</v>
      </c>
      <c r="BK532" s="200">
        <f>ROUND(I532*H532,2)</f>
        <v>0</v>
      </c>
      <c r="BL532" s="17" t="s">
        <v>129</v>
      </c>
      <c r="BM532" s="199" t="s">
        <v>1085</v>
      </c>
    </row>
    <row r="533" spans="1:65" s="2" customFormat="1" ht="33" customHeight="1">
      <c r="A533" s="34"/>
      <c r="B533" s="35"/>
      <c r="C533" s="187" t="s">
        <v>1086</v>
      </c>
      <c r="D533" s="187" t="s">
        <v>125</v>
      </c>
      <c r="E533" s="188" t="s">
        <v>1087</v>
      </c>
      <c r="F533" s="189" t="s">
        <v>1088</v>
      </c>
      <c r="G533" s="190" t="s">
        <v>372</v>
      </c>
      <c r="H533" s="191">
        <v>29.52</v>
      </c>
      <c r="I533" s="192"/>
      <c r="J533" s="193">
        <f>ROUND(I533*H533,2)</f>
        <v>0</v>
      </c>
      <c r="K533" s="194"/>
      <c r="L533" s="39"/>
      <c r="M533" s="195" t="s">
        <v>1</v>
      </c>
      <c r="N533" s="196" t="s">
        <v>42</v>
      </c>
      <c r="O533" s="71"/>
      <c r="P533" s="197">
        <f>O533*H533</f>
        <v>0</v>
      </c>
      <c r="Q533" s="197">
        <v>0.00023</v>
      </c>
      <c r="R533" s="197">
        <f>Q533*H533</f>
        <v>0.0067896</v>
      </c>
      <c r="S533" s="197">
        <v>0</v>
      </c>
      <c r="T533" s="198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99" t="s">
        <v>129</v>
      </c>
      <c r="AT533" s="199" t="s">
        <v>125</v>
      </c>
      <c r="AU533" s="199" t="s">
        <v>87</v>
      </c>
      <c r="AY533" s="17" t="s">
        <v>122</v>
      </c>
      <c r="BE533" s="200">
        <f>IF(N533="základní",J533,0)</f>
        <v>0</v>
      </c>
      <c r="BF533" s="200">
        <f>IF(N533="snížená",J533,0)</f>
        <v>0</v>
      </c>
      <c r="BG533" s="200">
        <f>IF(N533="zákl. přenesená",J533,0)</f>
        <v>0</v>
      </c>
      <c r="BH533" s="200">
        <f>IF(N533="sníž. přenesená",J533,0)</f>
        <v>0</v>
      </c>
      <c r="BI533" s="200">
        <f>IF(N533="nulová",J533,0)</f>
        <v>0</v>
      </c>
      <c r="BJ533" s="17" t="s">
        <v>85</v>
      </c>
      <c r="BK533" s="200">
        <f>ROUND(I533*H533,2)</f>
        <v>0</v>
      </c>
      <c r="BL533" s="17" t="s">
        <v>129</v>
      </c>
      <c r="BM533" s="199" t="s">
        <v>1089</v>
      </c>
    </row>
    <row r="534" spans="2:51" s="14" customFormat="1" ht="12">
      <c r="B534" s="229"/>
      <c r="C534" s="230"/>
      <c r="D534" s="214" t="s">
        <v>143</v>
      </c>
      <c r="E534" s="231" t="s">
        <v>1</v>
      </c>
      <c r="F534" s="232" t="s">
        <v>1090</v>
      </c>
      <c r="G534" s="230"/>
      <c r="H534" s="231" t="s">
        <v>1</v>
      </c>
      <c r="I534" s="233"/>
      <c r="J534" s="230"/>
      <c r="K534" s="230"/>
      <c r="L534" s="234"/>
      <c r="M534" s="235"/>
      <c r="N534" s="236"/>
      <c r="O534" s="236"/>
      <c r="P534" s="236"/>
      <c r="Q534" s="236"/>
      <c r="R534" s="236"/>
      <c r="S534" s="236"/>
      <c r="T534" s="237"/>
      <c r="AT534" s="238" t="s">
        <v>143</v>
      </c>
      <c r="AU534" s="238" t="s">
        <v>87</v>
      </c>
      <c r="AV534" s="14" t="s">
        <v>85</v>
      </c>
      <c r="AW534" s="14" t="s">
        <v>32</v>
      </c>
      <c r="AX534" s="14" t="s">
        <v>77</v>
      </c>
      <c r="AY534" s="238" t="s">
        <v>122</v>
      </c>
    </row>
    <row r="535" spans="2:51" s="13" customFormat="1" ht="12">
      <c r="B535" s="212"/>
      <c r="C535" s="213"/>
      <c r="D535" s="214" t="s">
        <v>143</v>
      </c>
      <c r="E535" s="239" t="s">
        <v>1</v>
      </c>
      <c r="F535" s="215" t="s">
        <v>1091</v>
      </c>
      <c r="G535" s="213"/>
      <c r="H535" s="216">
        <v>29.52</v>
      </c>
      <c r="I535" s="217"/>
      <c r="J535" s="213"/>
      <c r="K535" s="213"/>
      <c r="L535" s="218"/>
      <c r="M535" s="219"/>
      <c r="N535" s="220"/>
      <c r="O535" s="220"/>
      <c r="P535" s="220"/>
      <c r="Q535" s="220"/>
      <c r="R535" s="220"/>
      <c r="S535" s="220"/>
      <c r="T535" s="221"/>
      <c r="AT535" s="222" t="s">
        <v>143</v>
      </c>
      <c r="AU535" s="222" t="s">
        <v>87</v>
      </c>
      <c r="AV535" s="13" t="s">
        <v>87</v>
      </c>
      <c r="AW535" s="13" t="s">
        <v>32</v>
      </c>
      <c r="AX535" s="13" t="s">
        <v>85</v>
      </c>
      <c r="AY535" s="222" t="s">
        <v>122</v>
      </c>
    </row>
    <row r="536" spans="1:65" s="2" customFormat="1" ht="24.2" customHeight="1">
      <c r="A536" s="34"/>
      <c r="B536" s="35"/>
      <c r="C536" s="187" t="s">
        <v>1092</v>
      </c>
      <c r="D536" s="187" t="s">
        <v>125</v>
      </c>
      <c r="E536" s="188" t="s">
        <v>1093</v>
      </c>
      <c r="F536" s="189" t="s">
        <v>1094</v>
      </c>
      <c r="G536" s="190" t="s">
        <v>138</v>
      </c>
      <c r="H536" s="191">
        <v>48</v>
      </c>
      <c r="I536" s="192"/>
      <c r="J536" s="193">
        <f>ROUND(I536*H536,2)</f>
        <v>0</v>
      </c>
      <c r="K536" s="194"/>
      <c r="L536" s="39"/>
      <c r="M536" s="195" t="s">
        <v>1</v>
      </c>
      <c r="N536" s="196" t="s">
        <v>42</v>
      </c>
      <c r="O536" s="71"/>
      <c r="P536" s="197">
        <f>O536*H536</f>
        <v>0</v>
      </c>
      <c r="Q536" s="197">
        <v>2E-05</v>
      </c>
      <c r="R536" s="197">
        <f>Q536*H536</f>
        <v>0.0009600000000000001</v>
      </c>
      <c r="S536" s="197">
        <v>0</v>
      </c>
      <c r="T536" s="198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99" t="s">
        <v>129</v>
      </c>
      <c r="AT536" s="199" t="s">
        <v>125</v>
      </c>
      <c r="AU536" s="199" t="s">
        <v>87</v>
      </c>
      <c r="AY536" s="17" t="s">
        <v>122</v>
      </c>
      <c r="BE536" s="200">
        <f>IF(N536="základní",J536,0)</f>
        <v>0</v>
      </c>
      <c r="BF536" s="200">
        <f>IF(N536="snížená",J536,0)</f>
        <v>0</v>
      </c>
      <c r="BG536" s="200">
        <f>IF(N536="zákl. přenesená",J536,0)</f>
        <v>0</v>
      </c>
      <c r="BH536" s="200">
        <f>IF(N536="sníž. přenesená",J536,0)</f>
        <v>0</v>
      </c>
      <c r="BI536" s="200">
        <f>IF(N536="nulová",J536,0)</f>
        <v>0</v>
      </c>
      <c r="BJ536" s="17" t="s">
        <v>85</v>
      </c>
      <c r="BK536" s="200">
        <f>ROUND(I536*H536,2)</f>
        <v>0</v>
      </c>
      <c r="BL536" s="17" t="s">
        <v>129</v>
      </c>
      <c r="BM536" s="199" t="s">
        <v>1095</v>
      </c>
    </row>
    <row r="537" spans="2:51" s="13" customFormat="1" ht="12">
      <c r="B537" s="212"/>
      <c r="C537" s="213"/>
      <c r="D537" s="214" t="s">
        <v>143</v>
      </c>
      <c r="E537" s="239" t="s">
        <v>1</v>
      </c>
      <c r="F537" s="215" t="s">
        <v>1096</v>
      </c>
      <c r="G537" s="213"/>
      <c r="H537" s="216">
        <v>48</v>
      </c>
      <c r="I537" s="217"/>
      <c r="J537" s="213"/>
      <c r="K537" s="213"/>
      <c r="L537" s="218"/>
      <c r="M537" s="219"/>
      <c r="N537" s="220"/>
      <c r="O537" s="220"/>
      <c r="P537" s="220"/>
      <c r="Q537" s="220"/>
      <c r="R537" s="220"/>
      <c r="S537" s="220"/>
      <c r="T537" s="221"/>
      <c r="AT537" s="222" t="s">
        <v>143</v>
      </c>
      <c r="AU537" s="222" t="s">
        <v>87</v>
      </c>
      <c r="AV537" s="13" t="s">
        <v>87</v>
      </c>
      <c r="AW537" s="13" t="s">
        <v>32</v>
      </c>
      <c r="AX537" s="13" t="s">
        <v>85</v>
      </c>
      <c r="AY537" s="222" t="s">
        <v>122</v>
      </c>
    </row>
    <row r="538" spans="1:65" s="2" customFormat="1" ht="24.2" customHeight="1">
      <c r="A538" s="34"/>
      <c r="B538" s="35"/>
      <c r="C538" s="187" t="s">
        <v>1097</v>
      </c>
      <c r="D538" s="187" t="s">
        <v>125</v>
      </c>
      <c r="E538" s="188" t="s">
        <v>1098</v>
      </c>
      <c r="F538" s="189" t="s">
        <v>1099</v>
      </c>
      <c r="G538" s="190" t="s">
        <v>372</v>
      </c>
      <c r="H538" s="191">
        <v>29.52</v>
      </c>
      <c r="I538" s="192"/>
      <c r="J538" s="193">
        <f>ROUND(I538*H538,2)</f>
        <v>0</v>
      </c>
      <c r="K538" s="194"/>
      <c r="L538" s="39"/>
      <c r="M538" s="195" t="s">
        <v>1</v>
      </c>
      <c r="N538" s="196" t="s">
        <v>42</v>
      </c>
      <c r="O538" s="71"/>
      <c r="P538" s="197">
        <f>O538*H538</f>
        <v>0</v>
      </c>
      <c r="Q538" s="197">
        <v>0.00016</v>
      </c>
      <c r="R538" s="197">
        <f>Q538*H538</f>
        <v>0.0047232</v>
      </c>
      <c r="S538" s="197">
        <v>0</v>
      </c>
      <c r="T538" s="198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99" t="s">
        <v>129</v>
      </c>
      <c r="AT538" s="199" t="s">
        <v>125</v>
      </c>
      <c r="AU538" s="199" t="s">
        <v>87</v>
      </c>
      <c r="AY538" s="17" t="s">
        <v>122</v>
      </c>
      <c r="BE538" s="200">
        <f>IF(N538="základní",J538,0)</f>
        <v>0</v>
      </c>
      <c r="BF538" s="200">
        <f>IF(N538="snížená",J538,0)</f>
        <v>0</v>
      </c>
      <c r="BG538" s="200">
        <f>IF(N538="zákl. přenesená",J538,0)</f>
        <v>0</v>
      </c>
      <c r="BH538" s="200">
        <f>IF(N538="sníž. přenesená",J538,0)</f>
        <v>0</v>
      </c>
      <c r="BI538" s="200">
        <f>IF(N538="nulová",J538,0)</f>
        <v>0</v>
      </c>
      <c r="BJ538" s="17" t="s">
        <v>85</v>
      </c>
      <c r="BK538" s="200">
        <f>ROUND(I538*H538,2)</f>
        <v>0</v>
      </c>
      <c r="BL538" s="17" t="s">
        <v>129</v>
      </c>
      <c r="BM538" s="199" t="s">
        <v>1100</v>
      </c>
    </row>
    <row r="539" spans="2:51" s="14" customFormat="1" ht="12">
      <c r="B539" s="229"/>
      <c r="C539" s="230"/>
      <c r="D539" s="214" t="s">
        <v>143</v>
      </c>
      <c r="E539" s="231" t="s">
        <v>1</v>
      </c>
      <c r="F539" s="232" t="s">
        <v>1090</v>
      </c>
      <c r="G539" s="230"/>
      <c r="H539" s="231" t="s">
        <v>1</v>
      </c>
      <c r="I539" s="233"/>
      <c r="J539" s="230"/>
      <c r="K539" s="230"/>
      <c r="L539" s="234"/>
      <c r="M539" s="235"/>
      <c r="N539" s="236"/>
      <c r="O539" s="236"/>
      <c r="P539" s="236"/>
      <c r="Q539" s="236"/>
      <c r="R539" s="236"/>
      <c r="S539" s="236"/>
      <c r="T539" s="237"/>
      <c r="AT539" s="238" t="s">
        <v>143</v>
      </c>
      <c r="AU539" s="238" t="s">
        <v>87</v>
      </c>
      <c r="AV539" s="14" t="s">
        <v>85</v>
      </c>
      <c r="AW539" s="14" t="s">
        <v>32</v>
      </c>
      <c r="AX539" s="14" t="s">
        <v>77</v>
      </c>
      <c r="AY539" s="238" t="s">
        <v>122</v>
      </c>
    </row>
    <row r="540" spans="2:51" s="13" customFormat="1" ht="12">
      <c r="B540" s="212"/>
      <c r="C540" s="213"/>
      <c r="D540" s="214" t="s">
        <v>143</v>
      </c>
      <c r="E540" s="239" t="s">
        <v>1</v>
      </c>
      <c r="F540" s="215" t="s">
        <v>1091</v>
      </c>
      <c r="G540" s="213"/>
      <c r="H540" s="216">
        <v>29.52</v>
      </c>
      <c r="I540" s="217"/>
      <c r="J540" s="213"/>
      <c r="K540" s="213"/>
      <c r="L540" s="218"/>
      <c r="M540" s="219"/>
      <c r="N540" s="220"/>
      <c r="O540" s="220"/>
      <c r="P540" s="220"/>
      <c r="Q540" s="220"/>
      <c r="R540" s="220"/>
      <c r="S540" s="220"/>
      <c r="T540" s="221"/>
      <c r="AT540" s="222" t="s">
        <v>143</v>
      </c>
      <c r="AU540" s="222" t="s">
        <v>87</v>
      </c>
      <c r="AV540" s="13" t="s">
        <v>87</v>
      </c>
      <c r="AW540" s="13" t="s">
        <v>32</v>
      </c>
      <c r="AX540" s="13" t="s">
        <v>85</v>
      </c>
      <c r="AY540" s="222" t="s">
        <v>122</v>
      </c>
    </row>
    <row r="541" spans="1:65" s="2" customFormat="1" ht="24.2" customHeight="1">
      <c r="A541" s="34"/>
      <c r="B541" s="35"/>
      <c r="C541" s="187" t="s">
        <v>1101</v>
      </c>
      <c r="D541" s="187" t="s">
        <v>125</v>
      </c>
      <c r="E541" s="188" t="s">
        <v>1102</v>
      </c>
      <c r="F541" s="189" t="s">
        <v>1103</v>
      </c>
      <c r="G541" s="190" t="s">
        <v>138</v>
      </c>
      <c r="H541" s="191">
        <v>48</v>
      </c>
      <c r="I541" s="192"/>
      <c r="J541" s="193">
        <f>ROUND(I541*H541,2)</f>
        <v>0</v>
      </c>
      <c r="K541" s="194"/>
      <c r="L541" s="39"/>
      <c r="M541" s="195" t="s">
        <v>1</v>
      </c>
      <c r="N541" s="196" t="s">
        <v>42</v>
      </c>
      <c r="O541" s="71"/>
      <c r="P541" s="197">
        <f>O541*H541</f>
        <v>0</v>
      </c>
      <c r="Q541" s="197">
        <v>2E-05</v>
      </c>
      <c r="R541" s="197">
        <f>Q541*H541</f>
        <v>0.0009600000000000001</v>
      </c>
      <c r="S541" s="197">
        <v>0</v>
      </c>
      <c r="T541" s="198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99" t="s">
        <v>129</v>
      </c>
      <c r="AT541" s="199" t="s">
        <v>125</v>
      </c>
      <c r="AU541" s="199" t="s">
        <v>87</v>
      </c>
      <c r="AY541" s="17" t="s">
        <v>122</v>
      </c>
      <c r="BE541" s="200">
        <f>IF(N541="základní",J541,0)</f>
        <v>0</v>
      </c>
      <c r="BF541" s="200">
        <f>IF(N541="snížená",J541,0)</f>
        <v>0</v>
      </c>
      <c r="BG541" s="200">
        <f>IF(N541="zákl. přenesená",J541,0)</f>
        <v>0</v>
      </c>
      <c r="BH541" s="200">
        <f>IF(N541="sníž. přenesená",J541,0)</f>
        <v>0</v>
      </c>
      <c r="BI541" s="200">
        <f>IF(N541="nulová",J541,0)</f>
        <v>0</v>
      </c>
      <c r="BJ541" s="17" t="s">
        <v>85</v>
      </c>
      <c r="BK541" s="200">
        <f>ROUND(I541*H541,2)</f>
        <v>0</v>
      </c>
      <c r="BL541" s="17" t="s">
        <v>129</v>
      </c>
      <c r="BM541" s="199" t="s">
        <v>1104</v>
      </c>
    </row>
    <row r="542" spans="2:51" s="13" customFormat="1" ht="12">
      <c r="B542" s="212"/>
      <c r="C542" s="213"/>
      <c r="D542" s="214" t="s">
        <v>143</v>
      </c>
      <c r="E542" s="239" t="s">
        <v>1</v>
      </c>
      <c r="F542" s="215" t="s">
        <v>1096</v>
      </c>
      <c r="G542" s="213"/>
      <c r="H542" s="216">
        <v>48</v>
      </c>
      <c r="I542" s="217"/>
      <c r="J542" s="213"/>
      <c r="K542" s="213"/>
      <c r="L542" s="218"/>
      <c r="M542" s="219"/>
      <c r="N542" s="220"/>
      <c r="O542" s="220"/>
      <c r="P542" s="220"/>
      <c r="Q542" s="220"/>
      <c r="R542" s="220"/>
      <c r="S542" s="220"/>
      <c r="T542" s="221"/>
      <c r="AT542" s="222" t="s">
        <v>143</v>
      </c>
      <c r="AU542" s="222" t="s">
        <v>87</v>
      </c>
      <c r="AV542" s="13" t="s">
        <v>87</v>
      </c>
      <c r="AW542" s="13" t="s">
        <v>32</v>
      </c>
      <c r="AX542" s="13" t="s">
        <v>85</v>
      </c>
      <c r="AY542" s="222" t="s">
        <v>122</v>
      </c>
    </row>
    <row r="543" spans="1:65" s="2" customFormat="1" ht="24.2" customHeight="1">
      <c r="A543" s="34"/>
      <c r="B543" s="35"/>
      <c r="C543" s="187" t="s">
        <v>1105</v>
      </c>
      <c r="D543" s="187" t="s">
        <v>125</v>
      </c>
      <c r="E543" s="188" t="s">
        <v>1106</v>
      </c>
      <c r="F543" s="189" t="s">
        <v>1107</v>
      </c>
      <c r="G543" s="190" t="s">
        <v>372</v>
      </c>
      <c r="H543" s="191">
        <v>29.52</v>
      </c>
      <c r="I543" s="192"/>
      <c r="J543" s="193">
        <f>ROUND(I543*H543,2)</f>
        <v>0</v>
      </c>
      <c r="K543" s="194"/>
      <c r="L543" s="39"/>
      <c r="M543" s="195" t="s">
        <v>1</v>
      </c>
      <c r="N543" s="196" t="s">
        <v>42</v>
      </c>
      <c r="O543" s="71"/>
      <c r="P543" s="197">
        <f>O543*H543</f>
        <v>0</v>
      </c>
      <c r="Q543" s="197">
        <v>0.00031</v>
      </c>
      <c r="R543" s="197">
        <f>Q543*H543</f>
        <v>0.0091512</v>
      </c>
      <c r="S543" s="197">
        <v>0</v>
      </c>
      <c r="T543" s="198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99" t="s">
        <v>129</v>
      </c>
      <c r="AT543" s="199" t="s">
        <v>125</v>
      </c>
      <c r="AU543" s="199" t="s">
        <v>87</v>
      </c>
      <c r="AY543" s="17" t="s">
        <v>122</v>
      </c>
      <c r="BE543" s="200">
        <f>IF(N543="základní",J543,0)</f>
        <v>0</v>
      </c>
      <c r="BF543" s="200">
        <f>IF(N543="snížená",J543,0)</f>
        <v>0</v>
      </c>
      <c r="BG543" s="200">
        <f>IF(N543="zákl. přenesená",J543,0)</f>
        <v>0</v>
      </c>
      <c r="BH543" s="200">
        <f>IF(N543="sníž. přenesená",J543,0)</f>
        <v>0</v>
      </c>
      <c r="BI543" s="200">
        <f>IF(N543="nulová",J543,0)</f>
        <v>0</v>
      </c>
      <c r="BJ543" s="17" t="s">
        <v>85</v>
      </c>
      <c r="BK543" s="200">
        <f>ROUND(I543*H543,2)</f>
        <v>0</v>
      </c>
      <c r="BL543" s="17" t="s">
        <v>129</v>
      </c>
      <c r="BM543" s="199" t="s">
        <v>1108</v>
      </c>
    </row>
    <row r="544" spans="1:65" s="2" customFormat="1" ht="24.2" customHeight="1">
      <c r="A544" s="34"/>
      <c r="B544" s="35"/>
      <c r="C544" s="187" t="s">
        <v>1109</v>
      </c>
      <c r="D544" s="187" t="s">
        <v>125</v>
      </c>
      <c r="E544" s="188" t="s">
        <v>1110</v>
      </c>
      <c r="F544" s="189" t="s">
        <v>1111</v>
      </c>
      <c r="G544" s="190" t="s">
        <v>138</v>
      </c>
      <c r="H544" s="191">
        <v>48</v>
      </c>
      <c r="I544" s="192"/>
      <c r="J544" s="193">
        <f>ROUND(I544*H544,2)</f>
        <v>0</v>
      </c>
      <c r="K544" s="194"/>
      <c r="L544" s="39"/>
      <c r="M544" s="195" t="s">
        <v>1</v>
      </c>
      <c r="N544" s="196" t="s">
        <v>42</v>
      </c>
      <c r="O544" s="71"/>
      <c r="P544" s="197">
        <f>O544*H544</f>
        <v>0</v>
      </c>
      <c r="Q544" s="197">
        <v>3E-05</v>
      </c>
      <c r="R544" s="197">
        <f>Q544*H544</f>
        <v>0.00144</v>
      </c>
      <c r="S544" s="197">
        <v>0</v>
      </c>
      <c r="T544" s="198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99" t="s">
        <v>129</v>
      </c>
      <c r="AT544" s="199" t="s">
        <v>125</v>
      </c>
      <c r="AU544" s="199" t="s">
        <v>87</v>
      </c>
      <c r="AY544" s="17" t="s">
        <v>122</v>
      </c>
      <c r="BE544" s="200">
        <f>IF(N544="základní",J544,0)</f>
        <v>0</v>
      </c>
      <c r="BF544" s="200">
        <f>IF(N544="snížená",J544,0)</f>
        <v>0</v>
      </c>
      <c r="BG544" s="200">
        <f>IF(N544="zákl. přenesená",J544,0)</f>
        <v>0</v>
      </c>
      <c r="BH544" s="200">
        <f>IF(N544="sníž. přenesená",J544,0)</f>
        <v>0</v>
      </c>
      <c r="BI544" s="200">
        <f>IF(N544="nulová",J544,0)</f>
        <v>0</v>
      </c>
      <c r="BJ544" s="17" t="s">
        <v>85</v>
      </c>
      <c r="BK544" s="200">
        <f>ROUND(I544*H544,2)</f>
        <v>0</v>
      </c>
      <c r="BL544" s="17" t="s">
        <v>129</v>
      </c>
      <c r="BM544" s="199" t="s">
        <v>1112</v>
      </c>
    </row>
    <row r="545" spans="1:65" s="2" customFormat="1" ht="21.75" customHeight="1">
      <c r="A545" s="34"/>
      <c r="B545" s="35"/>
      <c r="C545" s="187" t="s">
        <v>1113</v>
      </c>
      <c r="D545" s="187" t="s">
        <v>125</v>
      </c>
      <c r="E545" s="188" t="s">
        <v>1114</v>
      </c>
      <c r="F545" s="189" t="s">
        <v>1115</v>
      </c>
      <c r="G545" s="190" t="s">
        <v>372</v>
      </c>
      <c r="H545" s="191">
        <v>48</v>
      </c>
      <c r="I545" s="192"/>
      <c r="J545" s="193">
        <f>ROUND(I545*H545,2)</f>
        <v>0</v>
      </c>
      <c r="K545" s="194"/>
      <c r="L545" s="39"/>
      <c r="M545" s="195" t="s">
        <v>1</v>
      </c>
      <c r="N545" s="196" t="s">
        <v>42</v>
      </c>
      <c r="O545" s="71"/>
      <c r="P545" s="197">
        <f>O545*H545</f>
        <v>0</v>
      </c>
      <c r="Q545" s="197">
        <v>4E-05</v>
      </c>
      <c r="R545" s="197">
        <f>Q545*H545</f>
        <v>0.0019200000000000003</v>
      </c>
      <c r="S545" s="197">
        <v>0</v>
      </c>
      <c r="T545" s="198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99" t="s">
        <v>129</v>
      </c>
      <c r="AT545" s="199" t="s">
        <v>125</v>
      </c>
      <c r="AU545" s="199" t="s">
        <v>87</v>
      </c>
      <c r="AY545" s="17" t="s">
        <v>122</v>
      </c>
      <c r="BE545" s="200">
        <f>IF(N545="základní",J545,0)</f>
        <v>0</v>
      </c>
      <c r="BF545" s="200">
        <f>IF(N545="snížená",J545,0)</f>
        <v>0</v>
      </c>
      <c r="BG545" s="200">
        <f>IF(N545="zákl. přenesená",J545,0)</f>
        <v>0</v>
      </c>
      <c r="BH545" s="200">
        <f>IF(N545="sníž. přenesená",J545,0)</f>
        <v>0</v>
      </c>
      <c r="BI545" s="200">
        <f>IF(N545="nulová",J545,0)</f>
        <v>0</v>
      </c>
      <c r="BJ545" s="17" t="s">
        <v>85</v>
      </c>
      <c r="BK545" s="200">
        <f>ROUND(I545*H545,2)</f>
        <v>0</v>
      </c>
      <c r="BL545" s="17" t="s">
        <v>129</v>
      </c>
      <c r="BM545" s="199" t="s">
        <v>1116</v>
      </c>
    </row>
    <row r="546" spans="1:65" s="2" customFormat="1" ht="16.5" customHeight="1">
      <c r="A546" s="34"/>
      <c r="B546" s="35"/>
      <c r="C546" s="187" t="s">
        <v>1117</v>
      </c>
      <c r="D546" s="187" t="s">
        <v>125</v>
      </c>
      <c r="E546" s="188" t="s">
        <v>1118</v>
      </c>
      <c r="F546" s="189" t="s">
        <v>1119</v>
      </c>
      <c r="G546" s="190" t="s">
        <v>372</v>
      </c>
      <c r="H546" s="191">
        <v>269.775</v>
      </c>
      <c r="I546" s="192"/>
      <c r="J546" s="193">
        <f>ROUND(I546*H546,2)</f>
        <v>0</v>
      </c>
      <c r="K546" s="194"/>
      <c r="L546" s="39"/>
      <c r="M546" s="195" t="s">
        <v>1</v>
      </c>
      <c r="N546" s="196" t="s">
        <v>42</v>
      </c>
      <c r="O546" s="71"/>
      <c r="P546" s="197">
        <f>O546*H546</f>
        <v>0</v>
      </c>
      <c r="Q546" s="197">
        <v>0</v>
      </c>
      <c r="R546" s="197">
        <f>Q546*H546</f>
        <v>0</v>
      </c>
      <c r="S546" s="197">
        <v>0</v>
      </c>
      <c r="T546" s="198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99" t="s">
        <v>129</v>
      </c>
      <c r="AT546" s="199" t="s">
        <v>125</v>
      </c>
      <c r="AU546" s="199" t="s">
        <v>87</v>
      </c>
      <c r="AY546" s="17" t="s">
        <v>122</v>
      </c>
      <c r="BE546" s="200">
        <f>IF(N546="základní",J546,0)</f>
        <v>0</v>
      </c>
      <c r="BF546" s="200">
        <f>IF(N546="snížená",J546,0)</f>
        <v>0</v>
      </c>
      <c r="BG546" s="200">
        <f>IF(N546="zákl. přenesená",J546,0)</f>
        <v>0</v>
      </c>
      <c r="BH546" s="200">
        <f>IF(N546="sníž. přenesená",J546,0)</f>
        <v>0</v>
      </c>
      <c r="BI546" s="200">
        <f>IF(N546="nulová",J546,0)</f>
        <v>0</v>
      </c>
      <c r="BJ546" s="17" t="s">
        <v>85</v>
      </c>
      <c r="BK546" s="200">
        <f>ROUND(I546*H546,2)</f>
        <v>0</v>
      </c>
      <c r="BL546" s="17" t="s">
        <v>129</v>
      </c>
      <c r="BM546" s="199" t="s">
        <v>1120</v>
      </c>
    </row>
    <row r="547" spans="2:51" s="14" customFormat="1" ht="12">
      <c r="B547" s="229"/>
      <c r="C547" s="230"/>
      <c r="D547" s="214" t="s">
        <v>143</v>
      </c>
      <c r="E547" s="231" t="s">
        <v>1</v>
      </c>
      <c r="F547" s="232" t="s">
        <v>1121</v>
      </c>
      <c r="G547" s="230"/>
      <c r="H547" s="231" t="s">
        <v>1</v>
      </c>
      <c r="I547" s="233"/>
      <c r="J547" s="230"/>
      <c r="K547" s="230"/>
      <c r="L547" s="234"/>
      <c r="M547" s="235"/>
      <c r="N547" s="236"/>
      <c r="O547" s="236"/>
      <c r="P547" s="236"/>
      <c r="Q547" s="236"/>
      <c r="R547" s="236"/>
      <c r="S547" s="236"/>
      <c r="T547" s="237"/>
      <c r="AT547" s="238" t="s">
        <v>143</v>
      </c>
      <c r="AU547" s="238" t="s">
        <v>87</v>
      </c>
      <c r="AV547" s="14" t="s">
        <v>85</v>
      </c>
      <c r="AW547" s="14" t="s">
        <v>32</v>
      </c>
      <c r="AX547" s="14" t="s">
        <v>77</v>
      </c>
      <c r="AY547" s="238" t="s">
        <v>122</v>
      </c>
    </row>
    <row r="548" spans="2:51" s="13" customFormat="1" ht="12">
      <c r="B548" s="212"/>
      <c r="C548" s="213"/>
      <c r="D548" s="214" t="s">
        <v>143</v>
      </c>
      <c r="E548" s="239" t="s">
        <v>1</v>
      </c>
      <c r="F548" s="215" t="s">
        <v>1122</v>
      </c>
      <c r="G548" s="213"/>
      <c r="H548" s="216">
        <v>72.3</v>
      </c>
      <c r="I548" s="217"/>
      <c r="J548" s="213"/>
      <c r="K548" s="213"/>
      <c r="L548" s="218"/>
      <c r="M548" s="219"/>
      <c r="N548" s="220"/>
      <c r="O548" s="220"/>
      <c r="P548" s="220"/>
      <c r="Q548" s="220"/>
      <c r="R548" s="220"/>
      <c r="S548" s="220"/>
      <c r="T548" s="221"/>
      <c r="AT548" s="222" t="s">
        <v>143</v>
      </c>
      <c r="AU548" s="222" t="s">
        <v>87</v>
      </c>
      <c r="AV548" s="13" t="s">
        <v>87</v>
      </c>
      <c r="AW548" s="13" t="s">
        <v>32</v>
      </c>
      <c r="AX548" s="13" t="s">
        <v>77</v>
      </c>
      <c r="AY548" s="222" t="s">
        <v>122</v>
      </c>
    </row>
    <row r="549" spans="2:51" s="14" customFormat="1" ht="12">
      <c r="B549" s="229"/>
      <c r="C549" s="230"/>
      <c r="D549" s="214" t="s">
        <v>143</v>
      </c>
      <c r="E549" s="231" t="s">
        <v>1</v>
      </c>
      <c r="F549" s="232" t="s">
        <v>966</v>
      </c>
      <c r="G549" s="230"/>
      <c r="H549" s="231" t="s">
        <v>1</v>
      </c>
      <c r="I549" s="233"/>
      <c r="J549" s="230"/>
      <c r="K549" s="230"/>
      <c r="L549" s="234"/>
      <c r="M549" s="235"/>
      <c r="N549" s="236"/>
      <c r="O549" s="236"/>
      <c r="P549" s="236"/>
      <c r="Q549" s="236"/>
      <c r="R549" s="236"/>
      <c r="S549" s="236"/>
      <c r="T549" s="237"/>
      <c r="AT549" s="238" t="s">
        <v>143</v>
      </c>
      <c r="AU549" s="238" t="s">
        <v>87</v>
      </c>
      <c r="AV549" s="14" t="s">
        <v>85</v>
      </c>
      <c r="AW549" s="14" t="s">
        <v>32</v>
      </c>
      <c r="AX549" s="14" t="s">
        <v>77</v>
      </c>
      <c r="AY549" s="238" t="s">
        <v>122</v>
      </c>
    </row>
    <row r="550" spans="2:51" s="13" customFormat="1" ht="12">
      <c r="B550" s="212"/>
      <c r="C550" s="213"/>
      <c r="D550" s="214" t="s">
        <v>143</v>
      </c>
      <c r="E550" s="239" t="s">
        <v>1</v>
      </c>
      <c r="F550" s="215" t="s">
        <v>1123</v>
      </c>
      <c r="G550" s="213"/>
      <c r="H550" s="216">
        <v>13.515</v>
      </c>
      <c r="I550" s="217"/>
      <c r="J550" s="213"/>
      <c r="K550" s="213"/>
      <c r="L550" s="218"/>
      <c r="M550" s="219"/>
      <c r="N550" s="220"/>
      <c r="O550" s="220"/>
      <c r="P550" s="220"/>
      <c r="Q550" s="220"/>
      <c r="R550" s="220"/>
      <c r="S550" s="220"/>
      <c r="T550" s="221"/>
      <c r="AT550" s="222" t="s">
        <v>143</v>
      </c>
      <c r="AU550" s="222" t="s">
        <v>87</v>
      </c>
      <c r="AV550" s="13" t="s">
        <v>87</v>
      </c>
      <c r="AW550" s="13" t="s">
        <v>32</v>
      </c>
      <c r="AX550" s="13" t="s">
        <v>77</v>
      </c>
      <c r="AY550" s="222" t="s">
        <v>122</v>
      </c>
    </row>
    <row r="551" spans="2:51" s="14" customFormat="1" ht="12">
      <c r="B551" s="229"/>
      <c r="C551" s="230"/>
      <c r="D551" s="214" t="s">
        <v>143</v>
      </c>
      <c r="E551" s="231" t="s">
        <v>1</v>
      </c>
      <c r="F551" s="232" t="s">
        <v>968</v>
      </c>
      <c r="G551" s="230"/>
      <c r="H551" s="231" t="s">
        <v>1</v>
      </c>
      <c r="I551" s="233"/>
      <c r="J551" s="230"/>
      <c r="K551" s="230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143</v>
      </c>
      <c r="AU551" s="238" t="s">
        <v>87</v>
      </c>
      <c r="AV551" s="14" t="s">
        <v>85</v>
      </c>
      <c r="AW551" s="14" t="s">
        <v>32</v>
      </c>
      <c r="AX551" s="14" t="s">
        <v>77</v>
      </c>
      <c r="AY551" s="238" t="s">
        <v>122</v>
      </c>
    </row>
    <row r="552" spans="2:51" s="13" customFormat="1" ht="12">
      <c r="B552" s="212"/>
      <c r="C552" s="213"/>
      <c r="D552" s="214" t="s">
        <v>143</v>
      </c>
      <c r="E552" s="239" t="s">
        <v>1</v>
      </c>
      <c r="F552" s="215" t="s">
        <v>1124</v>
      </c>
      <c r="G552" s="213"/>
      <c r="H552" s="216">
        <v>14.67</v>
      </c>
      <c r="I552" s="217"/>
      <c r="J552" s="213"/>
      <c r="K552" s="213"/>
      <c r="L552" s="218"/>
      <c r="M552" s="219"/>
      <c r="N552" s="220"/>
      <c r="O552" s="220"/>
      <c r="P552" s="220"/>
      <c r="Q552" s="220"/>
      <c r="R552" s="220"/>
      <c r="S552" s="220"/>
      <c r="T552" s="221"/>
      <c r="AT552" s="222" t="s">
        <v>143</v>
      </c>
      <c r="AU552" s="222" t="s">
        <v>87</v>
      </c>
      <c r="AV552" s="13" t="s">
        <v>87</v>
      </c>
      <c r="AW552" s="13" t="s">
        <v>32</v>
      </c>
      <c r="AX552" s="13" t="s">
        <v>77</v>
      </c>
      <c r="AY552" s="222" t="s">
        <v>122</v>
      </c>
    </row>
    <row r="553" spans="2:51" s="14" customFormat="1" ht="12">
      <c r="B553" s="229"/>
      <c r="C553" s="230"/>
      <c r="D553" s="214" t="s">
        <v>143</v>
      </c>
      <c r="E553" s="231" t="s">
        <v>1</v>
      </c>
      <c r="F553" s="232" t="s">
        <v>846</v>
      </c>
      <c r="G553" s="230"/>
      <c r="H553" s="231" t="s">
        <v>1</v>
      </c>
      <c r="I553" s="233"/>
      <c r="J553" s="230"/>
      <c r="K553" s="230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143</v>
      </c>
      <c r="AU553" s="238" t="s">
        <v>87</v>
      </c>
      <c r="AV553" s="14" t="s">
        <v>85</v>
      </c>
      <c r="AW553" s="14" t="s">
        <v>32</v>
      </c>
      <c r="AX553" s="14" t="s">
        <v>77</v>
      </c>
      <c r="AY553" s="238" t="s">
        <v>122</v>
      </c>
    </row>
    <row r="554" spans="2:51" s="13" customFormat="1" ht="12">
      <c r="B554" s="212"/>
      <c r="C554" s="213"/>
      <c r="D554" s="214" t="s">
        <v>143</v>
      </c>
      <c r="E554" s="239" t="s">
        <v>1</v>
      </c>
      <c r="F554" s="215" t="s">
        <v>1125</v>
      </c>
      <c r="G554" s="213"/>
      <c r="H554" s="216">
        <v>32.445</v>
      </c>
      <c r="I554" s="217"/>
      <c r="J554" s="213"/>
      <c r="K554" s="213"/>
      <c r="L554" s="218"/>
      <c r="M554" s="219"/>
      <c r="N554" s="220"/>
      <c r="O554" s="220"/>
      <c r="P554" s="220"/>
      <c r="Q554" s="220"/>
      <c r="R554" s="220"/>
      <c r="S554" s="220"/>
      <c r="T554" s="221"/>
      <c r="AT554" s="222" t="s">
        <v>143</v>
      </c>
      <c r="AU554" s="222" t="s">
        <v>87</v>
      </c>
      <c r="AV554" s="13" t="s">
        <v>87</v>
      </c>
      <c r="AW554" s="13" t="s">
        <v>32</v>
      </c>
      <c r="AX554" s="13" t="s">
        <v>77</v>
      </c>
      <c r="AY554" s="222" t="s">
        <v>122</v>
      </c>
    </row>
    <row r="555" spans="2:51" s="14" customFormat="1" ht="12">
      <c r="B555" s="229"/>
      <c r="C555" s="230"/>
      <c r="D555" s="214" t="s">
        <v>143</v>
      </c>
      <c r="E555" s="231" t="s">
        <v>1</v>
      </c>
      <c r="F555" s="232" t="s">
        <v>847</v>
      </c>
      <c r="G555" s="230"/>
      <c r="H555" s="231" t="s">
        <v>1</v>
      </c>
      <c r="I555" s="233"/>
      <c r="J555" s="230"/>
      <c r="K555" s="230"/>
      <c r="L555" s="234"/>
      <c r="M555" s="235"/>
      <c r="N555" s="236"/>
      <c r="O555" s="236"/>
      <c r="P555" s="236"/>
      <c r="Q555" s="236"/>
      <c r="R555" s="236"/>
      <c r="S555" s="236"/>
      <c r="T555" s="237"/>
      <c r="AT555" s="238" t="s">
        <v>143</v>
      </c>
      <c r="AU555" s="238" t="s">
        <v>87</v>
      </c>
      <c r="AV555" s="14" t="s">
        <v>85</v>
      </c>
      <c r="AW555" s="14" t="s">
        <v>32</v>
      </c>
      <c r="AX555" s="14" t="s">
        <v>77</v>
      </c>
      <c r="AY555" s="238" t="s">
        <v>122</v>
      </c>
    </row>
    <row r="556" spans="2:51" s="13" customFormat="1" ht="12">
      <c r="B556" s="212"/>
      <c r="C556" s="213"/>
      <c r="D556" s="214" t="s">
        <v>143</v>
      </c>
      <c r="E556" s="239" t="s">
        <v>1</v>
      </c>
      <c r="F556" s="215" t="s">
        <v>1126</v>
      </c>
      <c r="G556" s="213"/>
      <c r="H556" s="216">
        <v>20.685</v>
      </c>
      <c r="I556" s="217"/>
      <c r="J556" s="213"/>
      <c r="K556" s="213"/>
      <c r="L556" s="218"/>
      <c r="M556" s="219"/>
      <c r="N556" s="220"/>
      <c r="O556" s="220"/>
      <c r="P556" s="220"/>
      <c r="Q556" s="220"/>
      <c r="R556" s="220"/>
      <c r="S556" s="220"/>
      <c r="T556" s="221"/>
      <c r="AT556" s="222" t="s">
        <v>143</v>
      </c>
      <c r="AU556" s="222" t="s">
        <v>87</v>
      </c>
      <c r="AV556" s="13" t="s">
        <v>87</v>
      </c>
      <c r="AW556" s="13" t="s">
        <v>32</v>
      </c>
      <c r="AX556" s="13" t="s">
        <v>77</v>
      </c>
      <c r="AY556" s="222" t="s">
        <v>122</v>
      </c>
    </row>
    <row r="557" spans="2:51" s="14" customFormat="1" ht="12">
      <c r="B557" s="229"/>
      <c r="C557" s="230"/>
      <c r="D557" s="214" t="s">
        <v>143</v>
      </c>
      <c r="E557" s="231" t="s">
        <v>1</v>
      </c>
      <c r="F557" s="232" t="s">
        <v>842</v>
      </c>
      <c r="G557" s="230"/>
      <c r="H557" s="231" t="s">
        <v>1</v>
      </c>
      <c r="I557" s="233"/>
      <c r="J557" s="230"/>
      <c r="K557" s="230"/>
      <c r="L557" s="234"/>
      <c r="M557" s="235"/>
      <c r="N557" s="236"/>
      <c r="O557" s="236"/>
      <c r="P557" s="236"/>
      <c r="Q557" s="236"/>
      <c r="R557" s="236"/>
      <c r="S557" s="236"/>
      <c r="T557" s="237"/>
      <c r="AT557" s="238" t="s">
        <v>143</v>
      </c>
      <c r="AU557" s="238" t="s">
        <v>87</v>
      </c>
      <c r="AV557" s="14" t="s">
        <v>85</v>
      </c>
      <c r="AW557" s="14" t="s">
        <v>32</v>
      </c>
      <c r="AX557" s="14" t="s">
        <v>77</v>
      </c>
      <c r="AY557" s="238" t="s">
        <v>122</v>
      </c>
    </row>
    <row r="558" spans="2:51" s="13" customFormat="1" ht="12">
      <c r="B558" s="212"/>
      <c r="C558" s="213"/>
      <c r="D558" s="214" t="s">
        <v>143</v>
      </c>
      <c r="E558" s="239" t="s">
        <v>1</v>
      </c>
      <c r="F558" s="215" t="s">
        <v>1127</v>
      </c>
      <c r="G558" s="213"/>
      <c r="H558" s="216">
        <v>58.17</v>
      </c>
      <c r="I558" s="217"/>
      <c r="J558" s="213"/>
      <c r="K558" s="213"/>
      <c r="L558" s="218"/>
      <c r="M558" s="219"/>
      <c r="N558" s="220"/>
      <c r="O558" s="220"/>
      <c r="P558" s="220"/>
      <c r="Q558" s="220"/>
      <c r="R558" s="220"/>
      <c r="S558" s="220"/>
      <c r="T558" s="221"/>
      <c r="AT558" s="222" t="s">
        <v>143</v>
      </c>
      <c r="AU558" s="222" t="s">
        <v>87</v>
      </c>
      <c r="AV558" s="13" t="s">
        <v>87</v>
      </c>
      <c r="AW558" s="13" t="s">
        <v>32</v>
      </c>
      <c r="AX558" s="13" t="s">
        <v>77</v>
      </c>
      <c r="AY558" s="222" t="s">
        <v>122</v>
      </c>
    </row>
    <row r="559" spans="2:51" s="14" customFormat="1" ht="12">
      <c r="B559" s="229"/>
      <c r="C559" s="230"/>
      <c r="D559" s="214" t="s">
        <v>143</v>
      </c>
      <c r="E559" s="231" t="s">
        <v>1</v>
      </c>
      <c r="F559" s="232" t="s">
        <v>1128</v>
      </c>
      <c r="G559" s="230"/>
      <c r="H559" s="231" t="s">
        <v>1</v>
      </c>
      <c r="I559" s="233"/>
      <c r="J559" s="230"/>
      <c r="K559" s="230"/>
      <c r="L559" s="234"/>
      <c r="M559" s="235"/>
      <c r="N559" s="236"/>
      <c r="O559" s="236"/>
      <c r="P559" s="236"/>
      <c r="Q559" s="236"/>
      <c r="R559" s="236"/>
      <c r="S559" s="236"/>
      <c r="T559" s="237"/>
      <c r="AT559" s="238" t="s">
        <v>143</v>
      </c>
      <c r="AU559" s="238" t="s">
        <v>87</v>
      </c>
      <c r="AV559" s="14" t="s">
        <v>85</v>
      </c>
      <c r="AW559" s="14" t="s">
        <v>32</v>
      </c>
      <c r="AX559" s="14" t="s">
        <v>77</v>
      </c>
      <c r="AY559" s="238" t="s">
        <v>122</v>
      </c>
    </row>
    <row r="560" spans="2:51" s="13" customFormat="1" ht="12">
      <c r="B560" s="212"/>
      <c r="C560" s="213"/>
      <c r="D560" s="214" t="s">
        <v>143</v>
      </c>
      <c r="E560" s="239" t="s">
        <v>1</v>
      </c>
      <c r="F560" s="215" t="s">
        <v>1129</v>
      </c>
      <c r="G560" s="213"/>
      <c r="H560" s="216">
        <v>57.99</v>
      </c>
      <c r="I560" s="217"/>
      <c r="J560" s="213"/>
      <c r="K560" s="213"/>
      <c r="L560" s="218"/>
      <c r="M560" s="219"/>
      <c r="N560" s="220"/>
      <c r="O560" s="220"/>
      <c r="P560" s="220"/>
      <c r="Q560" s="220"/>
      <c r="R560" s="220"/>
      <c r="S560" s="220"/>
      <c r="T560" s="221"/>
      <c r="AT560" s="222" t="s">
        <v>143</v>
      </c>
      <c r="AU560" s="222" t="s">
        <v>87</v>
      </c>
      <c r="AV560" s="13" t="s">
        <v>87</v>
      </c>
      <c r="AW560" s="13" t="s">
        <v>32</v>
      </c>
      <c r="AX560" s="13" t="s">
        <v>77</v>
      </c>
      <c r="AY560" s="222" t="s">
        <v>122</v>
      </c>
    </row>
    <row r="561" spans="2:51" s="15" customFormat="1" ht="12">
      <c r="B561" s="240"/>
      <c r="C561" s="241"/>
      <c r="D561" s="214" t="s">
        <v>143</v>
      </c>
      <c r="E561" s="242" t="s">
        <v>1</v>
      </c>
      <c r="F561" s="243" t="s">
        <v>476</v>
      </c>
      <c r="G561" s="241"/>
      <c r="H561" s="244">
        <v>269.77500000000003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AT561" s="250" t="s">
        <v>143</v>
      </c>
      <c r="AU561" s="250" t="s">
        <v>87</v>
      </c>
      <c r="AV561" s="15" t="s">
        <v>134</v>
      </c>
      <c r="AW561" s="15" t="s">
        <v>32</v>
      </c>
      <c r="AX561" s="15" t="s">
        <v>85</v>
      </c>
      <c r="AY561" s="250" t="s">
        <v>122</v>
      </c>
    </row>
    <row r="562" spans="1:65" s="2" customFormat="1" ht="16.5" customHeight="1">
      <c r="A562" s="34"/>
      <c r="B562" s="35"/>
      <c r="C562" s="187" t="s">
        <v>1130</v>
      </c>
      <c r="D562" s="187" t="s">
        <v>125</v>
      </c>
      <c r="E562" s="188" t="s">
        <v>1131</v>
      </c>
      <c r="F562" s="189" t="s">
        <v>1132</v>
      </c>
      <c r="G562" s="190" t="s">
        <v>372</v>
      </c>
      <c r="H562" s="191">
        <v>158.143</v>
      </c>
      <c r="I562" s="192"/>
      <c r="J562" s="193">
        <f>ROUND(I562*H562,2)</f>
        <v>0</v>
      </c>
      <c r="K562" s="194"/>
      <c r="L562" s="39"/>
      <c r="M562" s="195" t="s">
        <v>1</v>
      </c>
      <c r="N562" s="196" t="s">
        <v>42</v>
      </c>
      <c r="O562" s="71"/>
      <c r="P562" s="197">
        <f>O562*H562</f>
        <v>0</v>
      </c>
      <c r="Q562" s="197">
        <v>0</v>
      </c>
      <c r="R562" s="197">
        <f>Q562*H562</f>
        <v>0</v>
      </c>
      <c r="S562" s="197">
        <v>0</v>
      </c>
      <c r="T562" s="198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9" t="s">
        <v>129</v>
      </c>
      <c r="AT562" s="199" t="s">
        <v>125</v>
      </c>
      <c r="AU562" s="199" t="s">
        <v>87</v>
      </c>
      <c r="AY562" s="17" t="s">
        <v>122</v>
      </c>
      <c r="BE562" s="200">
        <f>IF(N562="základní",J562,0)</f>
        <v>0</v>
      </c>
      <c r="BF562" s="200">
        <f>IF(N562="snížená",J562,0)</f>
        <v>0</v>
      </c>
      <c r="BG562" s="200">
        <f>IF(N562="zákl. přenesená",J562,0)</f>
        <v>0</v>
      </c>
      <c r="BH562" s="200">
        <f>IF(N562="sníž. přenesená",J562,0)</f>
        <v>0</v>
      </c>
      <c r="BI562" s="200">
        <f>IF(N562="nulová",J562,0)</f>
        <v>0</v>
      </c>
      <c r="BJ562" s="17" t="s">
        <v>85</v>
      </c>
      <c r="BK562" s="200">
        <f>ROUND(I562*H562,2)</f>
        <v>0</v>
      </c>
      <c r="BL562" s="17" t="s">
        <v>129</v>
      </c>
      <c r="BM562" s="199" t="s">
        <v>1133</v>
      </c>
    </row>
    <row r="563" spans="2:51" s="14" customFormat="1" ht="12">
      <c r="B563" s="229"/>
      <c r="C563" s="230"/>
      <c r="D563" s="214" t="s">
        <v>143</v>
      </c>
      <c r="E563" s="231" t="s">
        <v>1</v>
      </c>
      <c r="F563" s="232" t="s">
        <v>580</v>
      </c>
      <c r="G563" s="230"/>
      <c r="H563" s="231" t="s">
        <v>1</v>
      </c>
      <c r="I563" s="233"/>
      <c r="J563" s="230"/>
      <c r="K563" s="230"/>
      <c r="L563" s="234"/>
      <c r="M563" s="235"/>
      <c r="N563" s="236"/>
      <c r="O563" s="236"/>
      <c r="P563" s="236"/>
      <c r="Q563" s="236"/>
      <c r="R563" s="236"/>
      <c r="S563" s="236"/>
      <c r="T563" s="237"/>
      <c r="AT563" s="238" t="s">
        <v>143</v>
      </c>
      <c r="AU563" s="238" t="s">
        <v>87</v>
      </c>
      <c r="AV563" s="14" t="s">
        <v>85</v>
      </c>
      <c r="AW563" s="14" t="s">
        <v>32</v>
      </c>
      <c r="AX563" s="14" t="s">
        <v>77</v>
      </c>
      <c r="AY563" s="238" t="s">
        <v>122</v>
      </c>
    </row>
    <row r="564" spans="2:51" s="13" customFormat="1" ht="12">
      <c r="B564" s="212"/>
      <c r="C564" s="213"/>
      <c r="D564" s="214" t="s">
        <v>143</v>
      </c>
      <c r="E564" s="239" t="s">
        <v>1</v>
      </c>
      <c r="F564" s="215" t="s">
        <v>1134</v>
      </c>
      <c r="G564" s="213"/>
      <c r="H564" s="216">
        <v>56.913</v>
      </c>
      <c r="I564" s="217"/>
      <c r="J564" s="213"/>
      <c r="K564" s="213"/>
      <c r="L564" s="218"/>
      <c r="M564" s="219"/>
      <c r="N564" s="220"/>
      <c r="O564" s="220"/>
      <c r="P564" s="220"/>
      <c r="Q564" s="220"/>
      <c r="R564" s="220"/>
      <c r="S564" s="220"/>
      <c r="T564" s="221"/>
      <c r="AT564" s="222" t="s">
        <v>143</v>
      </c>
      <c r="AU564" s="222" t="s">
        <v>87</v>
      </c>
      <c r="AV564" s="13" t="s">
        <v>87</v>
      </c>
      <c r="AW564" s="13" t="s">
        <v>32</v>
      </c>
      <c r="AX564" s="13" t="s">
        <v>77</v>
      </c>
      <c r="AY564" s="222" t="s">
        <v>122</v>
      </c>
    </row>
    <row r="565" spans="2:51" s="13" customFormat="1" ht="12">
      <c r="B565" s="212"/>
      <c r="C565" s="213"/>
      <c r="D565" s="214" t="s">
        <v>143</v>
      </c>
      <c r="E565" s="239" t="s">
        <v>1</v>
      </c>
      <c r="F565" s="215" t="s">
        <v>1135</v>
      </c>
      <c r="G565" s="213"/>
      <c r="H565" s="216">
        <v>13.18</v>
      </c>
      <c r="I565" s="217"/>
      <c r="J565" s="213"/>
      <c r="K565" s="213"/>
      <c r="L565" s="218"/>
      <c r="M565" s="219"/>
      <c r="N565" s="220"/>
      <c r="O565" s="220"/>
      <c r="P565" s="220"/>
      <c r="Q565" s="220"/>
      <c r="R565" s="220"/>
      <c r="S565" s="220"/>
      <c r="T565" s="221"/>
      <c r="AT565" s="222" t="s">
        <v>143</v>
      </c>
      <c r="AU565" s="222" t="s">
        <v>87</v>
      </c>
      <c r="AV565" s="13" t="s">
        <v>87</v>
      </c>
      <c r="AW565" s="13" t="s">
        <v>32</v>
      </c>
      <c r="AX565" s="13" t="s">
        <v>77</v>
      </c>
      <c r="AY565" s="222" t="s">
        <v>122</v>
      </c>
    </row>
    <row r="566" spans="2:51" s="14" customFormat="1" ht="12">
      <c r="B566" s="229"/>
      <c r="C566" s="230"/>
      <c r="D566" s="214" t="s">
        <v>143</v>
      </c>
      <c r="E566" s="231" t="s">
        <v>1</v>
      </c>
      <c r="F566" s="232" t="s">
        <v>842</v>
      </c>
      <c r="G566" s="230"/>
      <c r="H566" s="231" t="s">
        <v>1</v>
      </c>
      <c r="I566" s="233"/>
      <c r="J566" s="230"/>
      <c r="K566" s="230"/>
      <c r="L566" s="234"/>
      <c r="M566" s="235"/>
      <c r="N566" s="236"/>
      <c r="O566" s="236"/>
      <c r="P566" s="236"/>
      <c r="Q566" s="236"/>
      <c r="R566" s="236"/>
      <c r="S566" s="236"/>
      <c r="T566" s="237"/>
      <c r="AT566" s="238" t="s">
        <v>143</v>
      </c>
      <c r="AU566" s="238" t="s">
        <v>87</v>
      </c>
      <c r="AV566" s="14" t="s">
        <v>85</v>
      </c>
      <c r="AW566" s="14" t="s">
        <v>32</v>
      </c>
      <c r="AX566" s="14" t="s">
        <v>77</v>
      </c>
      <c r="AY566" s="238" t="s">
        <v>122</v>
      </c>
    </row>
    <row r="567" spans="2:51" s="13" customFormat="1" ht="12">
      <c r="B567" s="212"/>
      <c r="C567" s="213"/>
      <c r="D567" s="214" t="s">
        <v>143</v>
      </c>
      <c r="E567" s="239" t="s">
        <v>1</v>
      </c>
      <c r="F567" s="215" t="s">
        <v>1136</v>
      </c>
      <c r="G567" s="213"/>
      <c r="H567" s="216">
        <v>33.45</v>
      </c>
      <c r="I567" s="217"/>
      <c r="J567" s="213"/>
      <c r="K567" s="213"/>
      <c r="L567" s="218"/>
      <c r="M567" s="219"/>
      <c r="N567" s="220"/>
      <c r="O567" s="220"/>
      <c r="P567" s="220"/>
      <c r="Q567" s="220"/>
      <c r="R567" s="220"/>
      <c r="S567" s="220"/>
      <c r="T567" s="221"/>
      <c r="AT567" s="222" t="s">
        <v>143</v>
      </c>
      <c r="AU567" s="222" t="s">
        <v>87</v>
      </c>
      <c r="AV567" s="13" t="s">
        <v>87</v>
      </c>
      <c r="AW567" s="13" t="s">
        <v>32</v>
      </c>
      <c r="AX567" s="13" t="s">
        <v>77</v>
      </c>
      <c r="AY567" s="222" t="s">
        <v>122</v>
      </c>
    </row>
    <row r="568" spans="2:51" s="14" customFormat="1" ht="12">
      <c r="B568" s="229"/>
      <c r="C568" s="230"/>
      <c r="D568" s="214" t="s">
        <v>143</v>
      </c>
      <c r="E568" s="231" t="s">
        <v>1</v>
      </c>
      <c r="F568" s="232" t="s">
        <v>1137</v>
      </c>
      <c r="G568" s="230"/>
      <c r="H568" s="231" t="s">
        <v>1</v>
      </c>
      <c r="I568" s="233"/>
      <c r="J568" s="230"/>
      <c r="K568" s="230"/>
      <c r="L568" s="234"/>
      <c r="M568" s="235"/>
      <c r="N568" s="236"/>
      <c r="O568" s="236"/>
      <c r="P568" s="236"/>
      <c r="Q568" s="236"/>
      <c r="R568" s="236"/>
      <c r="S568" s="236"/>
      <c r="T568" s="237"/>
      <c r="AT568" s="238" t="s">
        <v>143</v>
      </c>
      <c r="AU568" s="238" t="s">
        <v>87</v>
      </c>
      <c r="AV568" s="14" t="s">
        <v>85</v>
      </c>
      <c r="AW568" s="14" t="s">
        <v>32</v>
      </c>
      <c r="AX568" s="14" t="s">
        <v>77</v>
      </c>
      <c r="AY568" s="238" t="s">
        <v>122</v>
      </c>
    </row>
    <row r="569" spans="2:51" s="13" customFormat="1" ht="12">
      <c r="B569" s="212"/>
      <c r="C569" s="213"/>
      <c r="D569" s="214" t="s">
        <v>143</v>
      </c>
      <c r="E569" s="239" t="s">
        <v>1</v>
      </c>
      <c r="F569" s="215" t="s">
        <v>1138</v>
      </c>
      <c r="G569" s="213"/>
      <c r="H569" s="216">
        <v>54.6</v>
      </c>
      <c r="I569" s="217"/>
      <c r="J569" s="213"/>
      <c r="K569" s="213"/>
      <c r="L569" s="218"/>
      <c r="M569" s="219"/>
      <c r="N569" s="220"/>
      <c r="O569" s="220"/>
      <c r="P569" s="220"/>
      <c r="Q569" s="220"/>
      <c r="R569" s="220"/>
      <c r="S569" s="220"/>
      <c r="T569" s="221"/>
      <c r="AT569" s="222" t="s">
        <v>143</v>
      </c>
      <c r="AU569" s="222" t="s">
        <v>87</v>
      </c>
      <c r="AV569" s="13" t="s">
        <v>87</v>
      </c>
      <c r="AW569" s="13" t="s">
        <v>32</v>
      </c>
      <c r="AX569" s="13" t="s">
        <v>77</v>
      </c>
      <c r="AY569" s="222" t="s">
        <v>122</v>
      </c>
    </row>
    <row r="570" spans="2:51" s="15" customFormat="1" ht="12">
      <c r="B570" s="240"/>
      <c r="C570" s="241"/>
      <c r="D570" s="214" t="s">
        <v>143</v>
      </c>
      <c r="E570" s="242" t="s">
        <v>1</v>
      </c>
      <c r="F570" s="243" t="s">
        <v>476</v>
      </c>
      <c r="G570" s="241"/>
      <c r="H570" s="244">
        <v>158.143</v>
      </c>
      <c r="I570" s="245"/>
      <c r="J570" s="241"/>
      <c r="K570" s="241"/>
      <c r="L570" s="246"/>
      <c r="M570" s="247"/>
      <c r="N570" s="248"/>
      <c r="O570" s="248"/>
      <c r="P570" s="248"/>
      <c r="Q570" s="248"/>
      <c r="R570" s="248"/>
      <c r="S570" s="248"/>
      <c r="T570" s="249"/>
      <c r="AT570" s="250" t="s">
        <v>143</v>
      </c>
      <c r="AU570" s="250" t="s">
        <v>87</v>
      </c>
      <c r="AV570" s="15" t="s">
        <v>134</v>
      </c>
      <c r="AW570" s="15" t="s">
        <v>32</v>
      </c>
      <c r="AX570" s="15" t="s">
        <v>85</v>
      </c>
      <c r="AY570" s="250" t="s">
        <v>122</v>
      </c>
    </row>
    <row r="571" spans="1:65" s="2" customFormat="1" ht="24.2" customHeight="1">
      <c r="A571" s="34"/>
      <c r="B571" s="35"/>
      <c r="C571" s="187" t="s">
        <v>1139</v>
      </c>
      <c r="D571" s="187" t="s">
        <v>125</v>
      </c>
      <c r="E571" s="188" t="s">
        <v>1140</v>
      </c>
      <c r="F571" s="189" t="s">
        <v>1141</v>
      </c>
      <c r="G571" s="190" t="s">
        <v>372</v>
      </c>
      <c r="H571" s="191">
        <v>324.375</v>
      </c>
      <c r="I571" s="192"/>
      <c r="J571" s="193">
        <f>ROUND(I571*H571,2)</f>
        <v>0</v>
      </c>
      <c r="K571" s="194"/>
      <c r="L571" s="39"/>
      <c r="M571" s="195" t="s">
        <v>1</v>
      </c>
      <c r="N571" s="196" t="s">
        <v>42</v>
      </c>
      <c r="O571" s="71"/>
      <c r="P571" s="197">
        <f>O571*H571</f>
        <v>0</v>
      </c>
      <c r="Q571" s="197">
        <v>0.0002</v>
      </c>
      <c r="R571" s="197">
        <f>Q571*H571</f>
        <v>0.064875</v>
      </c>
      <c r="S571" s="197">
        <v>0</v>
      </c>
      <c r="T571" s="198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99" t="s">
        <v>129</v>
      </c>
      <c r="AT571" s="199" t="s">
        <v>125</v>
      </c>
      <c r="AU571" s="199" t="s">
        <v>87</v>
      </c>
      <c r="AY571" s="17" t="s">
        <v>122</v>
      </c>
      <c r="BE571" s="200">
        <f>IF(N571="základní",J571,0)</f>
        <v>0</v>
      </c>
      <c r="BF571" s="200">
        <f>IF(N571="snížená",J571,0)</f>
        <v>0</v>
      </c>
      <c r="BG571" s="200">
        <f>IF(N571="zákl. přenesená",J571,0)</f>
        <v>0</v>
      </c>
      <c r="BH571" s="200">
        <f>IF(N571="sníž. přenesená",J571,0)</f>
        <v>0</v>
      </c>
      <c r="BI571" s="200">
        <f>IF(N571="nulová",J571,0)</f>
        <v>0</v>
      </c>
      <c r="BJ571" s="17" t="s">
        <v>85</v>
      </c>
      <c r="BK571" s="200">
        <f>ROUND(I571*H571,2)</f>
        <v>0</v>
      </c>
      <c r="BL571" s="17" t="s">
        <v>129</v>
      </c>
      <c r="BM571" s="199" t="s">
        <v>1142</v>
      </c>
    </row>
    <row r="572" spans="2:51" s="14" customFormat="1" ht="12">
      <c r="B572" s="229"/>
      <c r="C572" s="230"/>
      <c r="D572" s="214" t="s">
        <v>143</v>
      </c>
      <c r="E572" s="231" t="s">
        <v>1</v>
      </c>
      <c r="F572" s="232" t="s">
        <v>1121</v>
      </c>
      <c r="G572" s="230"/>
      <c r="H572" s="231" t="s">
        <v>1</v>
      </c>
      <c r="I572" s="233"/>
      <c r="J572" s="230"/>
      <c r="K572" s="230"/>
      <c r="L572" s="234"/>
      <c r="M572" s="235"/>
      <c r="N572" s="236"/>
      <c r="O572" s="236"/>
      <c r="P572" s="236"/>
      <c r="Q572" s="236"/>
      <c r="R572" s="236"/>
      <c r="S572" s="236"/>
      <c r="T572" s="237"/>
      <c r="AT572" s="238" t="s">
        <v>143</v>
      </c>
      <c r="AU572" s="238" t="s">
        <v>87</v>
      </c>
      <c r="AV572" s="14" t="s">
        <v>85</v>
      </c>
      <c r="AW572" s="14" t="s">
        <v>32</v>
      </c>
      <c r="AX572" s="14" t="s">
        <v>77</v>
      </c>
      <c r="AY572" s="238" t="s">
        <v>122</v>
      </c>
    </row>
    <row r="573" spans="2:51" s="13" customFormat="1" ht="12">
      <c r="B573" s="212"/>
      <c r="C573" s="213"/>
      <c r="D573" s="214" t="s">
        <v>143</v>
      </c>
      <c r="E573" s="239" t="s">
        <v>1</v>
      </c>
      <c r="F573" s="215" t="s">
        <v>1122</v>
      </c>
      <c r="G573" s="213"/>
      <c r="H573" s="216">
        <v>72.3</v>
      </c>
      <c r="I573" s="217"/>
      <c r="J573" s="213"/>
      <c r="K573" s="213"/>
      <c r="L573" s="218"/>
      <c r="M573" s="219"/>
      <c r="N573" s="220"/>
      <c r="O573" s="220"/>
      <c r="P573" s="220"/>
      <c r="Q573" s="220"/>
      <c r="R573" s="220"/>
      <c r="S573" s="220"/>
      <c r="T573" s="221"/>
      <c r="AT573" s="222" t="s">
        <v>143</v>
      </c>
      <c r="AU573" s="222" t="s">
        <v>87</v>
      </c>
      <c r="AV573" s="13" t="s">
        <v>87</v>
      </c>
      <c r="AW573" s="13" t="s">
        <v>32</v>
      </c>
      <c r="AX573" s="13" t="s">
        <v>77</v>
      </c>
      <c r="AY573" s="222" t="s">
        <v>122</v>
      </c>
    </row>
    <row r="574" spans="2:51" s="14" customFormat="1" ht="12">
      <c r="B574" s="229"/>
      <c r="C574" s="230"/>
      <c r="D574" s="214" t="s">
        <v>143</v>
      </c>
      <c r="E574" s="231" t="s">
        <v>1</v>
      </c>
      <c r="F574" s="232" t="s">
        <v>966</v>
      </c>
      <c r="G574" s="230"/>
      <c r="H574" s="231" t="s">
        <v>1</v>
      </c>
      <c r="I574" s="233"/>
      <c r="J574" s="230"/>
      <c r="K574" s="230"/>
      <c r="L574" s="234"/>
      <c r="M574" s="235"/>
      <c r="N574" s="236"/>
      <c r="O574" s="236"/>
      <c r="P574" s="236"/>
      <c r="Q574" s="236"/>
      <c r="R574" s="236"/>
      <c r="S574" s="236"/>
      <c r="T574" s="237"/>
      <c r="AT574" s="238" t="s">
        <v>143</v>
      </c>
      <c r="AU574" s="238" t="s">
        <v>87</v>
      </c>
      <c r="AV574" s="14" t="s">
        <v>85</v>
      </c>
      <c r="AW574" s="14" t="s">
        <v>32</v>
      </c>
      <c r="AX574" s="14" t="s">
        <v>77</v>
      </c>
      <c r="AY574" s="238" t="s">
        <v>122</v>
      </c>
    </row>
    <row r="575" spans="2:51" s="13" customFormat="1" ht="12">
      <c r="B575" s="212"/>
      <c r="C575" s="213"/>
      <c r="D575" s="214" t="s">
        <v>143</v>
      </c>
      <c r="E575" s="239" t="s">
        <v>1</v>
      </c>
      <c r="F575" s="215" t="s">
        <v>1123</v>
      </c>
      <c r="G575" s="213"/>
      <c r="H575" s="216">
        <v>13.515</v>
      </c>
      <c r="I575" s="217"/>
      <c r="J575" s="213"/>
      <c r="K575" s="213"/>
      <c r="L575" s="218"/>
      <c r="M575" s="219"/>
      <c r="N575" s="220"/>
      <c r="O575" s="220"/>
      <c r="P575" s="220"/>
      <c r="Q575" s="220"/>
      <c r="R575" s="220"/>
      <c r="S575" s="220"/>
      <c r="T575" s="221"/>
      <c r="AT575" s="222" t="s">
        <v>143</v>
      </c>
      <c r="AU575" s="222" t="s">
        <v>87</v>
      </c>
      <c r="AV575" s="13" t="s">
        <v>87</v>
      </c>
      <c r="AW575" s="13" t="s">
        <v>32</v>
      </c>
      <c r="AX575" s="13" t="s">
        <v>77</v>
      </c>
      <c r="AY575" s="222" t="s">
        <v>122</v>
      </c>
    </row>
    <row r="576" spans="2:51" s="14" customFormat="1" ht="12">
      <c r="B576" s="229"/>
      <c r="C576" s="230"/>
      <c r="D576" s="214" t="s">
        <v>143</v>
      </c>
      <c r="E576" s="231" t="s">
        <v>1</v>
      </c>
      <c r="F576" s="232" t="s">
        <v>968</v>
      </c>
      <c r="G576" s="230"/>
      <c r="H576" s="231" t="s">
        <v>1</v>
      </c>
      <c r="I576" s="233"/>
      <c r="J576" s="230"/>
      <c r="K576" s="230"/>
      <c r="L576" s="234"/>
      <c r="M576" s="235"/>
      <c r="N576" s="236"/>
      <c r="O576" s="236"/>
      <c r="P576" s="236"/>
      <c r="Q576" s="236"/>
      <c r="R576" s="236"/>
      <c r="S576" s="236"/>
      <c r="T576" s="237"/>
      <c r="AT576" s="238" t="s">
        <v>143</v>
      </c>
      <c r="AU576" s="238" t="s">
        <v>87</v>
      </c>
      <c r="AV576" s="14" t="s">
        <v>85</v>
      </c>
      <c r="AW576" s="14" t="s">
        <v>32</v>
      </c>
      <c r="AX576" s="14" t="s">
        <v>77</v>
      </c>
      <c r="AY576" s="238" t="s">
        <v>122</v>
      </c>
    </row>
    <row r="577" spans="2:51" s="13" customFormat="1" ht="12">
      <c r="B577" s="212"/>
      <c r="C577" s="213"/>
      <c r="D577" s="214" t="s">
        <v>143</v>
      </c>
      <c r="E577" s="239" t="s">
        <v>1</v>
      </c>
      <c r="F577" s="215" t="s">
        <v>1124</v>
      </c>
      <c r="G577" s="213"/>
      <c r="H577" s="216">
        <v>14.67</v>
      </c>
      <c r="I577" s="217"/>
      <c r="J577" s="213"/>
      <c r="K577" s="213"/>
      <c r="L577" s="218"/>
      <c r="M577" s="219"/>
      <c r="N577" s="220"/>
      <c r="O577" s="220"/>
      <c r="P577" s="220"/>
      <c r="Q577" s="220"/>
      <c r="R577" s="220"/>
      <c r="S577" s="220"/>
      <c r="T577" s="221"/>
      <c r="AT577" s="222" t="s">
        <v>143</v>
      </c>
      <c r="AU577" s="222" t="s">
        <v>87</v>
      </c>
      <c r="AV577" s="13" t="s">
        <v>87</v>
      </c>
      <c r="AW577" s="13" t="s">
        <v>32</v>
      </c>
      <c r="AX577" s="13" t="s">
        <v>77</v>
      </c>
      <c r="AY577" s="222" t="s">
        <v>122</v>
      </c>
    </row>
    <row r="578" spans="2:51" s="14" customFormat="1" ht="12">
      <c r="B578" s="229"/>
      <c r="C578" s="230"/>
      <c r="D578" s="214" t="s">
        <v>143</v>
      </c>
      <c r="E578" s="231" t="s">
        <v>1</v>
      </c>
      <c r="F578" s="232" t="s">
        <v>846</v>
      </c>
      <c r="G578" s="230"/>
      <c r="H578" s="231" t="s">
        <v>1</v>
      </c>
      <c r="I578" s="233"/>
      <c r="J578" s="230"/>
      <c r="K578" s="230"/>
      <c r="L578" s="234"/>
      <c r="M578" s="235"/>
      <c r="N578" s="236"/>
      <c r="O578" s="236"/>
      <c r="P578" s="236"/>
      <c r="Q578" s="236"/>
      <c r="R578" s="236"/>
      <c r="S578" s="236"/>
      <c r="T578" s="237"/>
      <c r="AT578" s="238" t="s">
        <v>143</v>
      </c>
      <c r="AU578" s="238" t="s">
        <v>87</v>
      </c>
      <c r="AV578" s="14" t="s">
        <v>85</v>
      </c>
      <c r="AW578" s="14" t="s">
        <v>32</v>
      </c>
      <c r="AX578" s="14" t="s">
        <v>77</v>
      </c>
      <c r="AY578" s="238" t="s">
        <v>122</v>
      </c>
    </row>
    <row r="579" spans="2:51" s="13" customFormat="1" ht="12">
      <c r="B579" s="212"/>
      <c r="C579" s="213"/>
      <c r="D579" s="214" t="s">
        <v>143</v>
      </c>
      <c r="E579" s="239" t="s">
        <v>1</v>
      </c>
      <c r="F579" s="215" t="s">
        <v>1125</v>
      </c>
      <c r="G579" s="213"/>
      <c r="H579" s="216">
        <v>32.445</v>
      </c>
      <c r="I579" s="217"/>
      <c r="J579" s="213"/>
      <c r="K579" s="213"/>
      <c r="L579" s="218"/>
      <c r="M579" s="219"/>
      <c r="N579" s="220"/>
      <c r="O579" s="220"/>
      <c r="P579" s="220"/>
      <c r="Q579" s="220"/>
      <c r="R579" s="220"/>
      <c r="S579" s="220"/>
      <c r="T579" s="221"/>
      <c r="AT579" s="222" t="s">
        <v>143</v>
      </c>
      <c r="AU579" s="222" t="s">
        <v>87</v>
      </c>
      <c r="AV579" s="13" t="s">
        <v>87</v>
      </c>
      <c r="AW579" s="13" t="s">
        <v>32</v>
      </c>
      <c r="AX579" s="13" t="s">
        <v>77</v>
      </c>
      <c r="AY579" s="222" t="s">
        <v>122</v>
      </c>
    </row>
    <row r="580" spans="2:51" s="14" customFormat="1" ht="12">
      <c r="B580" s="229"/>
      <c r="C580" s="230"/>
      <c r="D580" s="214" t="s">
        <v>143</v>
      </c>
      <c r="E580" s="231" t="s">
        <v>1</v>
      </c>
      <c r="F580" s="232" t="s">
        <v>847</v>
      </c>
      <c r="G580" s="230"/>
      <c r="H580" s="231" t="s">
        <v>1</v>
      </c>
      <c r="I580" s="233"/>
      <c r="J580" s="230"/>
      <c r="K580" s="230"/>
      <c r="L580" s="234"/>
      <c r="M580" s="235"/>
      <c r="N580" s="236"/>
      <c r="O580" s="236"/>
      <c r="P580" s="236"/>
      <c r="Q580" s="236"/>
      <c r="R580" s="236"/>
      <c r="S580" s="236"/>
      <c r="T580" s="237"/>
      <c r="AT580" s="238" t="s">
        <v>143</v>
      </c>
      <c r="AU580" s="238" t="s">
        <v>87</v>
      </c>
      <c r="AV580" s="14" t="s">
        <v>85</v>
      </c>
      <c r="AW580" s="14" t="s">
        <v>32</v>
      </c>
      <c r="AX580" s="14" t="s">
        <v>77</v>
      </c>
      <c r="AY580" s="238" t="s">
        <v>122</v>
      </c>
    </row>
    <row r="581" spans="2:51" s="13" customFormat="1" ht="12">
      <c r="B581" s="212"/>
      <c r="C581" s="213"/>
      <c r="D581" s="214" t="s">
        <v>143</v>
      </c>
      <c r="E581" s="239" t="s">
        <v>1</v>
      </c>
      <c r="F581" s="215" t="s">
        <v>1126</v>
      </c>
      <c r="G581" s="213"/>
      <c r="H581" s="216">
        <v>20.685</v>
      </c>
      <c r="I581" s="217"/>
      <c r="J581" s="213"/>
      <c r="K581" s="213"/>
      <c r="L581" s="218"/>
      <c r="M581" s="219"/>
      <c r="N581" s="220"/>
      <c r="O581" s="220"/>
      <c r="P581" s="220"/>
      <c r="Q581" s="220"/>
      <c r="R581" s="220"/>
      <c r="S581" s="220"/>
      <c r="T581" s="221"/>
      <c r="AT581" s="222" t="s">
        <v>143</v>
      </c>
      <c r="AU581" s="222" t="s">
        <v>87</v>
      </c>
      <c r="AV581" s="13" t="s">
        <v>87</v>
      </c>
      <c r="AW581" s="13" t="s">
        <v>32</v>
      </c>
      <c r="AX581" s="13" t="s">
        <v>77</v>
      </c>
      <c r="AY581" s="222" t="s">
        <v>122</v>
      </c>
    </row>
    <row r="582" spans="2:51" s="14" customFormat="1" ht="12">
      <c r="B582" s="229"/>
      <c r="C582" s="230"/>
      <c r="D582" s="214" t="s">
        <v>143</v>
      </c>
      <c r="E582" s="231" t="s">
        <v>1</v>
      </c>
      <c r="F582" s="232" t="s">
        <v>842</v>
      </c>
      <c r="G582" s="230"/>
      <c r="H582" s="231" t="s">
        <v>1</v>
      </c>
      <c r="I582" s="233"/>
      <c r="J582" s="230"/>
      <c r="K582" s="230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143</v>
      </c>
      <c r="AU582" s="238" t="s">
        <v>87</v>
      </c>
      <c r="AV582" s="14" t="s">
        <v>85</v>
      </c>
      <c r="AW582" s="14" t="s">
        <v>32</v>
      </c>
      <c r="AX582" s="14" t="s">
        <v>77</v>
      </c>
      <c r="AY582" s="238" t="s">
        <v>122</v>
      </c>
    </row>
    <row r="583" spans="2:51" s="13" customFormat="1" ht="12">
      <c r="B583" s="212"/>
      <c r="C583" s="213"/>
      <c r="D583" s="214" t="s">
        <v>143</v>
      </c>
      <c r="E583" s="239" t="s">
        <v>1</v>
      </c>
      <c r="F583" s="215" t="s">
        <v>1127</v>
      </c>
      <c r="G583" s="213"/>
      <c r="H583" s="216">
        <v>58.17</v>
      </c>
      <c r="I583" s="217"/>
      <c r="J583" s="213"/>
      <c r="K583" s="213"/>
      <c r="L583" s="218"/>
      <c r="M583" s="219"/>
      <c r="N583" s="220"/>
      <c r="O583" s="220"/>
      <c r="P583" s="220"/>
      <c r="Q583" s="220"/>
      <c r="R583" s="220"/>
      <c r="S583" s="220"/>
      <c r="T583" s="221"/>
      <c r="AT583" s="222" t="s">
        <v>143</v>
      </c>
      <c r="AU583" s="222" t="s">
        <v>87</v>
      </c>
      <c r="AV583" s="13" t="s">
        <v>87</v>
      </c>
      <c r="AW583" s="13" t="s">
        <v>32</v>
      </c>
      <c r="AX583" s="13" t="s">
        <v>77</v>
      </c>
      <c r="AY583" s="222" t="s">
        <v>122</v>
      </c>
    </row>
    <row r="584" spans="2:51" s="14" customFormat="1" ht="12">
      <c r="B584" s="229"/>
      <c r="C584" s="230"/>
      <c r="D584" s="214" t="s">
        <v>143</v>
      </c>
      <c r="E584" s="231" t="s">
        <v>1</v>
      </c>
      <c r="F584" s="232" t="s">
        <v>1128</v>
      </c>
      <c r="G584" s="230"/>
      <c r="H584" s="231" t="s">
        <v>1</v>
      </c>
      <c r="I584" s="233"/>
      <c r="J584" s="230"/>
      <c r="K584" s="230"/>
      <c r="L584" s="234"/>
      <c r="M584" s="235"/>
      <c r="N584" s="236"/>
      <c r="O584" s="236"/>
      <c r="P584" s="236"/>
      <c r="Q584" s="236"/>
      <c r="R584" s="236"/>
      <c r="S584" s="236"/>
      <c r="T584" s="237"/>
      <c r="AT584" s="238" t="s">
        <v>143</v>
      </c>
      <c r="AU584" s="238" t="s">
        <v>87</v>
      </c>
      <c r="AV584" s="14" t="s">
        <v>85</v>
      </c>
      <c r="AW584" s="14" t="s">
        <v>32</v>
      </c>
      <c r="AX584" s="14" t="s">
        <v>77</v>
      </c>
      <c r="AY584" s="238" t="s">
        <v>122</v>
      </c>
    </row>
    <row r="585" spans="2:51" s="13" customFormat="1" ht="12">
      <c r="B585" s="212"/>
      <c r="C585" s="213"/>
      <c r="D585" s="214" t="s">
        <v>143</v>
      </c>
      <c r="E585" s="239" t="s">
        <v>1</v>
      </c>
      <c r="F585" s="215" t="s">
        <v>1129</v>
      </c>
      <c r="G585" s="213"/>
      <c r="H585" s="216">
        <v>57.99</v>
      </c>
      <c r="I585" s="217"/>
      <c r="J585" s="213"/>
      <c r="K585" s="213"/>
      <c r="L585" s="218"/>
      <c r="M585" s="219"/>
      <c r="N585" s="220"/>
      <c r="O585" s="220"/>
      <c r="P585" s="220"/>
      <c r="Q585" s="220"/>
      <c r="R585" s="220"/>
      <c r="S585" s="220"/>
      <c r="T585" s="221"/>
      <c r="AT585" s="222" t="s">
        <v>143</v>
      </c>
      <c r="AU585" s="222" t="s">
        <v>87</v>
      </c>
      <c r="AV585" s="13" t="s">
        <v>87</v>
      </c>
      <c r="AW585" s="13" t="s">
        <v>32</v>
      </c>
      <c r="AX585" s="13" t="s">
        <v>77</v>
      </c>
      <c r="AY585" s="222" t="s">
        <v>122</v>
      </c>
    </row>
    <row r="586" spans="2:51" s="14" customFormat="1" ht="12">
      <c r="B586" s="229"/>
      <c r="C586" s="230"/>
      <c r="D586" s="214" t="s">
        <v>143</v>
      </c>
      <c r="E586" s="231" t="s">
        <v>1</v>
      </c>
      <c r="F586" s="232" t="s">
        <v>1137</v>
      </c>
      <c r="G586" s="230"/>
      <c r="H586" s="231" t="s">
        <v>1</v>
      </c>
      <c r="I586" s="233"/>
      <c r="J586" s="230"/>
      <c r="K586" s="230"/>
      <c r="L586" s="234"/>
      <c r="M586" s="235"/>
      <c r="N586" s="236"/>
      <c r="O586" s="236"/>
      <c r="P586" s="236"/>
      <c r="Q586" s="236"/>
      <c r="R586" s="236"/>
      <c r="S586" s="236"/>
      <c r="T586" s="237"/>
      <c r="AT586" s="238" t="s">
        <v>143</v>
      </c>
      <c r="AU586" s="238" t="s">
        <v>87</v>
      </c>
      <c r="AV586" s="14" t="s">
        <v>85</v>
      </c>
      <c r="AW586" s="14" t="s">
        <v>32</v>
      </c>
      <c r="AX586" s="14" t="s">
        <v>77</v>
      </c>
      <c r="AY586" s="238" t="s">
        <v>122</v>
      </c>
    </row>
    <row r="587" spans="2:51" s="13" customFormat="1" ht="12">
      <c r="B587" s="212"/>
      <c r="C587" s="213"/>
      <c r="D587" s="214" t="s">
        <v>143</v>
      </c>
      <c r="E587" s="239" t="s">
        <v>1</v>
      </c>
      <c r="F587" s="215" t="s">
        <v>1138</v>
      </c>
      <c r="G587" s="213"/>
      <c r="H587" s="216">
        <v>54.6</v>
      </c>
      <c r="I587" s="217"/>
      <c r="J587" s="213"/>
      <c r="K587" s="213"/>
      <c r="L587" s="218"/>
      <c r="M587" s="219"/>
      <c r="N587" s="220"/>
      <c r="O587" s="220"/>
      <c r="P587" s="220"/>
      <c r="Q587" s="220"/>
      <c r="R587" s="220"/>
      <c r="S587" s="220"/>
      <c r="T587" s="221"/>
      <c r="AT587" s="222" t="s">
        <v>143</v>
      </c>
      <c r="AU587" s="222" t="s">
        <v>87</v>
      </c>
      <c r="AV587" s="13" t="s">
        <v>87</v>
      </c>
      <c r="AW587" s="13" t="s">
        <v>32</v>
      </c>
      <c r="AX587" s="13" t="s">
        <v>77</v>
      </c>
      <c r="AY587" s="222" t="s">
        <v>122</v>
      </c>
    </row>
    <row r="588" spans="2:51" s="15" customFormat="1" ht="12">
      <c r="B588" s="240"/>
      <c r="C588" s="241"/>
      <c r="D588" s="214" t="s">
        <v>143</v>
      </c>
      <c r="E588" s="242" t="s">
        <v>1</v>
      </c>
      <c r="F588" s="243" t="s">
        <v>476</v>
      </c>
      <c r="G588" s="241"/>
      <c r="H588" s="244">
        <v>324.37500000000006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AT588" s="250" t="s">
        <v>143</v>
      </c>
      <c r="AU588" s="250" t="s">
        <v>87</v>
      </c>
      <c r="AV588" s="15" t="s">
        <v>134</v>
      </c>
      <c r="AW588" s="15" t="s">
        <v>32</v>
      </c>
      <c r="AX588" s="15" t="s">
        <v>85</v>
      </c>
      <c r="AY588" s="250" t="s">
        <v>122</v>
      </c>
    </row>
    <row r="589" spans="1:65" s="2" customFormat="1" ht="24.2" customHeight="1">
      <c r="A589" s="34"/>
      <c r="B589" s="35"/>
      <c r="C589" s="187" t="s">
        <v>1143</v>
      </c>
      <c r="D589" s="187" t="s">
        <v>125</v>
      </c>
      <c r="E589" s="188" t="s">
        <v>1144</v>
      </c>
      <c r="F589" s="189" t="s">
        <v>1145</v>
      </c>
      <c r="G589" s="190" t="s">
        <v>372</v>
      </c>
      <c r="H589" s="191">
        <v>324.375</v>
      </c>
      <c r="I589" s="192"/>
      <c r="J589" s="193">
        <f>ROUND(I589*H589,2)</f>
        <v>0</v>
      </c>
      <c r="K589" s="194"/>
      <c r="L589" s="39"/>
      <c r="M589" s="195" t="s">
        <v>1</v>
      </c>
      <c r="N589" s="196" t="s">
        <v>42</v>
      </c>
      <c r="O589" s="71"/>
      <c r="P589" s="197">
        <f>O589*H589</f>
        <v>0</v>
      </c>
      <c r="Q589" s="197">
        <v>0.00041</v>
      </c>
      <c r="R589" s="197">
        <f>Q589*H589</f>
        <v>0.13299375</v>
      </c>
      <c r="S589" s="197">
        <v>0</v>
      </c>
      <c r="T589" s="198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99" t="s">
        <v>129</v>
      </c>
      <c r="AT589" s="199" t="s">
        <v>125</v>
      </c>
      <c r="AU589" s="199" t="s">
        <v>87</v>
      </c>
      <c r="AY589" s="17" t="s">
        <v>122</v>
      </c>
      <c r="BE589" s="200">
        <f>IF(N589="základní",J589,0)</f>
        <v>0</v>
      </c>
      <c r="BF589" s="200">
        <f>IF(N589="snížená",J589,0)</f>
        <v>0</v>
      </c>
      <c r="BG589" s="200">
        <f>IF(N589="zákl. přenesená",J589,0)</f>
        <v>0</v>
      </c>
      <c r="BH589" s="200">
        <f>IF(N589="sníž. přenesená",J589,0)</f>
        <v>0</v>
      </c>
      <c r="BI589" s="200">
        <f>IF(N589="nulová",J589,0)</f>
        <v>0</v>
      </c>
      <c r="BJ589" s="17" t="s">
        <v>85</v>
      </c>
      <c r="BK589" s="200">
        <f>ROUND(I589*H589,2)</f>
        <v>0</v>
      </c>
      <c r="BL589" s="17" t="s">
        <v>129</v>
      </c>
      <c r="BM589" s="199" t="s">
        <v>1146</v>
      </c>
    </row>
    <row r="590" spans="1:65" s="2" customFormat="1" ht="24.2" customHeight="1">
      <c r="A590" s="34"/>
      <c r="B590" s="35"/>
      <c r="C590" s="187" t="s">
        <v>1147</v>
      </c>
      <c r="D590" s="187" t="s">
        <v>125</v>
      </c>
      <c r="E590" s="188" t="s">
        <v>1148</v>
      </c>
      <c r="F590" s="189" t="s">
        <v>1149</v>
      </c>
      <c r="G590" s="190" t="s">
        <v>372</v>
      </c>
      <c r="H590" s="191">
        <v>324.375</v>
      </c>
      <c r="I590" s="192"/>
      <c r="J590" s="193">
        <f>ROUND(I590*H590,2)</f>
        <v>0</v>
      </c>
      <c r="K590" s="194"/>
      <c r="L590" s="39"/>
      <c r="M590" s="195" t="s">
        <v>1</v>
      </c>
      <c r="N590" s="196" t="s">
        <v>42</v>
      </c>
      <c r="O590" s="71"/>
      <c r="P590" s="197">
        <f>O590*H590</f>
        <v>0</v>
      </c>
      <c r="Q590" s="197">
        <v>0.005</v>
      </c>
      <c r="R590" s="197">
        <f>Q590*H590</f>
        <v>1.621875</v>
      </c>
      <c r="S590" s="197">
        <v>0</v>
      </c>
      <c r="T590" s="198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99" t="s">
        <v>129</v>
      </c>
      <c r="AT590" s="199" t="s">
        <v>125</v>
      </c>
      <c r="AU590" s="199" t="s">
        <v>87</v>
      </c>
      <c r="AY590" s="17" t="s">
        <v>122</v>
      </c>
      <c r="BE590" s="200">
        <f>IF(N590="základní",J590,0)</f>
        <v>0</v>
      </c>
      <c r="BF590" s="200">
        <f>IF(N590="snížená",J590,0)</f>
        <v>0</v>
      </c>
      <c r="BG590" s="200">
        <f>IF(N590="zákl. přenesená",J590,0)</f>
        <v>0</v>
      </c>
      <c r="BH590" s="200">
        <f>IF(N590="sníž. přenesená",J590,0)</f>
        <v>0</v>
      </c>
      <c r="BI590" s="200">
        <f>IF(N590="nulová",J590,0)</f>
        <v>0</v>
      </c>
      <c r="BJ590" s="17" t="s">
        <v>85</v>
      </c>
      <c r="BK590" s="200">
        <f>ROUND(I590*H590,2)</f>
        <v>0</v>
      </c>
      <c r="BL590" s="17" t="s">
        <v>129</v>
      </c>
      <c r="BM590" s="199" t="s">
        <v>1150</v>
      </c>
    </row>
    <row r="591" spans="2:63" s="12" customFormat="1" ht="22.9" customHeight="1">
      <c r="B591" s="171"/>
      <c r="C591" s="172"/>
      <c r="D591" s="173" t="s">
        <v>76</v>
      </c>
      <c r="E591" s="185" t="s">
        <v>1151</v>
      </c>
      <c r="F591" s="185" t="s">
        <v>1152</v>
      </c>
      <c r="G591" s="172"/>
      <c r="H591" s="172"/>
      <c r="I591" s="175"/>
      <c r="J591" s="186">
        <f>BK591</f>
        <v>0</v>
      </c>
      <c r="K591" s="172"/>
      <c r="L591" s="177"/>
      <c r="M591" s="178"/>
      <c r="N591" s="179"/>
      <c r="O591" s="179"/>
      <c r="P591" s="180">
        <f>SUM(P592:P652)</f>
        <v>0</v>
      </c>
      <c r="Q591" s="179"/>
      <c r="R591" s="180">
        <f>SUM(R592:R652)</f>
        <v>0.1879151</v>
      </c>
      <c r="S591" s="179"/>
      <c r="T591" s="181">
        <f>SUM(T592:T652)</f>
        <v>0</v>
      </c>
      <c r="AR591" s="182" t="s">
        <v>87</v>
      </c>
      <c r="AT591" s="183" t="s">
        <v>76</v>
      </c>
      <c r="AU591" s="183" t="s">
        <v>85</v>
      </c>
      <c r="AY591" s="182" t="s">
        <v>122</v>
      </c>
      <c r="BK591" s="184">
        <f>SUM(BK592:BK652)</f>
        <v>0</v>
      </c>
    </row>
    <row r="592" spans="1:65" s="2" customFormat="1" ht="24.2" customHeight="1">
      <c r="A592" s="34"/>
      <c r="B592" s="35"/>
      <c r="C592" s="187" t="s">
        <v>1153</v>
      </c>
      <c r="D592" s="187" t="s">
        <v>125</v>
      </c>
      <c r="E592" s="188" t="s">
        <v>1154</v>
      </c>
      <c r="F592" s="189" t="s">
        <v>1155</v>
      </c>
      <c r="G592" s="190" t="s">
        <v>372</v>
      </c>
      <c r="H592" s="191">
        <v>639.049</v>
      </c>
      <c r="I592" s="192"/>
      <c r="J592" s="193">
        <f>ROUND(I592*H592,2)</f>
        <v>0</v>
      </c>
      <c r="K592" s="194"/>
      <c r="L592" s="39"/>
      <c r="M592" s="195" t="s">
        <v>1</v>
      </c>
      <c r="N592" s="196" t="s">
        <v>42</v>
      </c>
      <c r="O592" s="71"/>
      <c r="P592" s="197">
        <f>O592*H592</f>
        <v>0</v>
      </c>
      <c r="Q592" s="197">
        <v>0</v>
      </c>
      <c r="R592" s="197">
        <f>Q592*H592</f>
        <v>0</v>
      </c>
      <c r="S592" s="197">
        <v>0</v>
      </c>
      <c r="T592" s="198">
        <f>S592*H592</f>
        <v>0</v>
      </c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R592" s="199" t="s">
        <v>129</v>
      </c>
      <c r="AT592" s="199" t="s">
        <v>125</v>
      </c>
      <c r="AU592" s="199" t="s">
        <v>87</v>
      </c>
      <c r="AY592" s="17" t="s">
        <v>122</v>
      </c>
      <c r="BE592" s="200">
        <f>IF(N592="základní",J592,0)</f>
        <v>0</v>
      </c>
      <c r="BF592" s="200">
        <f>IF(N592="snížená",J592,0)</f>
        <v>0</v>
      </c>
      <c r="BG592" s="200">
        <f>IF(N592="zákl. přenesená",J592,0)</f>
        <v>0</v>
      </c>
      <c r="BH592" s="200">
        <f>IF(N592="sníž. přenesená",J592,0)</f>
        <v>0</v>
      </c>
      <c r="BI592" s="200">
        <f>IF(N592="nulová",J592,0)</f>
        <v>0</v>
      </c>
      <c r="BJ592" s="17" t="s">
        <v>85</v>
      </c>
      <c r="BK592" s="200">
        <f>ROUND(I592*H592,2)</f>
        <v>0</v>
      </c>
      <c r="BL592" s="17" t="s">
        <v>129</v>
      </c>
      <c r="BM592" s="199" t="s">
        <v>1156</v>
      </c>
    </row>
    <row r="593" spans="2:51" s="14" customFormat="1" ht="12">
      <c r="B593" s="229"/>
      <c r="C593" s="230"/>
      <c r="D593" s="214" t="s">
        <v>143</v>
      </c>
      <c r="E593" s="231" t="s">
        <v>1</v>
      </c>
      <c r="F593" s="232" t="s">
        <v>1157</v>
      </c>
      <c r="G593" s="230"/>
      <c r="H593" s="231" t="s">
        <v>1</v>
      </c>
      <c r="I593" s="233"/>
      <c r="J593" s="230"/>
      <c r="K593" s="230"/>
      <c r="L593" s="234"/>
      <c r="M593" s="235"/>
      <c r="N593" s="236"/>
      <c r="O593" s="236"/>
      <c r="P593" s="236"/>
      <c r="Q593" s="236"/>
      <c r="R593" s="236"/>
      <c r="S593" s="236"/>
      <c r="T593" s="237"/>
      <c r="AT593" s="238" t="s">
        <v>143</v>
      </c>
      <c r="AU593" s="238" t="s">
        <v>87</v>
      </c>
      <c r="AV593" s="14" t="s">
        <v>85</v>
      </c>
      <c r="AW593" s="14" t="s">
        <v>32</v>
      </c>
      <c r="AX593" s="14" t="s">
        <v>77</v>
      </c>
      <c r="AY593" s="238" t="s">
        <v>122</v>
      </c>
    </row>
    <row r="594" spans="2:51" s="14" customFormat="1" ht="12">
      <c r="B594" s="229"/>
      <c r="C594" s="230"/>
      <c r="D594" s="214" t="s">
        <v>143</v>
      </c>
      <c r="E594" s="231" t="s">
        <v>1</v>
      </c>
      <c r="F594" s="232" t="s">
        <v>1121</v>
      </c>
      <c r="G594" s="230"/>
      <c r="H594" s="231" t="s">
        <v>1</v>
      </c>
      <c r="I594" s="233"/>
      <c r="J594" s="230"/>
      <c r="K594" s="230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143</v>
      </c>
      <c r="AU594" s="238" t="s">
        <v>87</v>
      </c>
      <c r="AV594" s="14" t="s">
        <v>85</v>
      </c>
      <c r="AW594" s="14" t="s">
        <v>32</v>
      </c>
      <c r="AX594" s="14" t="s">
        <v>77</v>
      </c>
      <c r="AY594" s="238" t="s">
        <v>122</v>
      </c>
    </row>
    <row r="595" spans="2:51" s="13" customFormat="1" ht="12">
      <c r="B595" s="212"/>
      <c r="C595" s="213"/>
      <c r="D595" s="214" t="s">
        <v>143</v>
      </c>
      <c r="E595" s="239" t="s">
        <v>1</v>
      </c>
      <c r="F595" s="215" t="s">
        <v>1158</v>
      </c>
      <c r="G595" s="213"/>
      <c r="H595" s="216">
        <v>107.573</v>
      </c>
      <c r="I595" s="217"/>
      <c r="J595" s="213"/>
      <c r="K595" s="213"/>
      <c r="L595" s="218"/>
      <c r="M595" s="219"/>
      <c r="N595" s="220"/>
      <c r="O595" s="220"/>
      <c r="P595" s="220"/>
      <c r="Q595" s="220"/>
      <c r="R595" s="220"/>
      <c r="S595" s="220"/>
      <c r="T595" s="221"/>
      <c r="AT595" s="222" t="s">
        <v>143</v>
      </c>
      <c r="AU595" s="222" t="s">
        <v>87</v>
      </c>
      <c r="AV595" s="13" t="s">
        <v>87</v>
      </c>
      <c r="AW595" s="13" t="s">
        <v>32</v>
      </c>
      <c r="AX595" s="13" t="s">
        <v>77</v>
      </c>
      <c r="AY595" s="222" t="s">
        <v>122</v>
      </c>
    </row>
    <row r="596" spans="2:51" s="14" customFormat="1" ht="12">
      <c r="B596" s="229"/>
      <c r="C596" s="230"/>
      <c r="D596" s="214" t="s">
        <v>143</v>
      </c>
      <c r="E596" s="231" t="s">
        <v>1</v>
      </c>
      <c r="F596" s="232" t="s">
        <v>966</v>
      </c>
      <c r="G596" s="230"/>
      <c r="H596" s="231" t="s">
        <v>1</v>
      </c>
      <c r="I596" s="233"/>
      <c r="J596" s="230"/>
      <c r="K596" s="230"/>
      <c r="L596" s="234"/>
      <c r="M596" s="235"/>
      <c r="N596" s="236"/>
      <c r="O596" s="236"/>
      <c r="P596" s="236"/>
      <c r="Q596" s="236"/>
      <c r="R596" s="236"/>
      <c r="S596" s="236"/>
      <c r="T596" s="237"/>
      <c r="AT596" s="238" t="s">
        <v>143</v>
      </c>
      <c r="AU596" s="238" t="s">
        <v>87</v>
      </c>
      <c r="AV596" s="14" t="s">
        <v>85</v>
      </c>
      <c r="AW596" s="14" t="s">
        <v>32</v>
      </c>
      <c r="AX596" s="14" t="s">
        <v>77</v>
      </c>
      <c r="AY596" s="238" t="s">
        <v>122</v>
      </c>
    </row>
    <row r="597" spans="2:51" s="13" customFormat="1" ht="12">
      <c r="B597" s="212"/>
      <c r="C597" s="213"/>
      <c r="D597" s="214" t="s">
        <v>143</v>
      </c>
      <c r="E597" s="239" t="s">
        <v>1</v>
      </c>
      <c r="F597" s="215" t="s">
        <v>1159</v>
      </c>
      <c r="G597" s="213"/>
      <c r="H597" s="216">
        <v>19.225</v>
      </c>
      <c r="I597" s="217"/>
      <c r="J597" s="213"/>
      <c r="K597" s="213"/>
      <c r="L597" s="218"/>
      <c r="M597" s="219"/>
      <c r="N597" s="220"/>
      <c r="O597" s="220"/>
      <c r="P597" s="220"/>
      <c r="Q597" s="220"/>
      <c r="R597" s="220"/>
      <c r="S597" s="220"/>
      <c r="T597" s="221"/>
      <c r="AT597" s="222" t="s">
        <v>143</v>
      </c>
      <c r="AU597" s="222" t="s">
        <v>87</v>
      </c>
      <c r="AV597" s="13" t="s">
        <v>87</v>
      </c>
      <c r="AW597" s="13" t="s">
        <v>32</v>
      </c>
      <c r="AX597" s="13" t="s">
        <v>77</v>
      </c>
      <c r="AY597" s="222" t="s">
        <v>122</v>
      </c>
    </row>
    <row r="598" spans="2:51" s="14" customFormat="1" ht="12">
      <c r="B598" s="229"/>
      <c r="C598" s="230"/>
      <c r="D598" s="214" t="s">
        <v>143</v>
      </c>
      <c r="E598" s="231" t="s">
        <v>1</v>
      </c>
      <c r="F598" s="232" t="s">
        <v>968</v>
      </c>
      <c r="G598" s="230"/>
      <c r="H598" s="231" t="s">
        <v>1</v>
      </c>
      <c r="I598" s="233"/>
      <c r="J598" s="230"/>
      <c r="K598" s="230"/>
      <c r="L598" s="234"/>
      <c r="M598" s="235"/>
      <c r="N598" s="236"/>
      <c r="O598" s="236"/>
      <c r="P598" s="236"/>
      <c r="Q598" s="236"/>
      <c r="R598" s="236"/>
      <c r="S598" s="236"/>
      <c r="T598" s="237"/>
      <c r="AT598" s="238" t="s">
        <v>143</v>
      </c>
      <c r="AU598" s="238" t="s">
        <v>87</v>
      </c>
      <c r="AV598" s="14" t="s">
        <v>85</v>
      </c>
      <c r="AW598" s="14" t="s">
        <v>32</v>
      </c>
      <c r="AX598" s="14" t="s">
        <v>77</v>
      </c>
      <c r="AY598" s="238" t="s">
        <v>122</v>
      </c>
    </row>
    <row r="599" spans="2:51" s="13" customFormat="1" ht="12">
      <c r="B599" s="212"/>
      <c r="C599" s="213"/>
      <c r="D599" s="214" t="s">
        <v>143</v>
      </c>
      <c r="E599" s="239" t="s">
        <v>1</v>
      </c>
      <c r="F599" s="215" t="s">
        <v>1160</v>
      </c>
      <c r="G599" s="213"/>
      <c r="H599" s="216">
        <v>20.525</v>
      </c>
      <c r="I599" s="217"/>
      <c r="J599" s="213"/>
      <c r="K599" s="213"/>
      <c r="L599" s="218"/>
      <c r="M599" s="219"/>
      <c r="N599" s="220"/>
      <c r="O599" s="220"/>
      <c r="P599" s="220"/>
      <c r="Q599" s="220"/>
      <c r="R599" s="220"/>
      <c r="S599" s="220"/>
      <c r="T599" s="221"/>
      <c r="AT599" s="222" t="s">
        <v>143</v>
      </c>
      <c r="AU599" s="222" t="s">
        <v>87</v>
      </c>
      <c r="AV599" s="13" t="s">
        <v>87</v>
      </c>
      <c r="AW599" s="13" t="s">
        <v>32</v>
      </c>
      <c r="AX599" s="13" t="s">
        <v>77</v>
      </c>
      <c r="AY599" s="222" t="s">
        <v>122</v>
      </c>
    </row>
    <row r="600" spans="2:51" s="14" customFormat="1" ht="12">
      <c r="B600" s="229"/>
      <c r="C600" s="230"/>
      <c r="D600" s="214" t="s">
        <v>143</v>
      </c>
      <c r="E600" s="231" t="s">
        <v>1</v>
      </c>
      <c r="F600" s="232" t="s">
        <v>846</v>
      </c>
      <c r="G600" s="230"/>
      <c r="H600" s="231" t="s">
        <v>1</v>
      </c>
      <c r="I600" s="233"/>
      <c r="J600" s="230"/>
      <c r="K600" s="230"/>
      <c r="L600" s="234"/>
      <c r="M600" s="235"/>
      <c r="N600" s="236"/>
      <c r="O600" s="236"/>
      <c r="P600" s="236"/>
      <c r="Q600" s="236"/>
      <c r="R600" s="236"/>
      <c r="S600" s="236"/>
      <c r="T600" s="237"/>
      <c r="AT600" s="238" t="s">
        <v>143</v>
      </c>
      <c r="AU600" s="238" t="s">
        <v>87</v>
      </c>
      <c r="AV600" s="14" t="s">
        <v>85</v>
      </c>
      <c r="AW600" s="14" t="s">
        <v>32</v>
      </c>
      <c r="AX600" s="14" t="s">
        <v>77</v>
      </c>
      <c r="AY600" s="238" t="s">
        <v>122</v>
      </c>
    </row>
    <row r="601" spans="2:51" s="13" customFormat="1" ht="12">
      <c r="B601" s="212"/>
      <c r="C601" s="213"/>
      <c r="D601" s="214" t="s">
        <v>143</v>
      </c>
      <c r="E601" s="239" t="s">
        <v>1</v>
      </c>
      <c r="F601" s="215" t="s">
        <v>1161</v>
      </c>
      <c r="G601" s="213"/>
      <c r="H601" s="216">
        <v>59.131</v>
      </c>
      <c r="I601" s="217"/>
      <c r="J601" s="213"/>
      <c r="K601" s="213"/>
      <c r="L601" s="218"/>
      <c r="M601" s="219"/>
      <c r="N601" s="220"/>
      <c r="O601" s="220"/>
      <c r="P601" s="220"/>
      <c r="Q601" s="220"/>
      <c r="R601" s="220"/>
      <c r="S601" s="220"/>
      <c r="T601" s="221"/>
      <c r="AT601" s="222" t="s">
        <v>143</v>
      </c>
      <c r="AU601" s="222" t="s">
        <v>87</v>
      </c>
      <c r="AV601" s="13" t="s">
        <v>87</v>
      </c>
      <c r="AW601" s="13" t="s">
        <v>32</v>
      </c>
      <c r="AX601" s="13" t="s">
        <v>77</v>
      </c>
      <c r="AY601" s="222" t="s">
        <v>122</v>
      </c>
    </row>
    <row r="602" spans="2:51" s="14" customFormat="1" ht="12">
      <c r="B602" s="229"/>
      <c r="C602" s="230"/>
      <c r="D602" s="214" t="s">
        <v>143</v>
      </c>
      <c r="E602" s="231" t="s">
        <v>1</v>
      </c>
      <c r="F602" s="232" t="s">
        <v>847</v>
      </c>
      <c r="G602" s="230"/>
      <c r="H602" s="231" t="s">
        <v>1</v>
      </c>
      <c r="I602" s="233"/>
      <c r="J602" s="230"/>
      <c r="K602" s="230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143</v>
      </c>
      <c r="AU602" s="238" t="s">
        <v>87</v>
      </c>
      <c r="AV602" s="14" t="s">
        <v>85</v>
      </c>
      <c r="AW602" s="14" t="s">
        <v>32</v>
      </c>
      <c r="AX602" s="14" t="s">
        <v>77</v>
      </c>
      <c r="AY602" s="238" t="s">
        <v>122</v>
      </c>
    </row>
    <row r="603" spans="2:51" s="13" customFormat="1" ht="12">
      <c r="B603" s="212"/>
      <c r="C603" s="213"/>
      <c r="D603" s="214" t="s">
        <v>143</v>
      </c>
      <c r="E603" s="239" t="s">
        <v>1</v>
      </c>
      <c r="F603" s="215" t="s">
        <v>1162</v>
      </c>
      <c r="G603" s="213"/>
      <c r="H603" s="216">
        <v>47.705</v>
      </c>
      <c r="I603" s="217"/>
      <c r="J603" s="213"/>
      <c r="K603" s="213"/>
      <c r="L603" s="218"/>
      <c r="M603" s="219"/>
      <c r="N603" s="220"/>
      <c r="O603" s="220"/>
      <c r="P603" s="220"/>
      <c r="Q603" s="220"/>
      <c r="R603" s="220"/>
      <c r="S603" s="220"/>
      <c r="T603" s="221"/>
      <c r="AT603" s="222" t="s">
        <v>143</v>
      </c>
      <c r="AU603" s="222" t="s">
        <v>87</v>
      </c>
      <c r="AV603" s="13" t="s">
        <v>87</v>
      </c>
      <c r="AW603" s="13" t="s">
        <v>32</v>
      </c>
      <c r="AX603" s="13" t="s">
        <v>77</v>
      </c>
      <c r="AY603" s="222" t="s">
        <v>122</v>
      </c>
    </row>
    <row r="604" spans="2:51" s="14" customFormat="1" ht="12">
      <c r="B604" s="229"/>
      <c r="C604" s="230"/>
      <c r="D604" s="214" t="s">
        <v>143</v>
      </c>
      <c r="E604" s="231" t="s">
        <v>1</v>
      </c>
      <c r="F604" s="232" t="s">
        <v>842</v>
      </c>
      <c r="G604" s="230"/>
      <c r="H604" s="231" t="s">
        <v>1</v>
      </c>
      <c r="I604" s="233"/>
      <c r="J604" s="230"/>
      <c r="K604" s="230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143</v>
      </c>
      <c r="AU604" s="238" t="s">
        <v>87</v>
      </c>
      <c r="AV604" s="14" t="s">
        <v>85</v>
      </c>
      <c r="AW604" s="14" t="s">
        <v>32</v>
      </c>
      <c r="AX604" s="14" t="s">
        <v>77</v>
      </c>
      <c r="AY604" s="238" t="s">
        <v>122</v>
      </c>
    </row>
    <row r="605" spans="2:51" s="13" customFormat="1" ht="12">
      <c r="B605" s="212"/>
      <c r="C605" s="213"/>
      <c r="D605" s="214" t="s">
        <v>143</v>
      </c>
      <c r="E605" s="239" t="s">
        <v>1</v>
      </c>
      <c r="F605" s="215" t="s">
        <v>1163</v>
      </c>
      <c r="G605" s="213"/>
      <c r="H605" s="216">
        <v>60.87</v>
      </c>
      <c r="I605" s="217"/>
      <c r="J605" s="213"/>
      <c r="K605" s="213"/>
      <c r="L605" s="218"/>
      <c r="M605" s="219"/>
      <c r="N605" s="220"/>
      <c r="O605" s="220"/>
      <c r="P605" s="220"/>
      <c r="Q605" s="220"/>
      <c r="R605" s="220"/>
      <c r="S605" s="220"/>
      <c r="T605" s="221"/>
      <c r="AT605" s="222" t="s">
        <v>143</v>
      </c>
      <c r="AU605" s="222" t="s">
        <v>87</v>
      </c>
      <c r="AV605" s="13" t="s">
        <v>87</v>
      </c>
      <c r="AW605" s="13" t="s">
        <v>32</v>
      </c>
      <c r="AX605" s="13" t="s">
        <v>77</v>
      </c>
      <c r="AY605" s="222" t="s">
        <v>122</v>
      </c>
    </row>
    <row r="606" spans="2:51" s="14" customFormat="1" ht="12">
      <c r="B606" s="229"/>
      <c r="C606" s="230"/>
      <c r="D606" s="214" t="s">
        <v>143</v>
      </c>
      <c r="E606" s="231" t="s">
        <v>1</v>
      </c>
      <c r="F606" s="232" t="s">
        <v>1128</v>
      </c>
      <c r="G606" s="230"/>
      <c r="H606" s="231" t="s">
        <v>1</v>
      </c>
      <c r="I606" s="233"/>
      <c r="J606" s="230"/>
      <c r="K606" s="230"/>
      <c r="L606" s="234"/>
      <c r="M606" s="235"/>
      <c r="N606" s="236"/>
      <c r="O606" s="236"/>
      <c r="P606" s="236"/>
      <c r="Q606" s="236"/>
      <c r="R606" s="236"/>
      <c r="S606" s="236"/>
      <c r="T606" s="237"/>
      <c r="AT606" s="238" t="s">
        <v>143</v>
      </c>
      <c r="AU606" s="238" t="s">
        <v>87</v>
      </c>
      <c r="AV606" s="14" t="s">
        <v>85</v>
      </c>
      <c r="AW606" s="14" t="s">
        <v>32</v>
      </c>
      <c r="AX606" s="14" t="s">
        <v>77</v>
      </c>
      <c r="AY606" s="238" t="s">
        <v>122</v>
      </c>
    </row>
    <row r="607" spans="2:51" s="13" customFormat="1" ht="12">
      <c r="B607" s="212"/>
      <c r="C607" s="213"/>
      <c r="D607" s="214" t="s">
        <v>143</v>
      </c>
      <c r="E607" s="239" t="s">
        <v>1</v>
      </c>
      <c r="F607" s="215" t="s">
        <v>1164</v>
      </c>
      <c r="G607" s="213"/>
      <c r="H607" s="216">
        <v>62.04</v>
      </c>
      <c r="I607" s="217"/>
      <c r="J607" s="213"/>
      <c r="K607" s="213"/>
      <c r="L607" s="218"/>
      <c r="M607" s="219"/>
      <c r="N607" s="220"/>
      <c r="O607" s="220"/>
      <c r="P607" s="220"/>
      <c r="Q607" s="220"/>
      <c r="R607" s="220"/>
      <c r="S607" s="220"/>
      <c r="T607" s="221"/>
      <c r="AT607" s="222" t="s">
        <v>143</v>
      </c>
      <c r="AU607" s="222" t="s">
        <v>87</v>
      </c>
      <c r="AV607" s="13" t="s">
        <v>87</v>
      </c>
      <c r="AW607" s="13" t="s">
        <v>32</v>
      </c>
      <c r="AX607" s="13" t="s">
        <v>77</v>
      </c>
      <c r="AY607" s="222" t="s">
        <v>122</v>
      </c>
    </row>
    <row r="608" spans="2:51" s="14" customFormat="1" ht="12">
      <c r="B608" s="229"/>
      <c r="C608" s="230"/>
      <c r="D608" s="214" t="s">
        <v>143</v>
      </c>
      <c r="E608" s="231" t="s">
        <v>1</v>
      </c>
      <c r="F608" s="232" t="s">
        <v>1165</v>
      </c>
      <c r="G608" s="230"/>
      <c r="H608" s="231" t="s">
        <v>1</v>
      </c>
      <c r="I608" s="233"/>
      <c r="J608" s="230"/>
      <c r="K608" s="230"/>
      <c r="L608" s="234"/>
      <c r="M608" s="235"/>
      <c r="N608" s="236"/>
      <c r="O608" s="236"/>
      <c r="P608" s="236"/>
      <c r="Q608" s="236"/>
      <c r="R608" s="236"/>
      <c r="S608" s="236"/>
      <c r="T608" s="237"/>
      <c r="AT608" s="238" t="s">
        <v>143</v>
      </c>
      <c r="AU608" s="238" t="s">
        <v>87</v>
      </c>
      <c r="AV608" s="14" t="s">
        <v>85</v>
      </c>
      <c r="AW608" s="14" t="s">
        <v>32</v>
      </c>
      <c r="AX608" s="14" t="s">
        <v>77</v>
      </c>
      <c r="AY608" s="238" t="s">
        <v>122</v>
      </c>
    </row>
    <row r="609" spans="2:51" s="13" customFormat="1" ht="12">
      <c r="B609" s="212"/>
      <c r="C609" s="213"/>
      <c r="D609" s="214" t="s">
        <v>143</v>
      </c>
      <c r="E609" s="239" t="s">
        <v>1</v>
      </c>
      <c r="F609" s="215" t="s">
        <v>1166</v>
      </c>
      <c r="G609" s="213"/>
      <c r="H609" s="216">
        <v>131.1</v>
      </c>
      <c r="I609" s="217"/>
      <c r="J609" s="213"/>
      <c r="K609" s="213"/>
      <c r="L609" s="218"/>
      <c r="M609" s="219"/>
      <c r="N609" s="220"/>
      <c r="O609" s="220"/>
      <c r="P609" s="220"/>
      <c r="Q609" s="220"/>
      <c r="R609" s="220"/>
      <c r="S609" s="220"/>
      <c r="T609" s="221"/>
      <c r="AT609" s="222" t="s">
        <v>143</v>
      </c>
      <c r="AU609" s="222" t="s">
        <v>87</v>
      </c>
      <c r="AV609" s="13" t="s">
        <v>87</v>
      </c>
      <c r="AW609" s="13" t="s">
        <v>32</v>
      </c>
      <c r="AX609" s="13" t="s">
        <v>77</v>
      </c>
      <c r="AY609" s="222" t="s">
        <v>122</v>
      </c>
    </row>
    <row r="610" spans="2:51" s="14" customFormat="1" ht="12">
      <c r="B610" s="229"/>
      <c r="C610" s="230"/>
      <c r="D610" s="214" t="s">
        <v>143</v>
      </c>
      <c r="E610" s="231" t="s">
        <v>1</v>
      </c>
      <c r="F610" s="232" t="s">
        <v>1137</v>
      </c>
      <c r="G610" s="230"/>
      <c r="H610" s="231" t="s">
        <v>1</v>
      </c>
      <c r="I610" s="233"/>
      <c r="J610" s="230"/>
      <c r="K610" s="230"/>
      <c r="L610" s="234"/>
      <c r="M610" s="235"/>
      <c r="N610" s="236"/>
      <c r="O610" s="236"/>
      <c r="P610" s="236"/>
      <c r="Q610" s="236"/>
      <c r="R610" s="236"/>
      <c r="S610" s="236"/>
      <c r="T610" s="237"/>
      <c r="AT610" s="238" t="s">
        <v>143</v>
      </c>
      <c r="AU610" s="238" t="s">
        <v>87</v>
      </c>
      <c r="AV610" s="14" t="s">
        <v>85</v>
      </c>
      <c r="AW610" s="14" t="s">
        <v>32</v>
      </c>
      <c r="AX610" s="14" t="s">
        <v>77</v>
      </c>
      <c r="AY610" s="238" t="s">
        <v>122</v>
      </c>
    </row>
    <row r="611" spans="2:51" s="13" customFormat="1" ht="12">
      <c r="B611" s="212"/>
      <c r="C611" s="213"/>
      <c r="D611" s="214" t="s">
        <v>143</v>
      </c>
      <c r="E611" s="239" t="s">
        <v>1</v>
      </c>
      <c r="F611" s="215" t="s">
        <v>1167</v>
      </c>
      <c r="G611" s="213"/>
      <c r="H611" s="216">
        <v>130.88</v>
      </c>
      <c r="I611" s="217"/>
      <c r="J611" s="213"/>
      <c r="K611" s="213"/>
      <c r="L611" s="218"/>
      <c r="M611" s="219"/>
      <c r="N611" s="220"/>
      <c r="O611" s="220"/>
      <c r="P611" s="220"/>
      <c r="Q611" s="220"/>
      <c r="R611" s="220"/>
      <c r="S611" s="220"/>
      <c r="T611" s="221"/>
      <c r="AT611" s="222" t="s">
        <v>143</v>
      </c>
      <c r="AU611" s="222" t="s">
        <v>87</v>
      </c>
      <c r="AV611" s="13" t="s">
        <v>87</v>
      </c>
      <c r="AW611" s="13" t="s">
        <v>32</v>
      </c>
      <c r="AX611" s="13" t="s">
        <v>77</v>
      </c>
      <c r="AY611" s="222" t="s">
        <v>122</v>
      </c>
    </row>
    <row r="612" spans="2:51" s="15" customFormat="1" ht="12">
      <c r="B612" s="240"/>
      <c r="C612" s="241"/>
      <c r="D612" s="214" t="s">
        <v>143</v>
      </c>
      <c r="E612" s="242" t="s">
        <v>1</v>
      </c>
      <c r="F612" s="243" t="s">
        <v>476</v>
      </c>
      <c r="G612" s="241"/>
      <c r="H612" s="244">
        <v>639.049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143</v>
      </c>
      <c r="AU612" s="250" t="s">
        <v>87</v>
      </c>
      <c r="AV612" s="15" t="s">
        <v>134</v>
      </c>
      <c r="AW612" s="15" t="s">
        <v>32</v>
      </c>
      <c r="AX612" s="15" t="s">
        <v>85</v>
      </c>
      <c r="AY612" s="250" t="s">
        <v>122</v>
      </c>
    </row>
    <row r="613" spans="1:65" s="2" customFormat="1" ht="33" customHeight="1">
      <c r="A613" s="34"/>
      <c r="B613" s="35"/>
      <c r="C613" s="187" t="s">
        <v>1168</v>
      </c>
      <c r="D613" s="187" t="s">
        <v>125</v>
      </c>
      <c r="E613" s="188" t="s">
        <v>1169</v>
      </c>
      <c r="F613" s="189" t="s">
        <v>1170</v>
      </c>
      <c r="G613" s="190" t="s">
        <v>372</v>
      </c>
      <c r="H613" s="191">
        <v>639.049</v>
      </c>
      <c r="I613" s="192"/>
      <c r="J613" s="193">
        <f>ROUND(I613*H613,2)</f>
        <v>0</v>
      </c>
      <c r="K613" s="194"/>
      <c r="L613" s="39"/>
      <c r="M613" s="195" t="s">
        <v>1</v>
      </c>
      <c r="N613" s="196" t="s">
        <v>42</v>
      </c>
      <c r="O613" s="71"/>
      <c r="P613" s="197">
        <f>O613*H613</f>
        <v>0</v>
      </c>
      <c r="Q613" s="197">
        <v>0.00028</v>
      </c>
      <c r="R613" s="197">
        <f>Q613*H613</f>
        <v>0.17893372</v>
      </c>
      <c r="S613" s="197">
        <v>0</v>
      </c>
      <c r="T613" s="198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199" t="s">
        <v>129</v>
      </c>
      <c r="AT613" s="199" t="s">
        <v>125</v>
      </c>
      <c r="AU613" s="199" t="s">
        <v>87</v>
      </c>
      <c r="AY613" s="17" t="s">
        <v>122</v>
      </c>
      <c r="BE613" s="200">
        <f>IF(N613="základní",J613,0)</f>
        <v>0</v>
      </c>
      <c r="BF613" s="200">
        <f>IF(N613="snížená",J613,0)</f>
        <v>0</v>
      </c>
      <c r="BG613" s="200">
        <f>IF(N613="zákl. přenesená",J613,0)</f>
        <v>0</v>
      </c>
      <c r="BH613" s="200">
        <f>IF(N613="sníž. přenesená",J613,0)</f>
        <v>0</v>
      </c>
      <c r="BI613" s="200">
        <f>IF(N613="nulová",J613,0)</f>
        <v>0</v>
      </c>
      <c r="BJ613" s="17" t="s">
        <v>85</v>
      </c>
      <c r="BK613" s="200">
        <f>ROUND(I613*H613,2)</f>
        <v>0</v>
      </c>
      <c r="BL613" s="17" t="s">
        <v>129</v>
      </c>
      <c r="BM613" s="199" t="s">
        <v>1171</v>
      </c>
    </row>
    <row r="614" spans="2:51" s="14" customFormat="1" ht="12">
      <c r="B614" s="229"/>
      <c r="C614" s="230"/>
      <c r="D614" s="214" t="s">
        <v>143</v>
      </c>
      <c r="E614" s="231" t="s">
        <v>1</v>
      </c>
      <c r="F614" s="232" t="s">
        <v>1157</v>
      </c>
      <c r="G614" s="230"/>
      <c r="H614" s="231" t="s">
        <v>1</v>
      </c>
      <c r="I614" s="233"/>
      <c r="J614" s="230"/>
      <c r="K614" s="230"/>
      <c r="L614" s="234"/>
      <c r="M614" s="235"/>
      <c r="N614" s="236"/>
      <c r="O614" s="236"/>
      <c r="P614" s="236"/>
      <c r="Q614" s="236"/>
      <c r="R614" s="236"/>
      <c r="S614" s="236"/>
      <c r="T614" s="237"/>
      <c r="AT614" s="238" t="s">
        <v>143</v>
      </c>
      <c r="AU614" s="238" t="s">
        <v>87</v>
      </c>
      <c r="AV614" s="14" t="s">
        <v>85</v>
      </c>
      <c r="AW614" s="14" t="s">
        <v>32</v>
      </c>
      <c r="AX614" s="14" t="s">
        <v>77</v>
      </c>
      <c r="AY614" s="238" t="s">
        <v>122</v>
      </c>
    </row>
    <row r="615" spans="2:51" s="14" customFormat="1" ht="12">
      <c r="B615" s="229"/>
      <c r="C615" s="230"/>
      <c r="D615" s="214" t="s">
        <v>143</v>
      </c>
      <c r="E615" s="231" t="s">
        <v>1</v>
      </c>
      <c r="F615" s="232" t="s">
        <v>1121</v>
      </c>
      <c r="G615" s="230"/>
      <c r="H615" s="231" t="s">
        <v>1</v>
      </c>
      <c r="I615" s="233"/>
      <c r="J615" s="230"/>
      <c r="K615" s="230"/>
      <c r="L615" s="234"/>
      <c r="M615" s="235"/>
      <c r="N615" s="236"/>
      <c r="O615" s="236"/>
      <c r="P615" s="236"/>
      <c r="Q615" s="236"/>
      <c r="R615" s="236"/>
      <c r="S615" s="236"/>
      <c r="T615" s="237"/>
      <c r="AT615" s="238" t="s">
        <v>143</v>
      </c>
      <c r="AU615" s="238" t="s">
        <v>87</v>
      </c>
      <c r="AV615" s="14" t="s">
        <v>85</v>
      </c>
      <c r="AW615" s="14" t="s">
        <v>32</v>
      </c>
      <c r="AX615" s="14" t="s">
        <v>77</v>
      </c>
      <c r="AY615" s="238" t="s">
        <v>122</v>
      </c>
    </row>
    <row r="616" spans="2:51" s="13" customFormat="1" ht="12">
      <c r="B616" s="212"/>
      <c r="C616" s="213"/>
      <c r="D616" s="214" t="s">
        <v>143</v>
      </c>
      <c r="E616" s="239" t="s">
        <v>1</v>
      </c>
      <c r="F616" s="215" t="s">
        <v>1158</v>
      </c>
      <c r="G616" s="213"/>
      <c r="H616" s="216">
        <v>107.573</v>
      </c>
      <c r="I616" s="217"/>
      <c r="J616" s="213"/>
      <c r="K616" s="213"/>
      <c r="L616" s="218"/>
      <c r="M616" s="219"/>
      <c r="N616" s="220"/>
      <c r="O616" s="220"/>
      <c r="P616" s="220"/>
      <c r="Q616" s="220"/>
      <c r="R616" s="220"/>
      <c r="S616" s="220"/>
      <c r="T616" s="221"/>
      <c r="AT616" s="222" t="s">
        <v>143</v>
      </c>
      <c r="AU616" s="222" t="s">
        <v>87</v>
      </c>
      <c r="AV616" s="13" t="s">
        <v>87</v>
      </c>
      <c r="AW616" s="13" t="s">
        <v>32</v>
      </c>
      <c r="AX616" s="13" t="s">
        <v>77</v>
      </c>
      <c r="AY616" s="222" t="s">
        <v>122</v>
      </c>
    </row>
    <row r="617" spans="2:51" s="14" customFormat="1" ht="12">
      <c r="B617" s="229"/>
      <c r="C617" s="230"/>
      <c r="D617" s="214" t="s">
        <v>143</v>
      </c>
      <c r="E617" s="231" t="s">
        <v>1</v>
      </c>
      <c r="F617" s="232" t="s">
        <v>966</v>
      </c>
      <c r="G617" s="230"/>
      <c r="H617" s="231" t="s">
        <v>1</v>
      </c>
      <c r="I617" s="233"/>
      <c r="J617" s="230"/>
      <c r="K617" s="230"/>
      <c r="L617" s="234"/>
      <c r="M617" s="235"/>
      <c r="N617" s="236"/>
      <c r="O617" s="236"/>
      <c r="P617" s="236"/>
      <c r="Q617" s="236"/>
      <c r="R617" s="236"/>
      <c r="S617" s="236"/>
      <c r="T617" s="237"/>
      <c r="AT617" s="238" t="s">
        <v>143</v>
      </c>
      <c r="AU617" s="238" t="s">
        <v>87</v>
      </c>
      <c r="AV617" s="14" t="s">
        <v>85</v>
      </c>
      <c r="AW617" s="14" t="s">
        <v>32</v>
      </c>
      <c r="AX617" s="14" t="s">
        <v>77</v>
      </c>
      <c r="AY617" s="238" t="s">
        <v>122</v>
      </c>
    </row>
    <row r="618" spans="2:51" s="13" customFormat="1" ht="12">
      <c r="B618" s="212"/>
      <c r="C618" s="213"/>
      <c r="D618" s="214" t="s">
        <v>143</v>
      </c>
      <c r="E618" s="239" t="s">
        <v>1</v>
      </c>
      <c r="F618" s="215" t="s">
        <v>1159</v>
      </c>
      <c r="G618" s="213"/>
      <c r="H618" s="216">
        <v>19.225</v>
      </c>
      <c r="I618" s="217"/>
      <c r="J618" s="213"/>
      <c r="K618" s="213"/>
      <c r="L618" s="218"/>
      <c r="M618" s="219"/>
      <c r="N618" s="220"/>
      <c r="O618" s="220"/>
      <c r="P618" s="220"/>
      <c r="Q618" s="220"/>
      <c r="R618" s="220"/>
      <c r="S618" s="220"/>
      <c r="T618" s="221"/>
      <c r="AT618" s="222" t="s">
        <v>143</v>
      </c>
      <c r="AU618" s="222" t="s">
        <v>87</v>
      </c>
      <c r="AV618" s="13" t="s">
        <v>87</v>
      </c>
      <c r="AW618" s="13" t="s">
        <v>32</v>
      </c>
      <c r="AX618" s="13" t="s">
        <v>77</v>
      </c>
      <c r="AY618" s="222" t="s">
        <v>122</v>
      </c>
    </row>
    <row r="619" spans="2:51" s="14" customFormat="1" ht="12">
      <c r="B619" s="229"/>
      <c r="C619" s="230"/>
      <c r="D619" s="214" t="s">
        <v>143</v>
      </c>
      <c r="E619" s="231" t="s">
        <v>1</v>
      </c>
      <c r="F619" s="232" t="s">
        <v>968</v>
      </c>
      <c r="G619" s="230"/>
      <c r="H619" s="231" t="s">
        <v>1</v>
      </c>
      <c r="I619" s="233"/>
      <c r="J619" s="230"/>
      <c r="K619" s="230"/>
      <c r="L619" s="234"/>
      <c r="M619" s="235"/>
      <c r="N619" s="236"/>
      <c r="O619" s="236"/>
      <c r="P619" s="236"/>
      <c r="Q619" s="236"/>
      <c r="R619" s="236"/>
      <c r="S619" s="236"/>
      <c r="T619" s="237"/>
      <c r="AT619" s="238" t="s">
        <v>143</v>
      </c>
      <c r="AU619" s="238" t="s">
        <v>87</v>
      </c>
      <c r="AV619" s="14" t="s">
        <v>85</v>
      </c>
      <c r="AW619" s="14" t="s">
        <v>32</v>
      </c>
      <c r="AX619" s="14" t="s">
        <v>77</v>
      </c>
      <c r="AY619" s="238" t="s">
        <v>122</v>
      </c>
    </row>
    <row r="620" spans="2:51" s="13" customFormat="1" ht="12">
      <c r="B620" s="212"/>
      <c r="C620" s="213"/>
      <c r="D620" s="214" t="s">
        <v>143</v>
      </c>
      <c r="E620" s="239" t="s">
        <v>1</v>
      </c>
      <c r="F620" s="215" t="s">
        <v>1160</v>
      </c>
      <c r="G620" s="213"/>
      <c r="H620" s="216">
        <v>20.525</v>
      </c>
      <c r="I620" s="217"/>
      <c r="J620" s="213"/>
      <c r="K620" s="213"/>
      <c r="L620" s="218"/>
      <c r="M620" s="219"/>
      <c r="N620" s="220"/>
      <c r="O620" s="220"/>
      <c r="P620" s="220"/>
      <c r="Q620" s="220"/>
      <c r="R620" s="220"/>
      <c r="S620" s="220"/>
      <c r="T620" s="221"/>
      <c r="AT620" s="222" t="s">
        <v>143</v>
      </c>
      <c r="AU620" s="222" t="s">
        <v>87</v>
      </c>
      <c r="AV620" s="13" t="s">
        <v>87</v>
      </c>
      <c r="AW620" s="13" t="s">
        <v>32</v>
      </c>
      <c r="AX620" s="13" t="s">
        <v>77</v>
      </c>
      <c r="AY620" s="222" t="s">
        <v>122</v>
      </c>
    </row>
    <row r="621" spans="2:51" s="14" customFormat="1" ht="12">
      <c r="B621" s="229"/>
      <c r="C621" s="230"/>
      <c r="D621" s="214" t="s">
        <v>143</v>
      </c>
      <c r="E621" s="231" t="s">
        <v>1</v>
      </c>
      <c r="F621" s="232" t="s">
        <v>846</v>
      </c>
      <c r="G621" s="230"/>
      <c r="H621" s="231" t="s">
        <v>1</v>
      </c>
      <c r="I621" s="233"/>
      <c r="J621" s="230"/>
      <c r="K621" s="230"/>
      <c r="L621" s="234"/>
      <c r="M621" s="235"/>
      <c r="N621" s="236"/>
      <c r="O621" s="236"/>
      <c r="P621" s="236"/>
      <c r="Q621" s="236"/>
      <c r="R621" s="236"/>
      <c r="S621" s="236"/>
      <c r="T621" s="237"/>
      <c r="AT621" s="238" t="s">
        <v>143</v>
      </c>
      <c r="AU621" s="238" t="s">
        <v>87</v>
      </c>
      <c r="AV621" s="14" t="s">
        <v>85</v>
      </c>
      <c r="AW621" s="14" t="s">
        <v>32</v>
      </c>
      <c r="AX621" s="14" t="s">
        <v>77</v>
      </c>
      <c r="AY621" s="238" t="s">
        <v>122</v>
      </c>
    </row>
    <row r="622" spans="2:51" s="13" customFormat="1" ht="12">
      <c r="B622" s="212"/>
      <c r="C622" s="213"/>
      <c r="D622" s="214" t="s">
        <v>143</v>
      </c>
      <c r="E622" s="239" t="s">
        <v>1</v>
      </c>
      <c r="F622" s="215" t="s">
        <v>1161</v>
      </c>
      <c r="G622" s="213"/>
      <c r="H622" s="216">
        <v>59.131</v>
      </c>
      <c r="I622" s="217"/>
      <c r="J622" s="213"/>
      <c r="K622" s="213"/>
      <c r="L622" s="218"/>
      <c r="M622" s="219"/>
      <c r="N622" s="220"/>
      <c r="O622" s="220"/>
      <c r="P622" s="220"/>
      <c r="Q622" s="220"/>
      <c r="R622" s="220"/>
      <c r="S622" s="220"/>
      <c r="T622" s="221"/>
      <c r="AT622" s="222" t="s">
        <v>143</v>
      </c>
      <c r="AU622" s="222" t="s">
        <v>87</v>
      </c>
      <c r="AV622" s="13" t="s">
        <v>87</v>
      </c>
      <c r="AW622" s="13" t="s">
        <v>32</v>
      </c>
      <c r="AX622" s="13" t="s">
        <v>77</v>
      </c>
      <c r="AY622" s="222" t="s">
        <v>122</v>
      </c>
    </row>
    <row r="623" spans="2:51" s="14" customFormat="1" ht="12">
      <c r="B623" s="229"/>
      <c r="C623" s="230"/>
      <c r="D623" s="214" t="s">
        <v>143</v>
      </c>
      <c r="E623" s="231" t="s">
        <v>1</v>
      </c>
      <c r="F623" s="232" t="s">
        <v>847</v>
      </c>
      <c r="G623" s="230"/>
      <c r="H623" s="231" t="s">
        <v>1</v>
      </c>
      <c r="I623" s="233"/>
      <c r="J623" s="230"/>
      <c r="K623" s="230"/>
      <c r="L623" s="234"/>
      <c r="M623" s="235"/>
      <c r="N623" s="236"/>
      <c r="O623" s="236"/>
      <c r="P623" s="236"/>
      <c r="Q623" s="236"/>
      <c r="R623" s="236"/>
      <c r="S623" s="236"/>
      <c r="T623" s="237"/>
      <c r="AT623" s="238" t="s">
        <v>143</v>
      </c>
      <c r="AU623" s="238" t="s">
        <v>87</v>
      </c>
      <c r="AV623" s="14" t="s">
        <v>85</v>
      </c>
      <c r="AW623" s="14" t="s">
        <v>32</v>
      </c>
      <c r="AX623" s="14" t="s">
        <v>77</v>
      </c>
      <c r="AY623" s="238" t="s">
        <v>122</v>
      </c>
    </row>
    <row r="624" spans="2:51" s="13" customFormat="1" ht="12">
      <c r="B624" s="212"/>
      <c r="C624" s="213"/>
      <c r="D624" s="214" t="s">
        <v>143</v>
      </c>
      <c r="E624" s="239" t="s">
        <v>1</v>
      </c>
      <c r="F624" s="215" t="s">
        <v>1162</v>
      </c>
      <c r="G624" s="213"/>
      <c r="H624" s="216">
        <v>47.705</v>
      </c>
      <c r="I624" s="217"/>
      <c r="J624" s="213"/>
      <c r="K624" s="213"/>
      <c r="L624" s="218"/>
      <c r="M624" s="219"/>
      <c r="N624" s="220"/>
      <c r="O624" s="220"/>
      <c r="P624" s="220"/>
      <c r="Q624" s="220"/>
      <c r="R624" s="220"/>
      <c r="S624" s="220"/>
      <c r="T624" s="221"/>
      <c r="AT624" s="222" t="s">
        <v>143</v>
      </c>
      <c r="AU624" s="222" t="s">
        <v>87</v>
      </c>
      <c r="AV624" s="13" t="s">
        <v>87</v>
      </c>
      <c r="AW624" s="13" t="s">
        <v>32</v>
      </c>
      <c r="AX624" s="13" t="s">
        <v>77</v>
      </c>
      <c r="AY624" s="222" t="s">
        <v>122</v>
      </c>
    </row>
    <row r="625" spans="2:51" s="14" customFormat="1" ht="12">
      <c r="B625" s="229"/>
      <c r="C625" s="230"/>
      <c r="D625" s="214" t="s">
        <v>143</v>
      </c>
      <c r="E625" s="231" t="s">
        <v>1</v>
      </c>
      <c r="F625" s="232" t="s">
        <v>842</v>
      </c>
      <c r="G625" s="230"/>
      <c r="H625" s="231" t="s">
        <v>1</v>
      </c>
      <c r="I625" s="233"/>
      <c r="J625" s="230"/>
      <c r="K625" s="230"/>
      <c r="L625" s="234"/>
      <c r="M625" s="235"/>
      <c r="N625" s="236"/>
      <c r="O625" s="236"/>
      <c r="P625" s="236"/>
      <c r="Q625" s="236"/>
      <c r="R625" s="236"/>
      <c r="S625" s="236"/>
      <c r="T625" s="237"/>
      <c r="AT625" s="238" t="s">
        <v>143</v>
      </c>
      <c r="AU625" s="238" t="s">
        <v>87</v>
      </c>
      <c r="AV625" s="14" t="s">
        <v>85</v>
      </c>
      <c r="AW625" s="14" t="s">
        <v>32</v>
      </c>
      <c r="AX625" s="14" t="s">
        <v>77</v>
      </c>
      <c r="AY625" s="238" t="s">
        <v>122</v>
      </c>
    </row>
    <row r="626" spans="2:51" s="13" customFormat="1" ht="12">
      <c r="B626" s="212"/>
      <c r="C626" s="213"/>
      <c r="D626" s="214" t="s">
        <v>143</v>
      </c>
      <c r="E626" s="239" t="s">
        <v>1</v>
      </c>
      <c r="F626" s="215" t="s">
        <v>1163</v>
      </c>
      <c r="G626" s="213"/>
      <c r="H626" s="216">
        <v>60.87</v>
      </c>
      <c r="I626" s="217"/>
      <c r="J626" s="213"/>
      <c r="K626" s="213"/>
      <c r="L626" s="218"/>
      <c r="M626" s="219"/>
      <c r="N626" s="220"/>
      <c r="O626" s="220"/>
      <c r="P626" s="220"/>
      <c r="Q626" s="220"/>
      <c r="R626" s="220"/>
      <c r="S626" s="220"/>
      <c r="T626" s="221"/>
      <c r="AT626" s="222" t="s">
        <v>143</v>
      </c>
      <c r="AU626" s="222" t="s">
        <v>87</v>
      </c>
      <c r="AV626" s="13" t="s">
        <v>87</v>
      </c>
      <c r="AW626" s="13" t="s">
        <v>32</v>
      </c>
      <c r="AX626" s="13" t="s">
        <v>77</v>
      </c>
      <c r="AY626" s="222" t="s">
        <v>122</v>
      </c>
    </row>
    <row r="627" spans="2:51" s="14" customFormat="1" ht="12">
      <c r="B627" s="229"/>
      <c r="C627" s="230"/>
      <c r="D627" s="214" t="s">
        <v>143</v>
      </c>
      <c r="E627" s="231" t="s">
        <v>1</v>
      </c>
      <c r="F627" s="232" t="s">
        <v>1128</v>
      </c>
      <c r="G627" s="230"/>
      <c r="H627" s="231" t="s">
        <v>1</v>
      </c>
      <c r="I627" s="233"/>
      <c r="J627" s="230"/>
      <c r="K627" s="230"/>
      <c r="L627" s="234"/>
      <c r="M627" s="235"/>
      <c r="N627" s="236"/>
      <c r="O627" s="236"/>
      <c r="P627" s="236"/>
      <c r="Q627" s="236"/>
      <c r="R627" s="236"/>
      <c r="S627" s="236"/>
      <c r="T627" s="237"/>
      <c r="AT627" s="238" t="s">
        <v>143</v>
      </c>
      <c r="AU627" s="238" t="s">
        <v>87</v>
      </c>
      <c r="AV627" s="14" t="s">
        <v>85</v>
      </c>
      <c r="AW627" s="14" t="s">
        <v>32</v>
      </c>
      <c r="AX627" s="14" t="s">
        <v>77</v>
      </c>
      <c r="AY627" s="238" t="s">
        <v>122</v>
      </c>
    </row>
    <row r="628" spans="2:51" s="13" customFormat="1" ht="12">
      <c r="B628" s="212"/>
      <c r="C628" s="213"/>
      <c r="D628" s="214" t="s">
        <v>143</v>
      </c>
      <c r="E628" s="239" t="s">
        <v>1</v>
      </c>
      <c r="F628" s="215" t="s">
        <v>1164</v>
      </c>
      <c r="G628" s="213"/>
      <c r="H628" s="216">
        <v>62.04</v>
      </c>
      <c r="I628" s="217"/>
      <c r="J628" s="213"/>
      <c r="K628" s="213"/>
      <c r="L628" s="218"/>
      <c r="M628" s="219"/>
      <c r="N628" s="220"/>
      <c r="O628" s="220"/>
      <c r="P628" s="220"/>
      <c r="Q628" s="220"/>
      <c r="R628" s="220"/>
      <c r="S628" s="220"/>
      <c r="T628" s="221"/>
      <c r="AT628" s="222" t="s">
        <v>143</v>
      </c>
      <c r="AU628" s="222" t="s">
        <v>87</v>
      </c>
      <c r="AV628" s="13" t="s">
        <v>87</v>
      </c>
      <c r="AW628" s="13" t="s">
        <v>32</v>
      </c>
      <c r="AX628" s="13" t="s">
        <v>77</v>
      </c>
      <c r="AY628" s="222" t="s">
        <v>122</v>
      </c>
    </row>
    <row r="629" spans="2:51" s="14" customFormat="1" ht="12">
      <c r="B629" s="229"/>
      <c r="C629" s="230"/>
      <c r="D629" s="214" t="s">
        <v>143</v>
      </c>
      <c r="E629" s="231" t="s">
        <v>1</v>
      </c>
      <c r="F629" s="232" t="s">
        <v>1165</v>
      </c>
      <c r="G629" s="230"/>
      <c r="H629" s="231" t="s">
        <v>1</v>
      </c>
      <c r="I629" s="233"/>
      <c r="J629" s="230"/>
      <c r="K629" s="230"/>
      <c r="L629" s="234"/>
      <c r="M629" s="235"/>
      <c r="N629" s="236"/>
      <c r="O629" s="236"/>
      <c r="P629" s="236"/>
      <c r="Q629" s="236"/>
      <c r="R629" s="236"/>
      <c r="S629" s="236"/>
      <c r="T629" s="237"/>
      <c r="AT629" s="238" t="s">
        <v>143</v>
      </c>
      <c r="AU629" s="238" t="s">
        <v>87</v>
      </c>
      <c r="AV629" s="14" t="s">
        <v>85</v>
      </c>
      <c r="AW629" s="14" t="s">
        <v>32</v>
      </c>
      <c r="AX629" s="14" t="s">
        <v>77</v>
      </c>
      <c r="AY629" s="238" t="s">
        <v>122</v>
      </c>
    </row>
    <row r="630" spans="2:51" s="13" customFormat="1" ht="12">
      <c r="B630" s="212"/>
      <c r="C630" s="213"/>
      <c r="D630" s="214" t="s">
        <v>143</v>
      </c>
      <c r="E630" s="239" t="s">
        <v>1</v>
      </c>
      <c r="F630" s="215" t="s">
        <v>1166</v>
      </c>
      <c r="G630" s="213"/>
      <c r="H630" s="216">
        <v>131.1</v>
      </c>
      <c r="I630" s="217"/>
      <c r="J630" s="213"/>
      <c r="K630" s="213"/>
      <c r="L630" s="218"/>
      <c r="M630" s="219"/>
      <c r="N630" s="220"/>
      <c r="O630" s="220"/>
      <c r="P630" s="220"/>
      <c r="Q630" s="220"/>
      <c r="R630" s="220"/>
      <c r="S630" s="220"/>
      <c r="T630" s="221"/>
      <c r="AT630" s="222" t="s">
        <v>143</v>
      </c>
      <c r="AU630" s="222" t="s">
        <v>87</v>
      </c>
      <c r="AV630" s="13" t="s">
        <v>87</v>
      </c>
      <c r="AW630" s="13" t="s">
        <v>32</v>
      </c>
      <c r="AX630" s="13" t="s">
        <v>77</v>
      </c>
      <c r="AY630" s="222" t="s">
        <v>122</v>
      </c>
    </row>
    <row r="631" spans="2:51" s="14" customFormat="1" ht="12">
      <c r="B631" s="229"/>
      <c r="C631" s="230"/>
      <c r="D631" s="214" t="s">
        <v>143</v>
      </c>
      <c r="E631" s="231" t="s">
        <v>1</v>
      </c>
      <c r="F631" s="232" t="s">
        <v>1137</v>
      </c>
      <c r="G631" s="230"/>
      <c r="H631" s="231" t="s">
        <v>1</v>
      </c>
      <c r="I631" s="233"/>
      <c r="J631" s="230"/>
      <c r="K631" s="230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143</v>
      </c>
      <c r="AU631" s="238" t="s">
        <v>87</v>
      </c>
      <c r="AV631" s="14" t="s">
        <v>85</v>
      </c>
      <c r="AW631" s="14" t="s">
        <v>32</v>
      </c>
      <c r="AX631" s="14" t="s">
        <v>77</v>
      </c>
      <c r="AY631" s="238" t="s">
        <v>122</v>
      </c>
    </row>
    <row r="632" spans="2:51" s="13" customFormat="1" ht="12">
      <c r="B632" s="212"/>
      <c r="C632" s="213"/>
      <c r="D632" s="214" t="s">
        <v>143</v>
      </c>
      <c r="E632" s="239" t="s">
        <v>1</v>
      </c>
      <c r="F632" s="215" t="s">
        <v>1167</v>
      </c>
      <c r="G632" s="213"/>
      <c r="H632" s="216">
        <v>130.88</v>
      </c>
      <c r="I632" s="217"/>
      <c r="J632" s="213"/>
      <c r="K632" s="213"/>
      <c r="L632" s="218"/>
      <c r="M632" s="219"/>
      <c r="N632" s="220"/>
      <c r="O632" s="220"/>
      <c r="P632" s="220"/>
      <c r="Q632" s="220"/>
      <c r="R632" s="220"/>
      <c r="S632" s="220"/>
      <c r="T632" s="221"/>
      <c r="AT632" s="222" t="s">
        <v>143</v>
      </c>
      <c r="AU632" s="222" t="s">
        <v>87</v>
      </c>
      <c r="AV632" s="13" t="s">
        <v>87</v>
      </c>
      <c r="AW632" s="13" t="s">
        <v>32</v>
      </c>
      <c r="AX632" s="13" t="s">
        <v>77</v>
      </c>
      <c r="AY632" s="222" t="s">
        <v>122</v>
      </c>
    </row>
    <row r="633" spans="2:51" s="15" customFormat="1" ht="12">
      <c r="B633" s="240"/>
      <c r="C633" s="241"/>
      <c r="D633" s="214" t="s">
        <v>143</v>
      </c>
      <c r="E633" s="242" t="s">
        <v>1</v>
      </c>
      <c r="F633" s="243" t="s">
        <v>476</v>
      </c>
      <c r="G633" s="241"/>
      <c r="H633" s="244">
        <v>639.049</v>
      </c>
      <c r="I633" s="245"/>
      <c r="J633" s="241"/>
      <c r="K633" s="241"/>
      <c r="L633" s="246"/>
      <c r="M633" s="247"/>
      <c r="N633" s="248"/>
      <c r="O633" s="248"/>
      <c r="P633" s="248"/>
      <c r="Q633" s="248"/>
      <c r="R633" s="248"/>
      <c r="S633" s="248"/>
      <c r="T633" s="249"/>
      <c r="AT633" s="250" t="s">
        <v>143</v>
      </c>
      <c r="AU633" s="250" t="s">
        <v>87</v>
      </c>
      <c r="AV633" s="15" t="s">
        <v>134</v>
      </c>
      <c r="AW633" s="15" t="s">
        <v>32</v>
      </c>
      <c r="AX633" s="15" t="s">
        <v>85</v>
      </c>
      <c r="AY633" s="250" t="s">
        <v>122</v>
      </c>
    </row>
    <row r="634" spans="1:65" s="2" customFormat="1" ht="37.9" customHeight="1">
      <c r="A634" s="34"/>
      <c r="B634" s="35"/>
      <c r="C634" s="187" t="s">
        <v>1172</v>
      </c>
      <c r="D634" s="187" t="s">
        <v>125</v>
      </c>
      <c r="E634" s="188" t="s">
        <v>1173</v>
      </c>
      <c r="F634" s="189" t="s">
        <v>1174</v>
      </c>
      <c r="G634" s="190" t="s">
        <v>372</v>
      </c>
      <c r="H634" s="191">
        <v>449.069</v>
      </c>
      <c r="I634" s="192"/>
      <c r="J634" s="193">
        <f>ROUND(I634*H634,2)</f>
        <v>0</v>
      </c>
      <c r="K634" s="194"/>
      <c r="L634" s="39"/>
      <c r="M634" s="195" t="s">
        <v>1</v>
      </c>
      <c r="N634" s="196" t="s">
        <v>42</v>
      </c>
      <c r="O634" s="71"/>
      <c r="P634" s="197">
        <f>O634*H634</f>
        <v>0</v>
      </c>
      <c r="Q634" s="197">
        <v>2E-05</v>
      </c>
      <c r="R634" s="197">
        <f>Q634*H634</f>
        <v>0.00898138</v>
      </c>
      <c r="S634" s="197">
        <v>0</v>
      </c>
      <c r="T634" s="198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199" t="s">
        <v>129</v>
      </c>
      <c r="AT634" s="199" t="s">
        <v>125</v>
      </c>
      <c r="AU634" s="199" t="s">
        <v>87</v>
      </c>
      <c r="AY634" s="17" t="s">
        <v>122</v>
      </c>
      <c r="BE634" s="200">
        <f>IF(N634="základní",J634,0)</f>
        <v>0</v>
      </c>
      <c r="BF634" s="200">
        <f>IF(N634="snížená",J634,0)</f>
        <v>0</v>
      </c>
      <c r="BG634" s="200">
        <f>IF(N634="zákl. přenesená",J634,0)</f>
        <v>0</v>
      </c>
      <c r="BH634" s="200">
        <f>IF(N634="sníž. přenesená",J634,0)</f>
        <v>0</v>
      </c>
      <c r="BI634" s="200">
        <f>IF(N634="nulová",J634,0)</f>
        <v>0</v>
      </c>
      <c r="BJ634" s="17" t="s">
        <v>85</v>
      </c>
      <c r="BK634" s="200">
        <f>ROUND(I634*H634,2)</f>
        <v>0</v>
      </c>
      <c r="BL634" s="17" t="s">
        <v>129</v>
      </c>
      <c r="BM634" s="199" t="s">
        <v>1175</v>
      </c>
    </row>
    <row r="635" spans="2:51" s="14" customFormat="1" ht="12">
      <c r="B635" s="229"/>
      <c r="C635" s="230"/>
      <c r="D635" s="214" t="s">
        <v>143</v>
      </c>
      <c r="E635" s="231" t="s">
        <v>1</v>
      </c>
      <c r="F635" s="232" t="s">
        <v>1157</v>
      </c>
      <c r="G635" s="230"/>
      <c r="H635" s="231" t="s">
        <v>1</v>
      </c>
      <c r="I635" s="233"/>
      <c r="J635" s="230"/>
      <c r="K635" s="230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143</v>
      </c>
      <c r="AU635" s="238" t="s">
        <v>87</v>
      </c>
      <c r="AV635" s="14" t="s">
        <v>85</v>
      </c>
      <c r="AW635" s="14" t="s">
        <v>32</v>
      </c>
      <c r="AX635" s="14" t="s">
        <v>77</v>
      </c>
      <c r="AY635" s="238" t="s">
        <v>122</v>
      </c>
    </row>
    <row r="636" spans="2:51" s="14" customFormat="1" ht="12">
      <c r="B636" s="229"/>
      <c r="C636" s="230"/>
      <c r="D636" s="214" t="s">
        <v>143</v>
      </c>
      <c r="E636" s="231" t="s">
        <v>1</v>
      </c>
      <c r="F636" s="232" t="s">
        <v>1121</v>
      </c>
      <c r="G636" s="230"/>
      <c r="H636" s="231" t="s">
        <v>1</v>
      </c>
      <c r="I636" s="233"/>
      <c r="J636" s="230"/>
      <c r="K636" s="230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143</v>
      </c>
      <c r="AU636" s="238" t="s">
        <v>87</v>
      </c>
      <c r="AV636" s="14" t="s">
        <v>85</v>
      </c>
      <c r="AW636" s="14" t="s">
        <v>32</v>
      </c>
      <c r="AX636" s="14" t="s">
        <v>77</v>
      </c>
      <c r="AY636" s="238" t="s">
        <v>122</v>
      </c>
    </row>
    <row r="637" spans="2:51" s="13" customFormat="1" ht="12">
      <c r="B637" s="212"/>
      <c r="C637" s="213"/>
      <c r="D637" s="214" t="s">
        <v>143</v>
      </c>
      <c r="E637" s="239" t="s">
        <v>1</v>
      </c>
      <c r="F637" s="215" t="s">
        <v>1158</v>
      </c>
      <c r="G637" s="213"/>
      <c r="H637" s="216">
        <v>107.573</v>
      </c>
      <c r="I637" s="217"/>
      <c r="J637" s="213"/>
      <c r="K637" s="213"/>
      <c r="L637" s="218"/>
      <c r="M637" s="219"/>
      <c r="N637" s="220"/>
      <c r="O637" s="220"/>
      <c r="P637" s="220"/>
      <c r="Q637" s="220"/>
      <c r="R637" s="220"/>
      <c r="S637" s="220"/>
      <c r="T637" s="221"/>
      <c r="AT637" s="222" t="s">
        <v>143</v>
      </c>
      <c r="AU637" s="222" t="s">
        <v>87</v>
      </c>
      <c r="AV637" s="13" t="s">
        <v>87</v>
      </c>
      <c r="AW637" s="13" t="s">
        <v>32</v>
      </c>
      <c r="AX637" s="13" t="s">
        <v>77</v>
      </c>
      <c r="AY637" s="222" t="s">
        <v>122</v>
      </c>
    </row>
    <row r="638" spans="2:51" s="14" customFormat="1" ht="12">
      <c r="B638" s="229"/>
      <c r="C638" s="230"/>
      <c r="D638" s="214" t="s">
        <v>143</v>
      </c>
      <c r="E638" s="231" t="s">
        <v>1</v>
      </c>
      <c r="F638" s="232" t="s">
        <v>966</v>
      </c>
      <c r="G638" s="230"/>
      <c r="H638" s="231" t="s">
        <v>1</v>
      </c>
      <c r="I638" s="233"/>
      <c r="J638" s="230"/>
      <c r="K638" s="230"/>
      <c r="L638" s="234"/>
      <c r="M638" s="235"/>
      <c r="N638" s="236"/>
      <c r="O638" s="236"/>
      <c r="P638" s="236"/>
      <c r="Q638" s="236"/>
      <c r="R638" s="236"/>
      <c r="S638" s="236"/>
      <c r="T638" s="237"/>
      <c r="AT638" s="238" t="s">
        <v>143</v>
      </c>
      <c r="AU638" s="238" t="s">
        <v>87</v>
      </c>
      <c r="AV638" s="14" t="s">
        <v>85</v>
      </c>
      <c r="AW638" s="14" t="s">
        <v>32</v>
      </c>
      <c r="AX638" s="14" t="s">
        <v>77</v>
      </c>
      <c r="AY638" s="238" t="s">
        <v>122</v>
      </c>
    </row>
    <row r="639" spans="2:51" s="13" customFormat="1" ht="12">
      <c r="B639" s="212"/>
      <c r="C639" s="213"/>
      <c r="D639" s="214" t="s">
        <v>143</v>
      </c>
      <c r="E639" s="239" t="s">
        <v>1</v>
      </c>
      <c r="F639" s="215" t="s">
        <v>1159</v>
      </c>
      <c r="G639" s="213"/>
      <c r="H639" s="216">
        <v>19.225</v>
      </c>
      <c r="I639" s="217"/>
      <c r="J639" s="213"/>
      <c r="K639" s="213"/>
      <c r="L639" s="218"/>
      <c r="M639" s="219"/>
      <c r="N639" s="220"/>
      <c r="O639" s="220"/>
      <c r="P639" s="220"/>
      <c r="Q639" s="220"/>
      <c r="R639" s="220"/>
      <c r="S639" s="220"/>
      <c r="T639" s="221"/>
      <c r="AT639" s="222" t="s">
        <v>143</v>
      </c>
      <c r="AU639" s="222" t="s">
        <v>87</v>
      </c>
      <c r="AV639" s="13" t="s">
        <v>87</v>
      </c>
      <c r="AW639" s="13" t="s">
        <v>32</v>
      </c>
      <c r="AX639" s="13" t="s">
        <v>77</v>
      </c>
      <c r="AY639" s="222" t="s">
        <v>122</v>
      </c>
    </row>
    <row r="640" spans="2:51" s="14" customFormat="1" ht="12">
      <c r="B640" s="229"/>
      <c r="C640" s="230"/>
      <c r="D640" s="214" t="s">
        <v>143</v>
      </c>
      <c r="E640" s="231" t="s">
        <v>1</v>
      </c>
      <c r="F640" s="232" t="s">
        <v>968</v>
      </c>
      <c r="G640" s="230"/>
      <c r="H640" s="231" t="s">
        <v>1</v>
      </c>
      <c r="I640" s="233"/>
      <c r="J640" s="230"/>
      <c r="K640" s="230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143</v>
      </c>
      <c r="AU640" s="238" t="s">
        <v>87</v>
      </c>
      <c r="AV640" s="14" t="s">
        <v>85</v>
      </c>
      <c r="AW640" s="14" t="s">
        <v>32</v>
      </c>
      <c r="AX640" s="14" t="s">
        <v>77</v>
      </c>
      <c r="AY640" s="238" t="s">
        <v>122</v>
      </c>
    </row>
    <row r="641" spans="2:51" s="13" customFormat="1" ht="12">
      <c r="B641" s="212"/>
      <c r="C641" s="213"/>
      <c r="D641" s="214" t="s">
        <v>143</v>
      </c>
      <c r="E641" s="239" t="s">
        <v>1</v>
      </c>
      <c r="F641" s="215" t="s">
        <v>1160</v>
      </c>
      <c r="G641" s="213"/>
      <c r="H641" s="216">
        <v>20.525</v>
      </c>
      <c r="I641" s="217"/>
      <c r="J641" s="213"/>
      <c r="K641" s="213"/>
      <c r="L641" s="218"/>
      <c r="M641" s="219"/>
      <c r="N641" s="220"/>
      <c r="O641" s="220"/>
      <c r="P641" s="220"/>
      <c r="Q641" s="220"/>
      <c r="R641" s="220"/>
      <c r="S641" s="220"/>
      <c r="T641" s="221"/>
      <c r="AT641" s="222" t="s">
        <v>143</v>
      </c>
      <c r="AU641" s="222" t="s">
        <v>87</v>
      </c>
      <c r="AV641" s="13" t="s">
        <v>87</v>
      </c>
      <c r="AW641" s="13" t="s">
        <v>32</v>
      </c>
      <c r="AX641" s="13" t="s">
        <v>77</v>
      </c>
      <c r="AY641" s="222" t="s">
        <v>122</v>
      </c>
    </row>
    <row r="642" spans="2:51" s="14" customFormat="1" ht="12">
      <c r="B642" s="229"/>
      <c r="C642" s="230"/>
      <c r="D642" s="214" t="s">
        <v>143</v>
      </c>
      <c r="E642" s="231" t="s">
        <v>1</v>
      </c>
      <c r="F642" s="232" t="s">
        <v>846</v>
      </c>
      <c r="G642" s="230"/>
      <c r="H642" s="231" t="s">
        <v>1</v>
      </c>
      <c r="I642" s="233"/>
      <c r="J642" s="230"/>
      <c r="K642" s="230"/>
      <c r="L642" s="234"/>
      <c r="M642" s="235"/>
      <c r="N642" s="236"/>
      <c r="O642" s="236"/>
      <c r="P642" s="236"/>
      <c r="Q642" s="236"/>
      <c r="R642" s="236"/>
      <c r="S642" s="236"/>
      <c r="T642" s="237"/>
      <c r="AT642" s="238" t="s">
        <v>143</v>
      </c>
      <c r="AU642" s="238" t="s">
        <v>87</v>
      </c>
      <c r="AV642" s="14" t="s">
        <v>85</v>
      </c>
      <c r="AW642" s="14" t="s">
        <v>32</v>
      </c>
      <c r="AX642" s="14" t="s">
        <v>77</v>
      </c>
      <c r="AY642" s="238" t="s">
        <v>122</v>
      </c>
    </row>
    <row r="643" spans="2:51" s="13" customFormat="1" ht="12">
      <c r="B643" s="212"/>
      <c r="C643" s="213"/>
      <c r="D643" s="214" t="s">
        <v>143</v>
      </c>
      <c r="E643" s="239" t="s">
        <v>1</v>
      </c>
      <c r="F643" s="215" t="s">
        <v>1161</v>
      </c>
      <c r="G643" s="213"/>
      <c r="H643" s="216">
        <v>59.131</v>
      </c>
      <c r="I643" s="217"/>
      <c r="J643" s="213"/>
      <c r="K643" s="213"/>
      <c r="L643" s="218"/>
      <c r="M643" s="219"/>
      <c r="N643" s="220"/>
      <c r="O643" s="220"/>
      <c r="P643" s="220"/>
      <c r="Q643" s="220"/>
      <c r="R643" s="220"/>
      <c r="S643" s="220"/>
      <c r="T643" s="221"/>
      <c r="AT643" s="222" t="s">
        <v>143</v>
      </c>
      <c r="AU643" s="222" t="s">
        <v>87</v>
      </c>
      <c r="AV643" s="13" t="s">
        <v>87</v>
      </c>
      <c r="AW643" s="13" t="s">
        <v>32</v>
      </c>
      <c r="AX643" s="13" t="s">
        <v>77</v>
      </c>
      <c r="AY643" s="222" t="s">
        <v>122</v>
      </c>
    </row>
    <row r="644" spans="2:51" s="14" customFormat="1" ht="12">
      <c r="B644" s="229"/>
      <c r="C644" s="230"/>
      <c r="D644" s="214" t="s">
        <v>143</v>
      </c>
      <c r="E644" s="231" t="s">
        <v>1</v>
      </c>
      <c r="F644" s="232" t="s">
        <v>847</v>
      </c>
      <c r="G644" s="230"/>
      <c r="H644" s="231" t="s">
        <v>1</v>
      </c>
      <c r="I644" s="233"/>
      <c r="J644" s="230"/>
      <c r="K644" s="230"/>
      <c r="L644" s="234"/>
      <c r="M644" s="235"/>
      <c r="N644" s="236"/>
      <c r="O644" s="236"/>
      <c r="P644" s="236"/>
      <c r="Q644" s="236"/>
      <c r="R644" s="236"/>
      <c r="S644" s="236"/>
      <c r="T644" s="237"/>
      <c r="AT644" s="238" t="s">
        <v>143</v>
      </c>
      <c r="AU644" s="238" t="s">
        <v>87</v>
      </c>
      <c r="AV644" s="14" t="s">
        <v>85</v>
      </c>
      <c r="AW644" s="14" t="s">
        <v>32</v>
      </c>
      <c r="AX644" s="14" t="s">
        <v>77</v>
      </c>
      <c r="AY644" s="238" t="s">
        <v>122</v>
      </c>
    </row>
    <row r="645" spans="2:51" s="13" customFormat="1" ht="12">
      <c r="B645" s="212"/>
      <c r="C645" s="213"/>
      <c r="D645" s="214" t="s">
        <v>143</v>
      </c>
      <c r="E645" s="239" t="s">
        <v>1</v>
      </c>
      <c r="F645" s="215" t="s">
        <v>1162</v>
      </c>
      <c r="G645" s="213"/>
      <c r="H645" s="216">
        <v>47.705</v>
      </c>
      <c r="I645" s="217"/>
      <c r="J645" s="213"/>
      <c r="K645" s="213"/>
      <c r="L645" s="218"/>
      <c r="M645" s="219"/>
      <c r="N645" s="220"/>
      <c r="O645" s="220"/>
      <c r="P645" s="220"/>
      <c r="Q645" s="220"/>
      <c r="R645" s="220"/>
      <c r="S645" s="220"/>
      <c r="T645" s="221"/>
      <c r="AT645" s="222" t="s">
        <v>143</v>
      </c>
      <c r="AU645" s="222" t="s">
        <v>87</v>
      </c>
      <c r="AV645" s="13" t="s">
        <v>87</v>
      </c>
      <c r="AW645" s="13" t="s">
        <v>32</v>
      </c>
      <c r="AX645" s="13" t="s">
        <v>77</v>
      </c>
      <c r="AY645" s="222" t="s">
        <v>122</v>
      </c>
    </row>
    <row r="646" spans="2:51" s="14" customFormat="1" ht="12">
      <c r="B646" s="229"/>
      <c r="C646" s="230"/>
      <c r="D646" s="214" t="s">
        <v>143</v>
      </c>
      <c r="E646" s="231" t="s">
        <v>1</v>
      </c>
      <c r="F646" s="232" t="s">
        <v>842</v>
      </c>
      <c r="G646" s="230"/>
      <c r="H646" s="231" t="s">
        <v>1</v>
      </c>
      <c r="I646" s="233"/>
      <c r="J646" s="230"/>
      <c r="K646" s="230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143</v>
      </c>
      <c r="AU646" s="238" t="s">
        <v>87</v>
      </c>
      <c r="AV646" s="14" t="s">
        <v>85</v>
      </c>
      <c r="AW646" s="14" t="s">
        <v>32</v>
      </c>
      <c r="AX646" s="14" t="s">
        <v>77</v>
      </c>
      <c r="AY646" s="238" t="s">
        <v>122</v>
      </c>
    </row>
    <row r="647" spans="2:51" s="13" customFormat="1" ht="12">
      <c r="B647" s="212"/>
      <c r="C647" s="213"/>
      <c r="D647" s="214" t="s">
        <v>143</v>
      </c>
      <c r="E647" s="239" t="s">
        <v>1</v>
      </c>
      <c r="F647" s="215" t="s">
        <v>1163</v>
      </c>
      <c r="G647" s="213"/>
      <c r="H647" s="216">
        <v>60.87</v>
      </c>
      <c r="I647" s="217"/>
      <c r="J647" s="213"/>
      <c r="K647" s="213"/>
      <c r="L647" s="218"/>
      <c r="M647" s="219"/>
      <c r="N647" s="220"/>
      <c r="O647" s="220"/>
      <c r="P647" s="220"/>
      <c r="Q647" s="220"/>
      <c r="R647" s="220"/>
      <c r="S647" s="220"/>
      <c r="T647" s="221"/>
      <c r="AT647" s="222" t="s">
        <v>143</v>
      </c>
      <c r="AU647" s="222" t="s">
        <v>87</v>
      </c>
      <c r="AV647" s="13" t="s">
        <v>87</v>
      </c>
      <c r="AW647" s="13" t="s">
        <v>32</v>
      </c>
      <c r="AX647" s="13" t="s">
        <v>77</v>
      </c>
      <c r="AY647" s="222" t="s">
        <v>122</v>
      </c>
    </row>
    <row r="648" spans="2:51" s="14" customFormat="1" ht="12">
      <c r="B648" s="229"/>
      <c r="C648" s="230"/>
      <c r="D648" s="214" t="s">
        <v>143</v>
      </c>
      <c r="E648" s="231" t="s">
        <v>1</v>
      </c>
      <c r="F648" s="232" t="s">
        <v>1128</v>
      </c>
      <c r="G648" s="230"/>
      <c r="H648" s="231" t="s">
        <v>1</v>
      </c>
      <c r="I648" s="233"/>
      <c r="J648" s="230"/>
      <c r="K648" s="230"/>
      <c r="L648" s="234"/>
      <c r="M648" s="235"/>
      <c r="N648" s="236"/>
      <c r="O648" s="236"/>
      <c r="P648" s="236"/>
      <c r="Q648" s="236"/>
      <c r="R648" s="236"/>
      <c r="S648" s="236"/>
      <c r="T648" s="237"/>
      <c r="AT648" s="238" t="s">
        <v>143</v>
      </c>
      <c r="AU648" s="238" t="s">
        <v>87</v>
      </c>
      <c r="AV648" s="14" t="s">
        <v>85</v>
      </c>
      <c r="AW648" s="14" t="s">
        <v>32</v>
      </c>
      <c r="AX648" s="14" t="s">
        <v>77</v>
      </c>
      <c r="AY648" s="238" t="s">
        <v>122</v>
      </c>
    </row>
    <row r="649" spans="2:51" s="13" customFormat="1" ht="12">
      <c r="B649" s="212"/>
      <c r="C649" s="213"/>
      <c r="D649" s="214" t="s">
        <v>143</v>
      </c>
      <c r="E649" s="239" t="s">
        <v>1</v>
      </c>
      <c r="F649" s="215" t="s">
        <v>1164</v>
      </c>
      <c r="G649" s="213"/>
      <c r="H649" s="216">
        <v>62.04</v>
      </c>
      <c r="I649" s="217"/>
      <c r="J649" s="213"/>
      <c r="K649" s="213"/>
      <c r="L649" s="218"/>
      <c r="M649" s="219"/>
      <c r="N649" s="220"/>
      <c r="O649" s="220"/>
      <c r="P649" s="220"/>
      <c r="Q649" s="220"/>
      <c r="R649" s="220"/>
      <c r="S649" s="220"/>
      <c r="T649" s="221"/>
      <c r="AT649" s="222" t="s">
        <v>143</v>
      </c>
      <c r="AU649" s="222" t="s">
        <v>87</v>
      </c>
      <c r="AV649" s="13" t="s">
        <v>87</v>
      </c>
      <c r="AW649" s="13" t="s">
        <v>32</v>
      </c>
      <c r="AX649" s="13" t="s">
        <v>77</v>
      </c>
      <c r="AY649" s="222" t="s">
        <v>122</v>
      </c>
    </row>
    <row r="650" spans="2:51" s="14" customFormat="1" ht="12">
      <c r="B650" s="229"/>
      <c r="C650" s="230"/>
      <c r="D650" s="214" t="s">
        <v>143</v>
      </c>
      <c r="E650" s="231" t="s">
        <v>1</v>
      </c>
      <c r="F650" s="232" t="s">
        <v>1137</v>
      </c>
      <c r="G650" s="230"/>
      <c r="H650" s="231" t="s">
        <v>1</v>
      </c>
      <c r="I650" s="233"/>
      <c r="J650" s="230"/>
      <c r="K650" s="230"/>
      <c r="L650" s="234"/>
      <c r="M650" s="235"/>
      <c r="N650" s="236"/>
      <c r="O650" s="236"/>
      <c r="P650" s="236"/>
      <c r="Q650" s="236"/>
      <c r="R650" s="236"/>
      <c r="S650" s="236"/>
      <c r="T650" s="237"/>
      <c r="AT650" s="238" t="s">
        <v>143</v>
      </c>
      <c r="AU650" s="238" t="s">
        <v>87</v>
      </c>
      <c r="AV650" s="14" t="s">
        <v>85</v>
      </c>
      <c r="AW650" s="14" t="s">
        <v>32</v>
      </c>
      <c r="AX650" s="14" t="s">
        <v>77</v>
      </c>
      <c r="AY650" s="238" t="s">
        <v>122</v>
      </c>
    </row>
    <row r="651" spans="2:51" s="13" customFormat="1" ht="12">
      <c r="B651" s="212"/>
      <c r="C651" s="213"/>
      <c r="D651" s="214" t="s">
        <v>143</v>
      </c>
      <c r="E651" s="239" t="s">
        <v>1</v>
      </c>
      <c r="F651" s="215" t="s">
        <v>1176</v>
      </c>
      <c r="G651" s="213"/>
      <c r="H651" s="216">
        <v>72</v>
      </c>
      <c r="I651" s="217"/>
      <c r="J651" s="213"/>
      <c r="K651" s="213"/>
      <c r="L651" s="218"/>
      <c r="M651" s="219"/>
      <c r="N651" s="220"/>
      <c r="O651" s="220"/>
      <c r="P651" s="220"/>
      <c r="Q651" s="220"/>
      <c r="R651" s="220"/>
      <c r="S651" s="220"/>
      <c r="T651" s="221"/>
      <c r="AT651" s="222" t="s">
        <v>143</v>
      </c>
      <c r="AU651" s="222" t="s">
        <v>87</v>
      </c>
      <c r="AV651" s="13" t="s">
        <v>87</v>
      </c>
      <c r="AW651" s="13" t="s">
        <v>32</v>
      </c>
      <c r="AX651" s="13" t="s">
        <v>77</v>
      </c>
      <c r="AY651" s="222" t="s">
        <v>122</v>
      </c>
    </row>
    <row r="652" spans="2:51" s="15" customFormat="1" ht="12">
      <c r="B652" s="240"/>
      <c r="C652" s="241"/>
      <c r="D652" s="214" t="s">
        <v>143</v>
      </c>
      <c r="E652" s="242" t="s">
        <v>1</v>
      </c>
      <c r="F652" s="243" t="s">
        <v>476</v>
      </c>
      <c r="G652" s="241"/>
      <c r="H652" s="244">
        <v>449.069</v>
      </c>
      <c r="I652" s="245"/>
      <c r="J652" s="241"/>
      <c r="K652" s="241"/>
      <c r="L652" s="246"/>
      <c r="M652" s="247"/>
      <c r="N652" s="248"/>
      <c r="O652" s="248"/>
      <c r="P652" s="248"/>
      <c r="Q652" s="248"/>
      <c r="R652" s="248"/>
      <c r="S652" s="248"/>
      <c r="T652" s="249"/>
      <c r="AT652" s="250" t="s">
        <v>143</v>
      </c>
      <c r="AU652" s="250" t="s">
        <v>87</v>
      </c>
      <c r="AV652" s="15" t="s">
        <v>134</v>
      </c>
      <c r="AW652" s="15" t="s">
        <v>32</v>
      </c>
      <c r="AX652" s="15" t="s">
        <v>85</v>
      </c>
      <c r="AY652" s="250" t="s">
        <v>122</v>
      </c>
    </row>
    <row r="653" spans="2:63" s="12" customFormat="1" ht="22.9" customHeight="1">
      <c r="B653" s="171"/>
      <c r="C653" s="172"/>
      <c r="D653" s="173" t="s">
        <v>76</v>
      </c>
      <c r="E653" s="185" t="s">
        <v>1177</v>
      </c>
      <c r="F653" s="185" t="s">
        <v>1178</v>
      </c>
      <c r="G653" s="172"/>
      <c r="H653" s="172"/>
      <c r="I653" s="175"/>
      <c r="J653" s="186">
        <f>BK653</f>
        <v>0</v>
      </c>
      <c r="K653" s="172"/>
      <c r="L653" s="177"/>
      <c r="M653" s="178"/>
      <c r="N653" s="179"/>
      <c r="O653" s="179"/>
      <c r="P653" s="180">
        <f>SUM(P654:P657)</f>
        <v>0</v>
      </c>
      <c r="Q653" s="179"/>
      <c r="R653" s="180">
        <f>SUM(R654:R657)</f>
        <v>0.037492</v>
      </c>
      <c r="S653" s="179"/>
      <c r="T653" s="181">
        <f>SUM(T654:T657)</f>
        <v>0</v>
      </c>
      <c r="AR653" s="182" t="s">
        <v>87</v>
      </c>
      <c r="AT653" s="183" t="s">
        <v>76</v>
      </c>
      <c r="AU653" s="183" t="s">
        <v>85</v>
      </c>
      <c r="AY653" s="182" t="s">
        <v>122</v>
      </c>
      <c r="BK653" s="184">
        <f>SUM(BK654:BK657)</f>
        <v>0</v>
      </c>
    </row>
    <row r="654" spans="1:65" s="2" customFormat="1" ht="16.5" customHeight="1">
      <c r="A654" s="34"/>
      <c r="B654" s="35"/>
      <c r="C654" s="187" t="s">
        <v>1179</v>
      </c>
      <c r="D654" s="187" t="s">
        <v>125</v>
      </c>
      <c r="E654" s="188" t="s">
        <v>1180</v>
      </c>
      <c r="F654" s="189" t="s">
        <v>1181</v>
      </c>
      <c r="G654" s="190" t="s">
        <v>372</v>
      </c>
      <c r="H654" s="191">
        <v>28.84</v>
      </c>
      <c r="I654" s="192"/>
      <c r="J654" s="193">
        <f>ROUND(I654*H654,2)</f>
        <v>0</v>
      </c>
      <c r="K654" s="194"/>
      <c r="L654" s="39"/>
      <c r="M654" s="195" t="s">
        <v>1</v>
      </c>
      <c r="N654" s="196" t="s">
        <v>42</v>
      </c>
      <c r="O654" s="71"/>
      <c r="P654" s="197">
        <f>O654*H654</f>
        <v>0</v>
      </c>
      <c r="Q654" s="197">
        <v>0</v>
      </c>
      <c r="R654" s="197">
        <f>Q654*H654</f>
        <v>0</v>
      </c>
      <c r="S654" s="197">
        <v>0</v>
      </c>
      <c r="T654" s="198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99" t="s">
        <v>129</v>
      </c>
      <c r="AT654" s="199" t="s">
        <v>125</v>
      </c>
      <c r="AU654" s="199" t="s">
        <v>87</v>
      </c>
      <c r="AY654" s="17" t="s">
        <v>122</v>
      </c>
      <c r="BE654" s="200">
        <f>IF(N654="základní",J654,0)</f>
        <v>0</v>
      </c>
      <c r="BF654" s="200">
        <f>IF(N654="snížená",J654,0)</f>
        <v>0</v>
      </c>
      <c r="BG654" s="200">
        <f>IF(N654="zákl. přenesená",J654,0)</f>
        <v>0</v>
      </c>
      <c r="BH654" s="200">
        <f>IF(N654="sníž. přenesená",J654,0)</f>
        <v>0</v>
      </c>
      <c r="BI654" s="200">
        <f>IF(N654="nulová",J654,0)</f>
        <v>0</v>
      </c>
      <c r="BJ654" s="17" t="s">
        <v>85</v>
      </c>
      <c r="BK654" s="200">
        <f>ROUND(I654*H654,2)</f>
        <v>0</v>
      </c>
      <c r="BL654" s="17" t="s">
        <v>129</v>
      </c>
      <c r="BM654" s="199" t="s">
        <v>1182</v>
      </c>
    </row>
    <row r="655" spans="2:51" s="13" customFormat="1" ht="12">
      <c r="B655" s="212"/>
      <c r="C655" s="213"/>
      <c r="D655" s="214" t="s">
        <v>143</v>
      </c>
      <c r="E655" s="239" t="s">
        <v>1</v>
      </c>
      <c r="F655" s="215" t="s">
        <v>1183</v>
      </c>
      <c r="G655" s="213"/>
      <c r="H655" s="216">
        <v>28.84</v>
      </c>
      <c r="I655" s="217"/>
      <c r="J655" s="213"/>
      <c r="K655" s="213"/>
      <c r="L655" s="218"/>
      <c r="M655" s="219"/>
      <c r="N655" s="220"/>
      <c r="O655" s="220"/>
      <c r="P655" s="220"/>
      <c r="Q655" s="220"/>
      <c r="R655" s="220"/>
      <c r="S655" s="220"/>
      <c r="T655" s="221"/>
      <c r="AT655" s="222" t="s">
        <v>143</v>
      </c>
      <c r="AU655" s="222" t="s">
        <v>87</v>
      </c>
      <c r="AV655" s="13" t="s">
        <v>87</v>
      </c>
      <c r="AW655" s="13" t="s">
        <v>32</v>
      </c>
      <c r="AX655" s="13" t="s">
        <v>85</v>
      </c>
      <c r="AY655" s="222" t="s">
        <v>122</v>
      </c>
    </row>
    <row r="656" spans="1:65" s="2" customFormat="1" ht="16.5" customHeight="1">
      <c r="A656" s="34"/>
      <c r="B656" s="35"/>
      <c r="C656" s="201" t="s">
        <v>1184</v>
      </c>
      <c r="D656" s="201" t="s">
        <v>130</v>
      </c>
      <c r="E656" s="202" t="s">
        <v>1185</v>
      </c>
      <c r="F656" s="203" t="s">
        <v>1186</v>
      </c>
      <c r="G656" s="204" t="s">
        <v>372</v>
      </c>
      <c r="H656" s="205">
        <v>28.84</v>
      </c>
      <c r="I656" s="206"/>
      <c r="J656" s="207">
        <f>ROUND(I656*H656,2)</f>
        <v>0</v>
      </c>
      <c r="K656" s="208"/>
      <c r="L656" s="209"/>
      <c r="M656" s="210" t="s">
        <v>1</v>
      </c>
      <c r="N656" s="211" t="s">
        <v>42</v>
      </c>
      <c r="O656" s="71"/>
      <c r="P656" s="197">
        <f>O656*H656</f>
        <v>0</v>
      </c>
      <c r="Q656" s="197">
        <v>0.0013</v>
      </c>
      <c r="R656" s="197">
        <f>Q656*H656</f>
        <v>0.037492</v>
      </c>
      <c r="S656" s="197">
        <v>0</v>
      </c>
      <c r="T656" s="198">
        <f>S656*H656</f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99" t="s">
        <v>133</v>
      </c>
      <c r="AT656" s="199" t="s">
        <v>130</v>
      </c>
      <c r="AU656" s="199" t="s">
        <v>87</v>
      </c>
      <c r="AY656" s="17" t="s">
        <v>122</v>
      </c>
      <c r="BE656" s="200">
        <f>IF(N656="základní",J656,0)</f>
        <v>0</v>
      </c>
      <c r="BF656" s="200">
        <f>IF(N656="snížená",J656,0)</f>
        <v>0</v>
      </c>
      <c r="BG656" s="200">
        <f>IF(N656="zákl. přenesená",J656,0)</f>
        <v>0</v>
      </c>
      <c r="BH656" s="200">
        <f>IF(N656="sníž. přenesená",J656,0)</f>
        <v>0</v>
      </c>
      <c r="BI656" s="200">
        <f>IF(N656="nulová",J656,0)</f>
        <v>0</v>
      </c>
      <c r="BJ656" s="17" t="s">
        <v>85</v>
      </c>
      <c r="BK656" s="200">
        <f>ROUND(I656*H656,2)</f>
        <v>0</v>
      </c>
      <c r="BL656" s="17" t="s">
        <v>129</v>
      </c>
      <c r="BM656" s="199" t="s">
        <v>1187</v>
      </c>
    </row>
    <row r="657" spans="1:65" s="2" customFormat="1" ht="24.2" customHeight="1">
      <c r="A657" s="34"/>
      <c r="B657" s="35"/>
      <c r="C657" s="187" t="s">
        <v>1188</v>
      </c>
      <c r="D657" s="187" t="s">
        <v>125</v>
      </c>
      <c r="E657" s="188" t="s">
        <v>1189</v>
      </c>
      <c r="F657" s="189" t="s">
        <v>1190</v>
      </c>
      <c r="G657" s="190" t="s">
        <v>527</v>
      </c>
      <c r="H657" s="191">
        <v>0.037</v>
      </c>
      <c r="I657" s="192"/>
      <c r="J657" s="193">
        <f>ROUND(I657*H657,2)</f>
        <v>0</v>
      </c>
      <c r="K657" s="194"/>
      <c r="L657" s="39"/>
      <c r="M657" s="195" t="s">
        <v>1</v>
      </c>
      <c r="N657" s="196" t="s">
        <v>42</v>
      </c>
      <c r="O657" s="71"/>
      <c r="P657" s="197">
        <f>O657*H657</f>
        <v>0</v>
      </c>
      <c r="Q657" s="197">
        <v>0</v>
      </c>
      <c r="R657" s="197">
        <f>Q657*H657</f>
        <v>0</v>
      </c>
      <c r="S657" s="197">
        <v>0</v>
      </c>
      <c r="T657" s="198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99" t="s">
        <v>129</v>
      </c>
      <c r="AT657" s="199" t="s">
        <v>125</v>
      </c>
      <c r="AU657" s="199" t="s">
        <v>87</v>
      </c>
      <c r="AY657" s="17" t="s">
        <v>122</v>
      </c>
      <c r="BE657" s="200">
        <f>IF(N657="základní",J657,0)</f>
        <v>0</v>
      </c>
      <c r="BF657" s="200">
        <f>IF(N657="snížená",J657,0)</f>
        <v>0</v>
      </c>
      <c r="BG657" s="200">
        <f>IF(N657="zákl. přenesená",J657,0)</f>
        <v>0</v>
      </c>
      <c r="BH657" s="200">
        <f>IF(N657="sníž. přenesená",J657,0)</f>
        <v>0</v>
      </c>
      <c r="BI657" s="200">
        <f>IF(N657="nulová",J657,0)</f>
        <v>0</v>
      </c>
      <c r="BJ657" s="17" t="s">
        <v>85</v>
      </c>
      <c r="BK657" s="200">
        <f>ROUND(I657*H657,2)</f>
        <v>0</v>
      </c>
      <c r="BL657" s="17" t="s">
        <v>129</v>
      </c>
      <c r="BM657" s="199" t="s">
        <v>1191</v>
      </c>
    </row>
    <row r="658" spans="2:63" s="12" customFormat="1" ht="25.9" customHeight="1">
      <c r="B658" s="171"/>
      <c r="C658" s="172"/>
      <c r="D658" s="173" t="s">
        <v>76</v>
      </c>
      <c r="E658" s="174" t="s">
        <v>298</v>
      </c>
      <c r="F658" s="174" t="s">
        <v>299</v>
      </c>
      <c r="G658" s="172"/>
      <c r="H658" s="172"/>
      <c r="I658" s="175"/>
      <c r="J658" s="176">
        <f>BK658</f>
        <v>0</v>
      </c>
      <c r="K658" s="172"/>
      <c r="L658" s="177"/>
      <c r="M658" s="178"/>
      <c r="N658" s="179"/>
      <c r="O658" s="179"/>
      <c r="P658" s="180">
        <f>P659+P660</f>
        <v>0</v>
      </c>
      <c r="Q658" s="179"/>
      <c r="R658" s="180">
        <f>R659+R660</f>
        <v>0</v>
      </c>
      <c r="S658" s="179"/>
      <c r="T658" s="181">
        <f>T659+T660</f>
        <v>0</v>
      </c>
      <c r="AR658" s="182" t="s">
        <v>145</v>
      </c>
      <c r="AT658" s="183" t="s">
        <v>76</v>
      </c>
      <c r="AU658" s="183" t="s">
        <v>77</v>
      </c>
      <c r="AY658" s="182" t="s">
        <v>122</v>
      </c>
      <c r="BK658" s="184">
        <f>BK659+BK660</f>
        <v>0</v>
      </c>
    </row>
    <row r="659" spans="1:65" s="2" customFormat="1" ht="24.2" customHeight="1">
      <c r="A659" s="34"/>
      <c r="B659" s="35"/>
      <c r="C659" s="187" t="s">
        <v>1192</v>
      </c>
      <c r="D659" s="187" t="s">
        <v>125</v>
      </c>
      <c r="E659" s="188" t="s">
        <v>1193</v>
      </c>
      <c r="F659" s="189" t="s">
        <v>1194</v>
      </c>
      <c r="G659" s="190" t="s">
        <v>287</v>
      </c>
      <c r="H659" s="251"/>
      <c r="I659" s="192"/>
      <c r="J659" s="193">
        <f>ROUND(I659*H659,2)</f>
        <v>0</v>
      </c>
      <c r="K659" s="194"/>
      <c r="L659" s="39"/>
      <c r="M659" s="195" t="s">
        <v>1</v>
      </c>
      <c r="N659" s="196" t="s">
        <v>42</v>
      </c>
      <c r="O659" s="71"/>
      <c r="P659" s="197">
        <f>O659*H659</f>
        <v>0</v>
      </c>
      <c r="Q659" s="197">
        <v>0</v>
      </c>
      <c r="R659" s="197">
        <f>Q659*H659</f>
        <v>0</v>
      </c>
      <c r="S659" s="197">
        <v>0</v>
      </c>
      <c r="T659" s="198">
        <f>S659*H659</f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199" t="s">
        <v>1195</v>
      </c>
      <c r="AT659" s="199" t="s">
        <v>125</v>
      </c>
      <c r="AU659" s="199" t="s">
        <v>85</v>
      </c>
      <c r="AY659" s="17" t="s">
        <v>122</v>
      </c>
      <c r="BE659" s="200">
        <f>IF(N659="základní",J659,0)</f>
        <v>0</v>
      </c>
      <c r="BF659" s="200">
        <f>IF(N659="snížená",J659,0)</f>
        <v>0</v>
      </c>
      <c r="BG659" s="200">
        <f>IF(N659="zákl. přenesená",J659,0)</f>
        <v>0</v>
      </c>
      <c r="BH659" s="200">
        <f>IF(N659="sníž. přenesená",J659,0)</f>
        <v>0</v>
      </c>
      <c r="BI659" s="200">
        <f>IF(N659="nulová",J659,0)</f>
        <v>0</v>
      </c>
      <c r="BJ659" s="17" t="s">
        <v>85</v>
      </c>
      <c r="BK659" s="200">
        <f>ROUND(I659*H659,2)</f>
        <v>0</v>
      </c>
      <c r="BL659" s="17" t="s">
        <v>1195</v>
      </c>
      <c r="BM659" s="199" t="s">
        <v>1196</v>
      </c>
    </row>
    <row r="660" spans="2:63" s="12" customFormat="1" ht="22.9" customHeight="1">
      <c r="B660" s="171"/>
      <c r="C660" s="172"/>
      <c r="D660" s="173" t="s">
        <v>76</v>
      </c>
      <c r="E660" s="185" t="s">
        <v>1197</v>
      </c>
      <c r="F660" s="185" t="s">
        <v>1198</v>
      </c>
      <c r="G660" s="172"/>
      <c r="H660" s="172"/>
      <c r="I660" s="175"/>
      <c r="J660" s="186">
        <f>BK660</f>
        <v>0</v>
      </c>
      <c r="K660" s="172"/>
      <c r="L660" s="177"/>
      <c r="M660" s="178"/>
      <c r="N660" s="179"/>
      <c r="O660" s="179"/>
      <c r="P660" s="180">
        <f>P661</f>
        <v>0</v>
      </c>
      <c r="Q660" s="179"/>
      <c r="R660" s="180">
        <f>R661</f>
        <v>0</v>
      </c>
      <c r="S660" s="179"/>
      <c r="T660" s="181">
        <f>T661</f>
        <v>0</v>
      </c>
      <c r="AR660" s="182" t="s">
        <v>145</v>
      </c>
      <c r="AT660" s="183" t="s">
        <v>76</v>
      </c>
      <c r="AU660" s="183" t="s">
        <v>85</v>
      </c>
      <c r="AY660" s="182" t="s">
        <v>122</v>
      </c>
      <c r="BK660" s="184">
        <f>BK661</f>
        <v>0</v>
      </c>
    </row>
    <row r="661" spans="1:65" s="2" customFormat="1" ht="16.5" customHeight="1">
      <c r="A661" s="34"/>
      <c r="B661" s="35"/>
      <c r="C661" s="187" t="s">
        <v>1199</v>
      </c>
      <c r="D661" s="187" t="s">
        <v>125</v>
      </c>
      <c r="E661" s="188" t="s">
        <v>1200</v>
      </c>
      <c r="F661" s="189" t="s">
        <v>1201</v>
      </c>
      <c r="G661" s="190" t="s">
        <v>692</v>
      </c>
      <c r="H661" s="191">
        <v>1</v>
      </c>
      <c r="I661" s="192"/>
      <c r="J661" s="193">
        <f>ROUND(I661*H661,2)</f>
        <v>0</v>
      </c>
      <c r="K661" s="194"/>
      <c r="L661" s="39"/>
      <c r="M661" s="224" t="s">
        <v>1</v>
      </c>
      <c r="N661" s="225" t="s">
        <v>42</v>
      </c>
      <c r="O661" s="226"/>
      <c r="P661" s="227">
        <f>O661*H661</f>
        <v>0</v>
      </c>
      <c r="Q661" s="227">
        <v>0</v>
      </c>
      <c r="R661" s="227">
        <f>Q661*H661</f>
        <v>0</v>
      </c>
      <c r="S661" s="227">
        <v>0</v>
      </c>
      <c r="T661" s="228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99" t="s">
        <v>1195</v>
      </c>
      <c r="AT661" s="199" t="s">
        <v>125</v>
      </c>
      <c r="AU661" s="199" t="s">
        <v>87</v>
      </c>
      <c r="AY661" s="17" t="s">
        <v>122</v>
      </c>
      <c r="BE661" s="200">
        <f>IF(N661="základní",J661,0)</f>
        <v>0</v>
      </c>
      <c r="BF661" s="200">
        <f>IF(N661="snížená",J661,0)</f>
        <v>0</v>
      </c>
      <c r="BG661" s="200">
        <f>IF(N661="zákl. přenesená",J661,0)</f>
        <v>0</v>
      </c>
      <c r="BH661" s="200">
        <f>IF(N661="sníž. přenesená",J661,0)</f>
        <v>0</v>
      </c>
      <c r="BI661" s="200">
        <f>IF(N661="nulová",J661,0)</f>
        <v>0</v>
      </c>
      <c r="BJ661" s="17" t="s">
        <v>85</v>
      </c>
      <c r="BK661" s="200">
        <f>ROUND(I661*H661,2)</f>
        <v>0</v>
      </c>
      <c r="BL661" s="17" t="s">
        <v>1195</v>
      </c>
      <c r="BM661" s="199" t="s">
        <v>1202</v>
      </c>
    </row>
    <row r="662" spans="1:31" s="2" customFormat="1" ht="6.95" customHeight="1">
      <c r="A662" s="34"/>
      <c r="B662" s="54"/>
      <c r="C662" s="55"/>
      <c r="D662" s="55"/>
      <c r="E662" s="55"/>
      <c r="F662" s="55"/>
      <c r="G662" s="55"/>
      <c r="H662" s="55"/>
      <c r="I662" s="55"/>
      <c r="J662" s="55"/>
      <c r="K662" s="55"/>
      <c r="L662" s="39"/>
      <c r="M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</row>
  </sheetData>
  <sheetProtection algorithmName="SHA-512" hashValue="qvUwtxaAQw/Q9TkAhhMaTh3Zo+IG7xfrxxqj/2i/0qJeMfu+Hmh/zGUqn3k5+19x6bQS0jIiBZHAatlaBXxQhQ==" saltValue="3cOHTsMmoEfmOAZjm6z2J99u0CabGymLItMEe6eKzYQcfqgiOAGiXOrGDFtKDElx4VH2AniiRzbPdWf1afzudA==" spinCount="100000" sheet="1" objects="1" scenarios="1" formatColumns="0" formatRows="0" autoFilter="0"/>
  <autoFilter ref="C139:K661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ACERNBLS\LSada</dc:creator>
  <cp:keywords/>
  <dc:description/>
  <cp:lastModifiedBy>Svoboda Martin</cp:lastModifiedBy>
  <dcterms:created xsi:type="dcterms:W3CDTF">2022-05-07T08:30:11Z</dcterms:created>
  <dcterms:modified xsi:type="dcterms:W3CDTF">2024-06-03T12:07:46Z</dcterms:modified>
  <cp:category/>
  <cp:version/>
  <cp:contentType/>
  <cp:contentStatus/>
</cp:coreProperties>
</file>