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Objekt1 hřiště - SO-01" sheetId="2" r:id="rId2"/>
    <sheet name="Objekt2 sklad - SO-02 " sheetId="3" r:id="rId3"/>
    <sheet name="Objekt3 VRN - SO 03" sheetId="4" r:id="rId4"/>
    <sheet name="Pokyny pro vyplnění" sheetId="5" r:id="rId5"/>
  </sheets>
  <definedNames>
    <definedName name="_xlnm.Print_Area" localSheetId="0">'Rekapitulace stavby'!$D$4:$AO$36,'Rekapitulace stavby'!$C$42:$AQ$58</definedName>
    <definedName name="_xlnm._FilterDatabase" localSheetId="1" hidden="1">'Objekt1 hřiště - SO-01'!$C$94:$K$286</definedName>
    <definedName name="_xlnm.Print_Area" localSheetId="1">'Objekt1 hřiště - SO-01'!$C$4:$J$39,'Objekt1 hřiště - SO-01'!$C$45:$J$76,'Objekt1 hřiště - SO-01'!$C$82:$J$286</definedName>
    <definedName name="_xlnm._FilterDatabase" localSheetId="2" hidden="1">'Objekt2 sklad - SO-02 '!$C$85:$K$107</definedName>
    <definedName name="_xlnm.Print_Area" localSheetId="2">'Objekt2 sklad - SO-02 '!$C$4:$J$39,'Objekt2 sklad - SO-02 '!$C$45:$J$67,'Objekt2 sklad - SO-02 '!$C$73:$J$107</definedName>
    <definedName name="_xlnm._FilterDatabase" localSheetId="3" hidden="1">'Objekt3 VRN - SO 03'!$C$83:$K$108</definedName>
    <definedName name="_xlnm.Print_Area" localSheetId="3">'Objekt3 VRN - SO 03'!$C$4:$J$39,'Objekt3 VRN - SO 03'!$C$45:$J$65,'Objekt3 VRN - SO 03'!$C$71:$J$108</definedName>
    <definedName name="_xlnm.Print_Area" localSheetId="4">'Pokyny pro vyplnění'!$B$2:$K$71,'Pokyny pro vyplnění'!$B$74:$K$118,'Pokyny pro vyplnění'!$B$121:$K$161,'Pokyny pro vyplnění'!$B$164:$K$219</definedName>
    <definedName name="_xlnm.Print_Titles" localSheetId="0">'Rekapitulace stavby'!$52:$52</definedName>
    <definedName name="_xlnm.Print_Titles" localSheetId="1">'Objekt1 hřiště - SO-01'!$94:$94</definedName>
    <definedName name="_xlnm.Print_Titles" localSheetId="2">'Objekt2 sklad - SO-02 '!$85:$85</definedName>
    <definedName name="_xlnm.Print_Titles" localSheetId="3">'Objekt3 VRN - SO 03'!$83:$83</definedName>
  </definedNames>
  <calcPr fullCalcOnLoad="1"/>
</workbook>
</file>

<file path=xl/sharedStrings.xml><?xml version="1.0" encoding="utf-8"?>
<sst xmlns="http://schemas.openxmlformats.org/spreadsheetml/2006/main" count="3940" uniqueCount="1028">
  <si>
    <t>Export Komplet</t>
  </si>
  <si>
    <t>VZ</t>
  </si>
  <si>
    <t>2.0</t>
  </si>
  <si>
    <t>ZAMOK</t>
  </si>
  <si>
    <t>False</t>
  </si>
  <si>
    <t>{9951f823-f41e-41cc-a586-b041e8fb28d4}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</si>
  <si>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</si>
  <si>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</si>
  <si>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</si>
  <si>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</si>
  <si>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</si>
  <si>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</si>
  <si>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</si>
  <si>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</si>
  <si>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2137Su-upr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</si>
  <si>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</si>
  <si>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</si>
  <si>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5. ZŠ - rekonstrukce hřiště</t>
  </si>
  <si>
    <t>KSO:</t>
  </si>
  <si>
    <t/>
  </si>
  <si>
    <t>CC-CZ:</t>
  </si>
  <si>
    <t>Místo:</t>
  </si>
  <si>
    <t>Cheb</t>
  </si>
  <si>
    <t>Datum:</t>
  </si>
  <si>
    <t>15. 10. 2021</t>
  </si>
  <si>
    <t>Zadavatel:</t>
  </si>
  <si>
    <t>IČ:</t>
  </si>
  <si>
    <t xml:space="preserve"> </t>
  </si>
  <si>
    <t>DIČ:</t>
  </si>
  <si>
    <t>Uchazeč:</t>
  </si>
  <si>
    <t>Vyplň údaj</t>
  </si>
  <si>
    <t>Projektant:</t>
  </si>
  <si>
    <t>True</t>
  </si>
  <si>
    <t>Zpracovatel: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</si>
  <si>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</si>
  <si>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</si>
  <si>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</si>
  <si>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</si>
  <si>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</si>
  <si>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</si>
  <si>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</si>
  <si>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</si>
  <si>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</si>
  <si>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</si>
  <si>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</si>
  <si>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</si>
  <si>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</si>
  <si>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</si>
  <si>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</si>
  <si>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</si>
  <si>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</si>
  <si>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</si>
  <si>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</si>
  <si>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</si>
  <si>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</si>
  <si>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</si>
  <si>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</si>
  <si>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</si>
  <si>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</si>
  <si>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</si>
  <si>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</si>
  <si>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</si>
  <si>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</si>
  <si>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</si>
  <si>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</si>
  <si>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</si>
  <si>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</si>
  <si>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</si>
  <si>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</si>
  <si>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</si>
  <si>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</si>
  <si>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</si>
  <si>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</si>
  <si>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</si>
  <si>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</si>
  <si>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Objekt1 hřiště</t>
  </si>
  <si>
    <t>SO-01</t>
  </si>
  <si>
    <t>STA</t>
  </si>
  <si>
    <t>1</t>
  </si>
  <si>
    <t>{87dea3f4-cc8c-4825-9cdc-127afd9497d8}</t>
  </si>
  <si>
    <t>2</t>
  </si>
  <si>
    <t>Objekt2 sklad</t>
  </si>
  <si>
    <t xml:space="preserve">SO-02 </t>
  </si>
  <si>
    <t>{f1008fe9-46aa-4618-ac13-ee13f85c9948}</t>
  </si>
  <si>
    <t>Objekt3 VRN</t>
  </si>
  <si>
    <t>SO 03</t>
  </si>
  <si>
    <t>{a8094e1a-c31d-45dc-8b77-28412f375608}</t>
  </si>
  <si>
    <t>KRYCÍ LIST SOUPISU PRACÍ</t>
  </si>
  <si>
    <t>Objekt:</t>
  </si>
  <si>
    <t>Objekt1 hřiště - SO-01</t>
  </si>
  <si>
    <t>REKAPITULACE ČLENĚNÍ SOUPISU PRACÍ</t>
  </si>
  <si>
    <t>Kód dílu - Popis</t>
  </si>
  <si>
    <t>Cena celkem [CZK]</t>
  </si>
  <si>
    <t>-1</t>
  </si>
  <si>
    <t>D1 - Práce   H S V</t>
  </si>
  <si>
    <t xml:space="preserve">    D2 - ZEMNÍ   PRÁCE</t>
  </si>
  <si>
    <t xml:space="preserve">    D3 - ZÁKLADY</t>
  </si>
  <si>
    <t xml:space="preserve">    D4 - PODKLADNÍ KONSTRUKCE</t>
  </si>
  <si>
    <t xml:space="preserve">    D5 - KRYTY KOMUNIKACÍ</t>
  </si>
  <si>
    <t xml:space="preserve">    D6 - TRUBNÍ VEDENÍ - DRENÁŽE</t>
  </si>
  <si>
    <t xml:space="preserve">    D7 - SADOVÉ ÚPRAVY</t>
  </si>
  <si>
    <t xml:space="preserve">    D8 - DOKONČUJÍCÍ  KONSTRUKCE</t>
  </si>
  <si>
    <t>D9 - Práce  P S V</t>
  </si>
  <si>
    <t xml:space="preserve">    D10 - SPORTOVNÍ VYBAVENÍ</t>
  </si>
  <si>
    <t xml:space="preserve">    D11 - WORKOUTOVÉ PRVKY</t>
  </si>
  <si>
    <t xml:space="preserve">    D12 - DROBNÁ ARCHITEKTURA</t>
  </si>
  <si>
    <t xml:space="preserve">    D13 - POVRCHY  POVLAKOVÉ SPORTOVNÍ</t>
  </si>
  <si>
    <t xml:space="preserve">    D14 - KONSTRUKCE  ZÁMEČNICKÉ - ATYP</t>
  </si>
  <si>
    <t xml:space="preserve">    D15 - NÁTĚRY</t>
  </si>
  <si>
    <t xml:space="preserve">    D16 - Bourací práce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</si>
  <si>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</si>
  <si>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</si>
  <si>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</si>
  <si>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</si>
  <si>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</si>
  <si>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</si>
  <si>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</si>
  <si>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</si>
  <si>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</si>
  <si>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</si>
  <si>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</si>
  <si>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</si>
  <si>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</si>
  <si>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D1</t>
  </si>
  <si>
    <t>Práce   H S V</t>
  </si>
  <si>
    <t>ROZPOCET</t>
  </si>
  <si>
    <t>D2</t>
  </si>
  <si>
    <t>ZEMNÍ   PRÁCE</t>
  </si>
  <si>
    <t>K</t>
  </si>
  <si>
    <t>12110 - 1102</t>
  </si>
  <si>
    <t>Sejmutí ornice v tl. 20 cm s vodorovným přemístěním do 100 m na meziskládku se složením, 643,9x 0,2</t>
  </si>
  <si>
    <t>m3</t>
  </si>
  <si>
    <t>4</t>
  </si>
  <si>
    <t>18110 - 1102</t>
  </si>
  <si>
    <t>Úprava pláně pod nové podkladní konstrukce s vyrovnáním a se zhutněním, 545,4 + 113,1 + 208,0 + 807,1 + 26,0</t>
  </si>
  <si>
    <t>m2</t>
  </si>
  <si>
    <t>3</t>
  </si>
  <si>
    <t>12220 - 1101</t>
  </si>
  <si>
    <t>Odkopávka nezapažená v hor. 3 jednotlivě do 100 m3 pro spodní stavbu po skrývce ornice a odstranění stávajících povrchů, 113,1*0,1 + 807,1*0,11 + 545,4*0,11 + 89,0*0,15 + 119,0*0,11 + 26,0*0,2</t>
  </si>
  <si>
    <t>6</t>
  </si>
  <si>
    <t>12220 - 1109</t>
  </si>
  <si>
    <t>Příplatek za lepivost hor. 3</t>
  </si>
  <si>
    <t>8</t>
  </si>
  <si>
    <t>5</t>
  </si>
  <si>
    <t>13220 - 1110</t>
  </si>
  <si>
    <t>Hloubení rýh š. do 60 cm v hor. 3 do 100 m3 pro obrubníky, dle lože, 29,0 + pasy 3,8</t>
  </si>
  <si>
    <t>10</t>
  </si>
  <si>
    <t>13220 - 1119</t>
  </si>
  <si>
    <t>12</t>
  </si>
  <si>
    <t>7</t>
  </si>
  <si>
    <t>13320 - 1101</t>
  </si>
  <si>
    <t>Hloubení šachet pro patky v hor. 3 ruční do 100 m3 dle základů</t>
  </si>
  <si>
    <t>14</t>
  </si>
  <si>
    <t>13320 - 1109</t>
  </si>
  <si>
    <t>16</t>
  </si>
  <si>
    <t>9</t>
  </si>
  <si>
    <t>13220 - 1110.1</t>
  </si>
  <si>
    <t>Hloubení rýh š. do 60 cm v hor. 3 do 100 m3 pro trativody, 359,5*0,3*0,5 + 39,8*0,4*0,8</t>
  </si>
  <si>
    <t>18</t>
  </si>
  <si>
    <t>20</t>
  </si>
  <si>
    <t>11</t>
  </si>
  <si>
    <t>13120 - 1111</t>
  </si>
  <si>
    <t>Hloubení nezapažených jam v hor. 3 do 100 m3 pro vsakovací drén a kontrolní šachtu, 12,5*10,0*1,3+ 1,0*1,0*1,0</t>
  </si>
  <si>
    <t>22</t>
  </si>
  <si>
    <t>13120 - 1119</t>
  </si>
  <si>
    <t>24</t>
  </si>
  <si>
    <t>13</t>
  </si>
  <si>
    <t>17410 - 1101</t>
  </si>
  <si>
    <t>Zásyp jam po provedení vsaků se zhutněním, 12,5 x 10,0 x 0,5</t>
  </si>
  <si>
    <t>26</t>
  </si>
  <si>
    <t>16270 - 1105</t>
  </si>
  <si>
    <t>Vodorovné přemístění zeminy do 10000 m na skládku - přebytečná a nevhodná zemina, 191,8 + 32,8 + 7,0 + 66,7 + 163,5 - 62,5</t>
  </si>
  <si>
    <t>28</t>
  </si>
  <si>
    <t>16270 - 1109</t>
  </si>
  <si>
    <t>Příplatek za každý další 1 km - upřesní se dle dispozic zadavatele, 10 x 399,3</t>
  </si>
  <si>
    <t>30</t>
  </si>
  <si>
    <t>17120 - 1201</t>
  </si>
  <si>
    <t>Uložení sypaniny na skládku</t>
  </si>
  <si>
    <t>32</t>
  </si>
  <si>
    <t>17</t>
  </si>
  <si>
    <t>17120 - 1211</t>
  </si>
  <si>
    <t>Poplatek za skládku zeminy, 2,0 x 399,3</t>
  </si>
  <si>
    <t>t</t>
  </si>
  <si>
    <t>34</t>
  </si>
  <si>
    <t>R položka</t>
  </si>
  <si>
    <t>Ověření modulu přetvárnosti statickou zatěžovací zkouškou dle ČSN 72 106</t>
  </si>
  <si>
    <t>kpl</t>
  </si>
  <si>
    <t>36</t>
  </si>
  <si>
    <t>19</t>
  </si>
  <si>
    <t>R položka.1</t>
  </si>
  <si>
    <t>Vypracování geometrického plánu realizované stavby autorizovaným geodetem</t>
  </si>
  <si>
    <t>38</t>
  </si>
  <si>
    <t>D3</t>
  </si>
  <si>
    <t>ZÁKLADY</t>
  </si>
  <si>
    <t>27531 - 3621</t>
  </si>
  <si>
    <t>Základové patky z prostého betonu C 20/25 pro branky, oplocení a sloupky basketbalu do výkopů a bednění, 4*0,4*0,4*0,5* + 2*1,0*1,0*1,0 + 37*0,35*0,35*1,0</t>
  </si>
  <si>
    <t>40</t>
  </si>
  <si>
    <t>27535 - 1215</t>
  </si>
  <si>
    <t>Bednění základových patek svislé - zřízení, 4 x 0,2 x 1,7 + 4*1,1*0,2 x 2+ 37,0*1,7*0,2</t>
  </si>
  <si>
    <t>42</t>
  </si>
  <si>
    <t>27535 - 1216</t>
  </si>
  <si>
    <t>Dtto, ale odstranění</t>
  </si>
  <si>
    <t>44</t>
  </si>
  <si>
    <t>23</t>
  </si>
  <si>
    <t>27332 - 1116</t>
  </si>
  <si>
    <t>Základové desky ze železobetonu C 16/20 pod workoutové prvky tl. 15 cm, 4,2*1,2 + 2,8*1,5 + 3,0*1,5 + 4,8*2,3 + 2,3*1,8 + 1,3*1,3 + 6,3*7,1 + (6,3+3,5) / 2 x 2,7 = 89,0 m2 x 0,15, deska pod kruh - 2,8*2,8*0,2 = 1,6 m3</t>
  </si>
  <si>
    <t>46</t>
  </si>
  <si>
    <t>27335 - 1215</t>
  </si>
  <si>
    <t>Bednění stěn základových desek - zřízení, 2*(4,3 + 1,2 + 2,8 + 1,6 + 3,0 + 1,6 + 4,9 + 2,3 + 2,4 + 1,8 + 1,4 + 1,3 + 6,3 + 7,1 + 2,8 + 5,0) x 0,15, deska kruhu - 4*2,9*0,2</t>
  </si>
  <si>
    <t>48</t>
  </si>
  <si>
    <t>25</t>
  </si>
  <si>
    <t>27335 - 1216</t>
  </si>
  <si>
    <t>Bednění stěn základových desek - odstranění</t>
  </si>
  <si>
    <t>50</t>
  </si>
  <si>
    <t>27336 - 1921</t>
  </si>
  <si>
    <t>Výztuž základových desek ze svařovaných sítí Kari 150x150x6 mm, 89,0*1,3*1,08 x 3,03 + deska kruhu - 2*2,8*2,8*1,08*3,03</t>
  </si>
  <si>
    <t>52</t>
  </si>
  <si>
    <t>27</t>
  </si>
  <si>
    <t>27431 - 3621</t>
  </si>
  <si>
    <t>Základové pásy pro svislou obrubu doskočiště z prostého betonu C 20/25 částečně do bednění , 24,0*0,4*0,4</t>
  </si>
  <si>
    <t>54</t>
  </si>
  <si>
    <t>27331 - 3621</t>
  </si>
  <si>
    <t>Dtto, ale základová deska pod záchytnou vanu - obruba doskočiště, 24,0*0,6*0,2</t>
  </si>
  <si>
    <t>56</t>
  </si>
  <si>
    <t>29</t>
  </si>
  <si>
    <t>27431 - 3621.1</t>
  </si>
  <si>
    <t>Základové pásy pod sklad z prostého betonu C 20/25 částečně do bednění , 0,5*0,9*2,8*3</t>
  </si>
  <si>
    <t>58</t>
  </si>
  <si>
    <t>27335 - 1215.1</t>
  </si>
  <si>
    <t>Bednění základových desek a pásů oboustranné snímatelné - zřízení, 24,0*2*0,2 + 24,0*2*0,4 + 2*(2,9+0,5)*0,3*3 = 6,2</t>
  </si>
  <si>
    <t>60</t>
  </si>
  <si>
    <t>31</t>
  </si>
  <si>
    <t>27335 - 1216.1</t>
  </si>
  <si>
    <t>62</t>
  </si>
  <si>
    <t>Rpoložka</t>
  </si>
  <si>
    <t>Odstranění nečistot rostliného původu ze zdiva podezdívky, (2*0,4+0,3) x 97,0</t>
  </si>
  <si>
    <t>64</t>
  </si>
  <si>
    <t>33</t>
  </si>
  <si>
    <t>Rpoložka.1</t>
  </si>
  <si>
    <t>Oprava stávajícího zdiva podezdívky dle potřeby</t>
  </si>
  <si>
    <t>66</t>
  </si>
  <si>
    <t>61041 - 1121</t>
  </si>
  <si>
    <t>Nátěr cementovým mlékem 1násobný podezdívky</t>
  </si>
  <si>
    <t>68</t>
  </si>
  <si>
    <t>35</t>
  </si>
  <si>
    <t>33992 - 8812</t>
  </si>
  <si>
    <t>Osazování ocelového sloupku do betonových patek, 37,0 + 2,0 + 4,0</t>
  </si>
  <si>
    <t>ks</t>
  </si>
  <si>
    <t>70</t>
  </si>
  <si>
    <t>D4</t>
  </si>
  <si>
    <t>PODKLADNÍ KONSTRUKCE</t>
  </si>
  <si>
    <t>56474 - 1112</t>
  </si>
  <si>
    <t>Podklad z kameniva drceného hrubého fr. 32 - 63 mm tl. 13 cm, 807,1 + 545,4</t>
  </si>
  <si>
    <t>72</t>
  </si>
  <si>
    <t>37</t>
  </si>
  <si>
    <t>56472 - 1112</t>
  </si>
  <si>
    <t>Podklad z kameniva drceného fr. 16 - 32 mm v tl. 80 mm pod plochu s urovnáním</t>
  </si>
  <si>
    <t>74</t>
  </si>
  <si>
    <t>56480 - 1112</t>
  </si>
  <si>
    <t>Podklad z drceného kameniva fr. 8 - 16 mm v tl. 40 mm pod plochy</t>
  </si>
  <si>
    <t>76</t>
  </si>
  <si>
    <t>39</t>
  </si>
  <si>
    <t>56480 - 1111</t>
  </si>
  <si>
    <t>Dtto, ale fr. 0 - 4 mm v tl. 20 mm</t>
  </si>
  <si>
    <t>78</t>
  </si>
  <si>
    <t>56486 - 1111</t>
  </si>
  <si>
    <t>Podklad ze štěrkodrti tl. 20 cm fr. 0 - 32 mm, 208,0 - 89,0</t>
  </si>
  <si>
    <t>80</t>
  </si>
  <si>
    <t>41</t>
  </si>
  <si>
    <t>56480 - 1111.1</t>
  </si>
  <si>
    <t>Dtto, ale v tl. 3 cm, fr. 0 - 4 mm</t>
  </si>
  <si>
    <t>82</t>
  </si>
  <si>
    <t>56486 - 1111.1</t>
  </si>
  <si>
    <t>Podklad ze štěrkodrti tl. 20 cm fr. 16 - 32 mm, doskočiště, 8,94*2,88</t>
  </si>
  <si>
    <t>84</t>
  </si>
  <si>
    <t>43</t>
  </si>
  <si>
    <t>56485 - 1111</t>
  </si>
  <si>
    <t>Podklad ze štěrkodrti tl. 15 cm fr. 0 - 32 mm, pod desku - 89,0</t>
  </si>
  <si>
    <t>86</t>
  </si>
  <si>
    <t>56481 - 1111</t>
  </si>
  <si>
    <t>Podklad z drceného kameniva fr. 8-16 mm, tl. 5 cm, dle dlažby</t>
  </si>
  <si>
    <t>88</t>
  </si>
  <si>
    <t>45</t>
  </si>
  <si>
    <t>56473 - 1111</t>
  </si>
  <si>
    <t>Podklad z drceného kameniva tl. 10 cm pod dlažbu, fr. 0 - 63 mm</t>
  </si>
  <si>
    <t>90</t>
  </si>
  <si>
    <t>D5</t>
  </si>
  <si>
    <t>KRYTY KOMUNIKACÍ</t>
  </si>
  <si>
    <t>59621 - 5020</t>
  </si>
  <si>
    <t>Kladení dlažby chodníků z betonových zámkových dlažeb tl. 6 cm vč. Lože v tl. 3 cm, stanoveno elektronicky</t>
  </si>
  <si>
    <t>92</t>
  </si>
  <si>
    <t>47</t>
  </si>
  <si>
    <t>M</t>
  </si>
  <si>
    <t>59217R</t>
  </si>
  <si>
    <t>Dodávka zámkové betonové dlažby dle projektu tl. 6 cm , 113,1 x 1,02</t>
  </si>
  <si>
    <t>94</t>
  </si>
  <si>
    <t>58331001R</t>
  </si>
  <si>
    <t>Dodávka křemičitého písku do doskočiště s urovnáním v tl. 40 cm, 8,94*2,88*0,4</t>
  </si>
  <si>
    <t>96</t>
  </si>
  <si>
    <t>49</t>
  </si>
  <si>
    <t>63957 - 1210</t>
  </si>
  <si>
    <t>Kačírek mezi základy skladu v tl. 10 cm, 3,1*4,75 - 2,8*0,5*3</t>
  </si>
  <si>
    <t>98</t>
  </si>
  <si>
    <t>63957 - 1215</t>
  </si>
  <si>
    <t>Dtto, ale v tl. 15 cm, celkem 25 cm</t>
  </si>
  <si>
    <t>100</t>
  </si>
  <si>
    <t>51</t>
  </si>
  <si>
    <t>91973 - 5122</t>
  </si>
  <si>
    <t>Řezání stávajícího betonového krytu v tl. Do 10 cm pro napojování</t>
  </si>
  <si>
    <t>m</t>
  </si>
  <si>
    <t>102</t>
  </si>
  <si>
    <t>91973 - 1112</t>
  </si>
  <si>
    <t>Napojování a zarovnání styčné spáry na stávající konstrukce v betonu do tl. 15 cm, 7,64+5,62</t>
  </si>
  <si>
    <t>104</t>
  </si>
  <si>
    <t>D6</t>
  </si>
  <si>
    <t>TRUBNÍ VEDENÍ - DRENÁŽE</t>
  </si>
  <si>
    <t>53</t>
  </si>
  <si>
    <t>21279 - 1212</t>
  </si>
  <si>
    <t>Montáž trativodů z trubek flexibilních vč. Lože z písku tl. 10 cm, DN 80 mm - ( 7,9+12,1+18,3+ 21,6 + 51,5+55,1+55,0+46,0+43,6+48,3) = 359,9 m; DN 150 mm - 34,5 + 5,3 = 39,8 m</t>
  </si>
  <si>
    <t>106</t>
  </si>
  <si>
    <t>specifikace</t>
  </si>
  <si>
    <t>Dodávka trubek flexibilních drenážních DN 80 mm, 1,05 x 359,5</t>
  </si>
  <si>
    <t>108</t>
  </si>
  <si>
    <t>55</t>
  </si>
  <si>
    <t>specifikace.1</t>
  </si>
  <si>
    <t>Dtto, ale DN 150 mm, 39,8 x 1,05</t>
  </si>
  <si>
    <t>110</t>
  </si>
  <si>
    <t>21157 - 1121</t>
  </si>
  <si>
    <t>Výplň trativodů pod hřištěm ze štěrkopísku fr. 8 - 32 mm do geotextilie, 359,9*0,3*0,4 + 39,8*0,4*0,7</t>
  </si>
  <si>
    <t>112</t>
  </si>
  <si>
    <t>57</t>
  </si>
  <si>
    <t>21197 - 1121</t>
  </si>
  <si>
    <t>Opláštění trativodů z geotextilie vodorovné a svislé na upravenou zemní pláň do výkopů, 359,5*2*(0,3+0,5)*1,1 + 39,8*2*(0,3+0,8) x 1,1</t>
  </si>
  <si>
    <t>114</t>
  </si>
  <si>
    <t>21156 - 1111</t>
  </si>
  <si>
    <t>Výplň vsakovacího drénu kamenivem těženým fr. 16 mm do geotextilie, 12,5*10,0*0,8</t>
  </si>
  <si>
    <t>116</t>
  </si>
  <si>
    <t>59</t>
  </si>
  <si>
    <t>21197 - 1122</t>
  </si>
  <si>
    <t>Opláštění vsakovacího drénu z geotextilie vodorovné a svislé na upravenou zemní pláň, (2*13,0*10,5 + 2*(12,5+11,0)* 1,0) x 1,1</t>
  </si>
  <si>
    <t>118</t>
  </si>
  <si>
    <t>R21275 - 0001</t>
  </si>
  <si>
    <t>Napojení potrubí drenáží DN 150 mm do vsakovacího drénu</t>
  </si>
  <si>
    <t>120</t>
  </si>
  <si>
    <t>61</t>
  </si>
  <si>
    <t>R21275 - 0002</t>
  </si>
  <si>
    <t>M+D revizních plastových drenážních kruhových šachet DN 500 mm, hl. 80 cm</t>
  </si>
  <si>
    <t>122</t>
  </si>
  <si>
    <t>R21275 - 0003</t>
  </si>
  <si>
    <t>M+D revizních drenážních kruhových šachet DN 600 mm, hl. 100 cm s kalovým čištěním dle projektu na drenáže DN 150 mm</t>
  </si>
  <si>
    <t>124</t>
  </si>
  <si>
    <t>63</t>
  </si>
  <si>
    <t>R21275 - 0004</t>
  </si>
  <si>
    <t>Napojování potrubí trativodů do DN 150 mm v trasách</t>
  </si>
  <si>
    <t>126</t>
  </si>
  <si>
    <t>R21275 - 0005</t>
  </si>
  <si>
    <t>Dtto, ale na revizní šachty</t>
  </si>
  <si>
    <t>128</t>
  </si>
  <si>
    <t>D7</t>
  </si>
  <si>
    <t>SADOVÉ ÚPRAVY</t>
  </si>
  <si>
    <t>65</t>
  </si>
  <si>
    <t>18040 - 2111</t>
  </si>
  <si>
    <t>Založení trávníku výsevem travním semenem vč. Ošetření a zalití - po doplnění kolem vnějšího obvodu hřiště - stanoveno elektronicky + osetí vsakovacího žebra 130,0 m2</t>
  </si>
  <si>
    <t>130</t>
  </si>
  <si>
    <t>5724700R</t>
  </si>
  <si>
    <t>Dodávka travního semene 30 g/m2 m2 vč. Ztratného, 1140,0 x 0,03 x 1,03</t>
  </si>
  <si>
    <t>kg</t>
  </si>
  <si>
    <t>132</t>
  </si>
  <si>
    <t>67</t>
  </si>
  <si>
    <t>18480 - 2111</t>
  </si>
  <si>
    <t>Odplevelení plochy pro osetí postřikem kolem haly</t>
  </si>
  <si>
    <t>134</t>
  </si>
  <si>
    <t>18195 - 1102</t>
  </si>
  <si>
    <t>Úprava pláně vyrovnáním výškových rozdílů v hor. 1-4 se zhutněním</t>
  </si>
  <si>
    <t>136</t>
  </si>
  <si>
    <t>69</t>
  </si>
  <si>
    <t>18130 - 1102</t>
  </si>
  <si>
    <t>Rozprostření ornice s urovnáním v rovině nebo ve svahu do 1:5 jednotlivě do 500 m2 v tl. 10 cm - vnější obvod hřiště, dle osetí</t>
  </si>
  <si>
    <t>138</t>
  </si>
  <si>
    <t>16710 - 1101</t>
  </si>
  <si>
    <t>Naložení ornice hor. 1-4 jednotlivě do 100 m3 pro doplnění zatrávněných ploch kolem hřiště, 1140,0 x 0,10</t>
  </si>
  <si>
    <t>140</t>
  </si>
  <si>
    <t>71</t>
  </si>
  <si>
    <t>16230 - 1101</t>
  </si>
  <si>
    <t>Vodorovné přemístění - Dovoz ornice do 50-500 m hor. 1-4 pro doplnění travnaté plochy</t>
  </si>
  <si>
    <t>142</t>
  </si>
  <si>
    <t>18340 - 3153</t>
  </si>
  <si>
    <t>Obdělání půdy hrabáním,</t>
  </si>
  <si>
    <t>144</t>
  </si>
  <si>
    <t>73</t>
  </si>
  <si>
    <t>18580 - 2113</t>
  </si>
  <si>
    <t>Hnojení trávníku umělým hnojivem na široko, 2,5 kg/100 m2, 11,4 x 2,5</t>
  </si>
  <si>
    <t>146</t>
  </si>
  <si>
    <t>18580 - 3211</t>
  </si>
  <si>
    <t>Uválcování plochy po výsevu</t>
  </si>
  <si>
    <t>148</t>
  </si>
  <si>
    <t>D8</t>
  </si>
  <si>
    <t>DOKONČUJÍCÍ  KONSTRUKCE</t>
  </si>
  <si>
    <t>75</t>
  </si>
  <si>
    <t>95290 - 1411</t>
  </si>
  <si>
    <t>Vyčištění a úklid plochy po dokončení prací, 113,1 + 208,0 + 807,1 + 26,0 + 545,4</t>
  </si>
  <si>
    <t>150</t>
  </si>
  <si>
    <t>91623 - 1001</t>
  </si>
  <si>
    <t>Osazení obrubníků ploch pro tělovýchovu do lože z betonu výšky 200 mm, rovné - 2*(36,0+15,12) + 4*0,8 + 45,64 + 0,75 + 24,36 + 3,3 + 4,3 + 6,6 + 45,2 + 2*(1,4+4,65) + 2,47 + 2,88 + 6,39 + 3,84 = 263,4 m; do oblouku - 2*(20,7+7,8) + 6,28*9,0 : 2 = 85,3 m</t>
  </si>
  <si>
    <t>152</t>
  </si>
  <si>
    <t>77</t>
  </si>
  <si>
    <t>R položka.2</t>
  </si>
  <si>
    <t>Příplatek za osazení obrubníků do oblouku</t>
  </si>
  <si>
    <t>154</t>
  </si>
  <si>
    <t>592173362</t>
  </si>
  <si>
    <t>Dodávka obrubníků betonových vel. 50 x 200 x 500 mm, 1,02 x 2 x 348,7</t>
  </si>
  <si>
    <t>156</t>
  </si>
  <si>
    <t>79</t>
  </si>
  <si>
    <t>91623 - 1001.1</t>
  </si>
  <si>
    <t>Osazení obrubníků ploch pro tělovýchovu do lože z betonu výšky 300 mm</t>
  </si>
  <si>
    <t>158</t>
  </si>
  <si>
    <t>Dodávka obrubníků betonových vel. 50 x 300 x 500 mm, 1,02 x 2 x ( 3,2 + 2*4,75 + 3,2 = 15,9)</t>
  </si>
  <si>
    <t>160</t>
  </si>
  <si>
    <t>81</t>
  </si>
  <si>
    <t>91972 - 6122</t>
  </si>
  <si>
    <t>Geotextilie netkaná pro separaci do 400 g / m2 pro doskočiště, 2*4,5*10,0*1,1</t>
  </si>
  <si>
    <t>162</t>
  </si>
  <si>
    <t>94195 -5003</t>
  </si>
  <si>
    <t>Lešení lehké pomocné pro montáž oplocení, výšky do 250 cm, 2*(38,0 + 15,0) x 1,0</t>
  </si>
  <si>
    <t>164</t>
  </si>
  <si>
    <t>83</t>
  </si>
  <si>
    <t>91699 - 1121</t>
  </si>
  <si>
    <t>Lože pod obrubníky z prostého betonu pro boční opěru, (348,7 + 85,3)*0,3*0,2 + 24,0*0,4*0,3</t>
  </si>
  <si>
    <t>166</t>
  </si>
  <si>
    <t>99822 - 3011</t>
  </si>
  <si>
    <t>Přesun hmot z pol. 2 - 7</t>
  </si>
  <si>
    <t>%</t>
  </si>
  <si>
    <t>168</t>
  </si>
  <si>
    <t>D9</t>
  </si>
  <si>
    <t>Práce  P S V</t>
  </si>
  <si>
    <t>D10</t>
  </si>
  <si>
    <t>SPORTOVNÍ VYBAVENÍ</t>
  </si>
  <si>
    <t>85</t>
  </si>
  <si>
    <t>R000111</t>
  </si>
  <si>
    <t>M+D sloupků na volejbal dle tabulky, ozn. X01</t>
  </si>
  <si>
    <t>pár</t>
  </si>
  <si>
    <t>170</t>
  </si>
  <si>
    <t>R000112</t>
  </si>
  <si>
    <t>M+D sítě na volejbal kompletních vč. Antének a lanek, X01</t>
  </si>
  <si>
    <t>172</t>
  </si>
  <si>
    <t>87</t>
  </si>
  <si>
    <t>R000113</t>
  </si>
  <si>
    <t>M+D osazovacích pouzder pro sloupky do sportovního povrchu, X01</t>
  </si>
  <si>
    <t>174</t>
  </si>
  <si>
    <t>R000114</t>
  </si>
  <si>
    <t>M+D sloupků na tenis prof. 102 mm s napínacím zařízením dle tabulky vč. Zemního pouzdra a víčka, ozn. X02</t>
  </si>
  <si>
    <t>176</t>
  </si>
  <si>
    <t>89</t>
  </si>
  <si>
    <t>R000115</t>
  </si>
  <si>
    <t>M+D sítě na tenIs kompletní, X02</t>
  </si>
  <si>
    <t>178</t>
  </si>
  <si>
    <t>R000116</t>
  </si>
  <si>
    <t>Dodávka pojízdné konstrukce  doskočiště pro skok vysoký tl. 55 cm vč. Plachty, vel. 3000x5000 mm, ozn. X04</t>
  </si>
  <si>
    <t>180</t>
  </si>
  <si>
    <t>91</t>
  </si>
  <si>
    <t>R000117</t>
  </si>
  <si>
    <t>Dodávka sady stojanů pro skok vysoký z Al a ocelových profilů, ozn. X05</t>
  </si>
  <si>
    <t>sada</t>
  </si>
  <si>
    <t>182</t>
  </si>
  <si>
    <t>R000118</t>
  </si>
  <si>
    <t>Dodávka laminátové laťky s gumovými konci dl. 400 cm, ozn. X06</t>
  </si>
  <si>
    <t>184</t>
  </si>
  <si>
    <t>93</t>
  </si>
  <si>
    <t>R000119</t>
  </si>
  <si>
    <t>Montáž a dodávka ocelového žárově zinkovaného kruhu pro vrh koulí vč zabetonování, prof. 2135x50 mm - typový výrobek, ozn. X15</t>
  </si>
  <si>
    <t>186</t>
  </si>
  <si>
    <t>R000120</t>
  </si>
  <si>
    <t>Montáž a dodávka zarážecího břevna k vrhačskému kruhu - vodovzdorná překližka, ozn. X16</t>
  </si>
  <si>
    <t>188</t>
  </si>
  <si>
    <t>95</t>
  </si>
  <si>
    <t>R000121</t>
  </si>
  <si>
    <t>M+D basketbalového koše antivandal s deskou 180x105 cm a síťkou s nosnou ocelovou konstrukcí s osazením nosného sloupu konstrukce do oplocení a do základů - typový výrobek, ozn. X17 - 20</t>
  </si>
  <si>
    <t>190</t>
  </si>
  <si>
    <t>R000122</t>
  </si>
  <si>
    <t>Montáž a dodávka odrazového prkna před doskočištěm skoku dalekého kompletní vč. Osazovacího truhlíku a zaslepovacího prvku vel. 1200x300x60 mm - dle výběru, ozn, X06</t>
  </si>
  <si>
    <t>192</t>
  </si>
  <si>
    <t>97</t>
  </si>
  <si>
    <t>R000123</t>
  </si>
  <si>
    <t>Dodávka nové zakrývací plachty doskočiště, vel. 750 x 350 cm</t>
  </si>
  <si>
    <t>194</t>
  </si>
  <si>
    <t>R000124</t>
  </si>
  <si>
    <t>Dopravné sportovního vybavení</t>
  </si>
  <si>
    <t>196</t>
  </si>
  <si>
    <t>99</t>
  </si>
  <si>
    <t>99877 - 5193</t>
  </si>
  <si>
    <t>Přesun hmot</t>
  </si>
  <si>
    <t>198</t>
  </si>
  <si>
    <t>D11</t>
  </si>
  <si>
    <t>WORKOUTOVÉ PRVKY</t>
  </si>
  <si>
    <t>Dodávka Workout prvku RVL 13 Nippur L bez bradel, ozn. X07</t>
  </si>
  <si>
    <t>200</t>
  </si>
  <si>
    <t>101</t>
  </si>
  <si>
    <t>Dtto, ale STALKY light, ozn. X08</t>
  </si>
  <si>
    <t>202</t>
  </si>
  <si>
    <t>Dtto, ale Step up, stupínky pro výskoky různých výšek, ozn. X09</t>
  </si>
  <si>
    <t>204</t>
  </si>
  <si>
    <t>103</t>
  </si>
  <si>
    <t>Dtto, ale Six Pack Dip bradla, ozn. X10</t>
  </si>
  <si>
    <t>206</t>
  </si>
  <si>
    <t>Dtto, ale Bench dip Cut lavička s bradélky, ozn. X11</t>
  </si>
  <si>
    <t>208</t>
  </si>
  <si>
    <t>105</t>
  </si>
  <si>
    <t>R000116.1</t>
  </si>
  <si>
    <t>Dtto, ale nakloněné lavice, Abdominal Double Bench, ozn. X12</t>
  </si>
  <si>
    <t>210</t>
  </si>
  <si>
    <t>R000117.1</t>
  </si>
  <si>
    <t>Dtto, ale Minibar set hrazda, ozn. X14</t>
  </si>
  <si>
    <t>212</t>
  </si>
  <si>
    <t>107</t>
  </si>
  <si>
    <t>Montáž a osazení workoutových prvků vč. Upevňovacích a kotevních prvků</t>
  </si>
  <si>
    <t>214</t>
  </si>
  <si>
    <t>R000119.1</t>
  </si>
  <si>
    <t>M+D cedule provozního řádu</t>
  </si>
  <si>
    <t>216</t>
  </si>
  <si>
    <t>109</t>
  </si>
  <si>
    <t>R000120.1</t>
  </si>
  <si>
    <t>Dopravné prvků</t>
  </si>
  <si>
    <t>218</t>
  </si>
  <si>
    <t>220</t>
  </si>
  <si>
    <t>D12</t>
  </si>
  <si>
    <t>DROBNÁ ARCHITEKTURA</t>
  </si>
  <si>
    <t>111</t>
  </si>
  <si>
    <t>R položka.3</t>
  </si>
  <si>
    <t>Osazení a dodávka odpadkového koše betonového,vel. 580x580x800 mm popis dle tabulky ozn. X22</t>
  </si>
  <si>
    <t>222</t>
  </si>
  <si>
    <t>R položka.4</t>
  </si>
  <si>
    <t>Osazení a dodávka betonové lavičky s dřevěnými sedáky a opěradlem, vel 2000x400x400 mm kompletní dle projektu, ozn. X 23</t>
  </si>
  <si>
    <t>224</t>
  </si>
  <si>
    <t>113</t>
  </si>
  <si>
    <t>R položka.5</t>
  </si>
  <si>
    <t>Osazení a dodávka betonové lavičky s dřevěnými sedáky bez opěradla, vel 2000x400x400 mm kompletní dle projektu, dle tabulky ozn. X 24</t>
  </si>
  <si>
    <t>226</t>
  </si>
  <si>
    <t>228</t>
  </si>
  <si>
    <t>D13</t>
  </si>
  <si>
    <t>POVRCHY  POVLAKOVÉ SPORTOVNÍ</t>
  </si>
  <si>
    <t>115</t>
  </si>
  <si>
    <t>R776210001</t>
  </si>
  <si>
    <t>Položení a dodávka povrchu víceúčelového hřiště z litého polyuretanu EDPM vrchní probarvená dle projektu v tl. 13 mm, spodní vrstva tl. 30 mm ze směsi SBR, zelená plocha, 35,9 x 15,12 + 2*1,6*0,8</t>
  </si>
  <si>
    <t>230</t>
  </si>
  <si>
    <t>R776210002</t>
  </si>
  <si>
    <t>Položení a dodávka povrchu dopadových ploch wokroutu z litého polyuretanu EDPM vrchní probarvená dle projektu v tl. 13 mm, spodní vrstva tl. 40 mm ze směsi SBR,</t>
  </si>
  <si>
    <t>232</t>
  </si>
  <si>
    <t>117</t>
  </si>
  <si>
    <t>R776210003</t>
  </si>
  <si>
    <t>Příplatek na grafiku nástřikem na 2D EDPM - úhloměr, ozn. X09</t>
  </si>
  <si>
    <t>234</t>
  </si>
  <si>
    <t>R776210004</t>
  </si>
  <si>
    <t>Příplatek na grafiku nástřikem na 2D EDPM - úhloměr, ozn. X12</t>
  </si>
  <si>
    <t>236</t>
  </si>
  <si>
    <t>119</t>
  </si>
  <si>
    <t>R776210005</t>
  </si>
  <si>
    <t>Montáž - položení a dodávka sportovního povrchu z litého polyuretanu SP v tl. 13 mm vč. Podložky SBR tl. 30 mm - atletický ovál, rovinka a výška, stanoveno elektronicky</t>
  </si>
  <si>
    <t>238</t>
  </si>
  <si>
    <t>R776210006</t>
  </si>
  <si>
    <t>Montáž a dodávka betonové obruby doskočiště s vrchním pryžovým profilem do lože z betonu, vel. 60x400x1000 mm, č. 04501000, 2*(9,0+3,0)</t>
  </si>
  <si>
    <t>240</t>
  </si>
  <si>
    <t>121</t>
  </si>
  <si>
    <t>R776210007</t>
  </si>
  <si>
    <t>Montáž a dodávka kompletní záchytné vany s gumovou rohoží , vel. 1000x500x140 mm, č. 04571000</t>
  </si>
  <si>
    <t>242</t>
  </si>
  <si>
    <t>R776210007.1</t>
  </si>
  <si>
    <t>Montáž a dodávka lajnování pro fotbal, basketbal, volejbal, nohejbal a tenis strojním nástřikem vč. Pronájmu stroje - bílá lajna - 2*18,0 + 4*9,0 = 72,0 m, červená - 4*23,7 + 2*11,0 + 2*8,2= 133,5 m; oranžová - 2*9,0 + 13,0 = 31,0 m; žlutá - 4*4,0 + 2*6,0 + 6,28*3,0 + 2*3,5 = 53,9 m; modrá - 4*15,0 + 4*14,0 + 2*5,0 + 4*5,8 + 6,28*1,8 + 12*0,2 + 4*0,4 + 2*4,6 + 8*0,2 = 175,3 m</t>
  </si>
  <si>
    <t>244</t>
  </si>
  <si>
    <t>123</t>
  </si>
  <si>
    <t>R776210008</t>
  </si>
  <si>
    <t>Dtto, ale lajny bílé pro atletiku široké dle projektu, 4*(45,64 + 24,36) + 7*2,8 + 3*45,2 + 6,28*(9,2 + 10,2 + 11,2) = 627,6 + 9 x čísla</t>
  </si>
  <si>
    <t>246</t>
  </si>
  <si>
    <t>R776210009</t>
  </si>
  <si>
    <t>Dopravné materiálu na povrch hřiště</t>
  </si>
  <si>
    <t>248</t>
  </si>
  <si>
    <t>125</t>
  </si>
  <si>
    <t>250</t>
  </si>
  <si>
    <t>D14</t>
  </si>
  <si>
    <t>KONSTRUKCE  ZÁMEČNICKÉ - ATYP</t>
  </si>
  <si>
    <t>R800767 - 0001</t>
  </si>
  <si>
    <t>M+D sloupků pro oplocení se sítěmi z ocelových trubek DN 70x3 mm dl. 500 cm svislých se žárovým pozinkováním a vyrobením</t>
  </si>
  <si>
    <t>252</t>
  </si>
  <si>
    <t>127</t>
  </si>
  <si>
    <t>R800767 - 0002</t>
  </si>
  <si>
    <t>Dtto, ale pro branky z tenkostěnných profilů 35x35x3 mm dl. 140 cm</t>
  </si>
  <si>
    <t>254</t>
  </si>
  <si>
    <t>R800767 - 0003</t>
  </si>
  <si>
    <t>M+D plastových krytek na sloupky DN 70 mm</t>
  </si>
  <si>
    <t>256</t>
  </si>
  <si>
    <t>129</t>
  </si>
  <si>
    <t>R800767 - 0004</t>
  </si>
  <si>
    <t>Montáž, výroba a dodávka plotových dílců branky - rám z tenostěnných profilů 35x35x3 mm a výplň tenkost. prof. 15x15x2 mm, vel. 160 x 70 cm dle projektu vč. Žárového zinkování - horní díl</t>
  </si>
  <si>
    <t>258</t>
  </si>
  <si>
    <t>R800767 - 0005</t>
  </si>
  <si>
    <t>Dtto, ale bočních dílců vel. 70 x 100 cm</t>
  </si>
  <si>
    <t>260</t>
  </si>
  <si>
    <t>131</t>
  </si>
  <si>
    <t>R800767 - 0006</t>
  </si>
  <si>
    <t>Dtto, ale zadních dílců vel. 160 x 100 cm</t>
  </si>
  <si>
    <t>262</t>
  </si>
  <si>
    <t>R800767 - 0007</t>
  </si>
  <si>
    <t>Dtto, ale vel. 300 x 100 cm podélných, 2 x 6 + 2 x 11 ks spodních díců u hřiště</t>
  </si>
  <si>
    <t>264</t>
  </si>
  <si>
    <t>133</t>
  </si>
  <si>
    <t>R800767 - 0008</t>
  </si>
  <si>
    <t>Dtto, ale vel. 160 x 100 cm za brankami, 1 ks spodních díců a 2 ks horních dílců</t>
  </si>
  <si>
    <t>266</t>
  </si>
  <si>
    <t>R800767 - 0009</t>
  </si>
  <si>
    <t>Dtto, ale vel. 84 x 100 cm vedle branek, 2 x 4 ks</t>
  </si>
  <si>
    <t>268</t>
  </si>
  <si>
    <t>135</t>
  </si>
  <si>
    <t>R800767 - 0010</t>
  </si>
  <si>
    <t>M+D horních vodorovných vzpěr k zavěšení sítě s připevněním do sloupků z tenkostěných profilů 35x35x3 mm, (30 x 3,0 + 3,06 + 1,6 + 1,46 + 4*0,84 + 2*1,6) x 1,08</t>
  </si>
  <si>
    <t>270</t>
  </si>
  <si>
    <t>R800767 - 0011</t>
  </si>
  <si>
    <t>Montáž a dodávka ocelových vrat z tenkostěnných profilů s pozinkováním, výplní, kováním a zámky na ocelové sloupky nového oplocení, vel. 300 x 310 cm</t>
  </si>
  <si>
    <t>272</t>
  </si>
  <si>
    <t>137</t>
  </si>
  <si>
    <t>R800767 - 0012</t>
  </si>
  <si>
    <t>Dtto, ale vstupních vrátek kompletních, vel. 140 x 210 cm</t>
  </si>
  <si>
    <t>274</t>
  </si>
  <si>
    <t>R800767 - 0013</t>
  </si>
  <si>
    <t>Drobné opravy stávajícíhí ocelového oplocení v přední části dle potřeby - odhad do 15% plochy, upřesní se dle skutečnosti, 97,0*1,7 + 2,2*(5,0+2,0)</t>
  </si>
  <si>
    <t>276</t>
  </si>
  <si>
    <t>139</t>
  </si>
  <si>
    <t>R800767 - 0014</t>
  </si>
  <si>
    <t>M+D sítě ochranné polypropylénové, oka 45 x 45 mm tl. 3 mm zelená s osazením na ocelové výztuhy, (3,0*26,0*3,0 + 3,06*0,8 + 1,6*3,0 + 1,46*1,8 + 3,0*2,0*4 + 1,6*2*2,0 + 4*0,84*2,0) = 281,2 m2, prořez 10%</t>
  </si>
  <si>
    <t>278</t>
  </si>
  <si>
    <t>R800767 - 0015</t>
  </si>
  <si>
    <t>M+D spojovacího materiálu pro oplocení ze sítí na konstrukce</t>
  </si>
  <si>
    <t>soub.</t>
  </si>
  <si>
    <t>280</t>
  </si>
  <si>
    <t>141</t>
  </si>
  <si>
    <t>99767 - 1111</t>
  </si>
  <si>
    <t>282</t>
  </si>
  <si>
    <t>D15</t>
  </si>
  <si>
    <t>NÁTĚRY</t>
  </si>
  <si>
    <t>78320 - 1831</t>
  </si>
  <si>
    <t>Odstranění nátěrů ze stávajících kovových konstrukcí ocelovým kartáčem s očištěním a část. odrezivěním, 165,0 x 1,5</t>
  </si>
  <si>
    <t>284</t>
  </si>
  <si>
    <t>143</t>
  </si>
  <si>
    <t>78322 - 6100</t>
  </si>
  <si>
    <t>Nátěr syntetický ocelových doplňkových konstrukcí základní</t>
  </si>
  <si>
    <t>286</t>
  </si>
  <si>
    <t>78322 - 5600</t>
  </si>
  <si>
    <t>Nátěr syntetický kovových konstrukcí 2x email</t>
  </si>
  <si>
    <t>288</t>
  </si>
  <si>
    <t>145</t>
  </si>
  <si>
    <t>99878 - 0001</t>
  </si>
  <si>
    <t>290</t>
  </si>
  <si>
    <t>D16</t>
  </si>
  <si>
    <t>Bourací práce</t>
  </si>
  <si>
    <t>11310 - 7320</t>
  </si>
  <si>
    <t>Odstranění krytů hřiště ze škváry vř. Podkladů v tl. 200 mm, stanoveno elektronicky</t>
  </si>
  <si>
    <t>292</t>
  </si>
  <si>
    <t>147</t>
  </si>
  <si>
    <t>11320 - 1111</t>
  </si>
  <si>
    <t>Vytrhání obrub z obrubníků betonových vč. Lože kolem sportovišť, stanoveno elektronicky</t>
  </si>
  <si>
    <t>294</t>
  </si>
  <si>
    <t>76791 - 1822</t>
  </si>
  <si>
    <t>Demontáž oplocení kolem hřiště z pletiva do výšky 200 cm , 2*99,0</t>
  </si>
  <si>
    <t>296</t>
  </si>
  <si>
    <t>149</t>
  </si>
  <si>
    <t>R položka.6</t>
  </si>
  <si>
    <t>Vybourání ocelových sloupků oplocení</t>
  </si>
  <si>
    <t>298</t>
  </si>
  <si>
    <t>R položka.7</t>
  </si>
  <si>
    <t>Vybourání sloupků hřiště z betonu</t>
  </si>
  <si>
    <t>300</t>
  </si>
  <si>
    <t>151</t>
  </si>
  <si>
    <t>11310 - 7330</t>
  </si>
  <si>
    <t>Odstranění krytů z kameniva do 50 m2 v tl. Do 300 mm - doskočiště</t>
  </si>
  <si>
    <t>302</t>
  </si>
  <si>
    <t>11310 - 8405</t>
  </si>
  <si>
    <t>Odstranění asfaltového krytu oválu přes 50 m2 v tl. Do 5 cm, 2 x 508,0</t>
  </si>
  <si>
    <t>304</t>
  </si>
  <si>
    <t>153</t>
  </si>
  <si>
    <t>11310 - 7610</t>
  </si>
  <si>
    <t>Odstranění podkladu pod asfalten v tl. 10 cm přes plochu 50 m2</t>
  </si>
  <si>
    <t>306</t>
  </si>
  <si>
    <t>11323- 1416</t>
  </si>
  <si>
    <t>Odstranění odvodňovacího žlabu š. 160 mm kompletního vč. Mřížky</t>
  </si>
  <si>
    <t>308</t>
  </si>
  <si>
    <t>155</t>
  </si>
  <si>
    <t>11310 - 6231</t>
  </si>
  <si>
    <t>Rozebrání dlažeb ze zámkové dlažby do kameniva do suti</t>
  </si>
  <si>
    <t>310</t>
  </si>
  <si>
    <t>11310 - 7314</t>
  </si>
  <si>
    <t>Dtto, ale podkladů do 50 m2 v tl. 14 cm</t>
  </si>
  <si>
    <t>312</t>
  </si>
  <si>
    <t>157</t>
  </si>
  <si>
    <t>11310 - 9320</t>
  </si>
  <si>
    <t>Odstranění betonových ploch do 50 m2 - vrh koulí v tl. Do 20 cm</t>
  </si>
  <si>
    <t>314</t>
  </si>
  <si>
    <t>R položka.8</t>
  </si>
  <si>
    <t>Odstranění stávajících laviček</t>
  </si>
  <si>
    <t>316</t>
  </si>
  <si>
    <t>159</t>
  </si>
  <si>
    <t>R položka.9</t>
  </si>
  <si>
    <t>Odstranění stávajících dřevěných obrubníků u vrhu koulí</t>
  </si>
  <si>
    <t>318</t>
  </si>
  <si>
    <t>R položka.10</t>
  </si>
  <si>
    <t>Vybourání a rušení stávajících objektů zavlažování vč. Zaslepení</t>
  </si>
  <si>
    <t>320</t>
  </si>
  <si>
    <t>161</t>
  </si>
  <si>
    <t>R položka.11</t>
  </si>
  <si>
    <t>Vybourání stávajících objektů drenážního systému vč. Zaslepení - šachty a desky</t>
  </si>
  <si>
    <t>322</t>
  </si>
  <si>
    <t>HZS</t>
  </si>
  <si>
    <t>Drobné pomocné a neměřitelné bourací práce</t>
  </si>
  <si>
    <t>hod</t>
  </si>
  <si>
    <t>324</t>
  </si>
  <si>
    <t>163</t>
  </si>
  <si>
    <t>97908  - 3117</t>
  </si>
  <si>
    <t>Vodorovná doprava suti na skládku do 6 km se složením, celkem do 10 km - upřesní se dle investora, ze sypkých materiálů, pol. 1, 6, 8, 11</t>
  </si>
  <si>
    <t>326</t>
  </si>
  <si>
    <t>97908  - 3191</t>
  </si>
  <si>
    <t>Příplatek za každý další 1 km, 4 x 453,9</t>
  </si>
  <si>
    <t>328</t>
  </si>
  <si>
    <t>165</t>
  </si>
  <si>
    <t>97999-0112</t>
  </si>
  <si>
    <t>Poplatek za uložení stavebního odpadu ze škváry - nebezpečný odpad</t>
  </si>
  <si>
    <t>-197185711</t>
  </si>
  <si>
    <t>97999 - 0105</t>
  </si>
  <si>
    <t>Poplatek za uložení stavebního odpadu na skládce z kameniva, 453,9-295,2</t>
  </si>
  <si>
    <t>330</t>
  </si>
  <si>
    <t>167</t>
  </si>
  <si>
    <t>97908  - 3117.1</t>
  </si>
  <si>
    <t>Vodorovná doprava suti na skládku do 6 km se složením, celkem do 10 km - upřesní se dle investora, z betonu, pol. 2, 9, 10, 12, 15, 16</t>
  </si>
  <si>
    <t>332</t>
  </si>
  <si>
    <t>97908  - 3191.1</t>
  </si>
  <si>
    <t>Příplatek za každý další 1 km, 14 x 147,6</t>
  </si>
  <si>
    <t>334</t>
  </si>
  <si>
    <t>169</t>
  </si>
  <si>
    <t>97999 - 0103</t>
  </si>
  <si>
    <t>Poplatek za uložení stavebního odpadu na skládce z betonu</t>
  </si>
  <si>
    <t>336</t>
  </si>
  <si>
    <t>97908  - 3117.2</t>
  </si>
  <si>
    <t>Vodorovná doprava suti na skládku do 6 km se složením, celkem do 10 km - upřesní se dle investora, ostatní, 715,1 - (453,9 + 147,6 + 111,8)</t>
  </si>
  <si>
    <t>338</t>
  </si>
  <si>
    <t>171</t>
  </si>
  <si>
    <t>97908  - 3191.2</t>
  </si>
  <si>
    <t>Příplatek za každý další 1 km, 4 x 1,8</t>
  </si>
  <si>
    <t>340</t>
  </si>
  <si>
    <t>Rpoložka.2</t>
  </si>
  <si>
    <t>Poplatek za uložení stavebního odpadu na skládce směsného</t>
  </si>
  <si>
    <t>342</t>
  </si>
  <si>
    <t>173</t>
  </si>
  <si>
    <t>97908  - 3117.3</t>
  </si>
  <si>
    <t>Vodorovná doprava suti na skládku do 6 km se složením, celkem do 10 km - upřesní se dle investora, vybouraný asfalt, pol. 7</t>
  </si>
  <si>
    <t>344</t>
  </si>
  <si>
    <t>97908  - 3191.3</t>
  </si>
  <si>
    <t>Příplatek za každý další 1 km, 4 x 111,8</t>
  </si>
  <si>
    <t>346</t>
  </si>
  <si>
    <t>175</t>
  </si>
  <si>
    <t>97999 - 0112</t>
  </si>
  <si>
    <t>Poplatek za uložení stavebního odpadu na skládce z asfaltu</t>
  </si>
  <si>
    <t>348</t>
  </si>
  <si>
    <t xml:space="preserve">Objekt2 sklad - SO-02 </t>
  </si>
  <si>
    <t>D10 - Práce   H S V</t>
  </si>
  <si>
    <t xml:space="preserve">    D11 - OBJEKT SKLADU</t>
  </si>
  <si>
    <t xml:space="preserve">    D12 - DOKONČUJÍCÍ  KONSTRUKCE</t>
  </si>
  <si>
    <t xml:space="preserve">    D13 - PŘESUN  HMOT</t>
  </si>
  <si>
    <t>D14 - Práce  P S V</t>
  </si>
  <si>
    <t xml:space="preserve">    D15 - KONSTRUKCE TESAŘSKÉ</t>
  </si>
  <si>
    <t xml:space="preserve">    D16 - DROBNÁ ARCHITEKTURA</t>
  </si>
  <si>
    <t>OBJEKT SKLADU</t>
  </si>
  <si>
    <t>Dodávka kompletního objektu skladu dle nabídky</t>
  </si>
  <si>
    <t>Doprava montovaného skladu</t>
  </si>
  <si>
    <t>Osazení objektu jeřábem vč. Pronájmu</t>
  </si>
  <si>
    <t>Vyčištění a úklid plochy po dokončení prací</t>
  </si>
  <si>
    <t>PŘESUN  HMOT</t>
  </si>
  <si>
    <t>Přesun hmot z pol. 1 - 2</t>
  </si>
  <si>
    <t>KONSTRUKCE TESAŘSKÉ</t>
  </si>
  <si>
    <t>Montáž a dodávka podlahové konstrukce z dřevoplastu tl. 20 mm s úpravou povrchů na rošt, (3,0+2,4) x 1,1</t>
  </si>
  <si>
    <t>Montáž a dodávka dřevěného podkladního roštu z hranolů 60x60 mm, 2*4,6+3*1,0 x 1,1</t>
  </si>
  <si>
    <t>Dodávka spojovacích prostředků</t>
  </si>
  <si>
    <t>Dodávka a osazení policového regálového systému vel. 180x150x45 cm, ozn. X25</t>
  </si>
  <si>
    <t>Dtto, ale polic na konzolách dle popisu, ozn. X26</t>
  </si>
  <si>
    <t>Dodávka a montáž držáků sloupků na stěnu s ukotvením, ozn. X27</t>
  </si>
  <si>
    <t>Dodávka a osazení tabule magnetické dle popisu, vel. 900 x 1700 mm, ozn. X28</t>
  </si>
  <si>
    <t>Objekt3 VRN - SO 03</t>
  </si>
  <si>
    <t>N00 - Nepojmenované práce</t>
  </si>
  <si>
    <t xml:space="preserve">    N01 - Nepojmenovaný díl</t>
  </si>
  <si>
    <t>VRN - Vedlejší rozpočtové náklady</t>
  </si>
  <si>
    <t xml:space="preserve">    VRN1 - Průzkumné, geodetické a projektové práce</t>
  </si>
  <si>
    <t xml:space="preserve">    VRN4 - Inženýrská činnost</t>
  </si>
  <si>
    <t>N00</t>
  </si>
  <si>
    <t>Nepojmenované práce</t>
  </si>
  <si>
    <t>N01</t>
  </si>
  <si>
    <t>Nepojmenovaný díl</t>
  </si>
  <si>
    <t>R</t>
  </si>
  <si>
    <t>Zařízení staveniště</t>
  </si>
  <si>
    <t>512</t>
  </si>
  <si>
    <t>1120630795</t>
  </si>
  <si>
    <t>VRN</t>
  </si>
  <si>
    <t>Vedlejší rozpočtové náklady</t>
  </si>
  <si>
    <t>VRN1</t>
  </si>
  <si>
    <t>Průzkumné, geodetické a projektové práce</t>
  </si>
  <si>
    <t>012103000</t>
  </si>
  <si>
    <t>Geodetické práce před výstavbou</t>
  </si>
  <si>
    <t>soubor</t>
  </si>
  <si>
    <t>1024</t>
  </si>
  <si>
    <t>-1677229486</t>
  </si>
  <si>
    <t>Online PSC</t>
  </si>
  <si>
    <t>https://podminky.urs.cz/item/CS_URS_2021_02/012103000</t>
  </si>
  <si>
    <t>012203000</t>
  </si>
  <si>
    <t>Geodetické práce při provádění stavby</t>
  </si>
  <si>
    <t>-1913534552</t>
  </si>
  <si>
    <t>https://podminky.urs.cz/item/CS_URS_2021_02/012203000</t>
  </si>
  <si>
    <t>012303000</t>
  </si>
  <si>
    <t>Geodetické práce po výstavbě</t>
  </si>
  <si>
    <t>-1534213653</t>
  </si>
  <si>
    <t>https://podminky.urs.cz/item/CS_URS_2021_02/012303000</t>
  </si>
  <si>
    <t>013254000</t>
  </si>
  <si>
    <t>Dokumentace skutečného provedení stavby</t>
  </si>
  <si>
    <t>252936966</t>
  </si>
  <si>
    <t>https://podminky.urs.cz/item/CS_URS_2021_02/013254000</t>
  </si>
  <si>
    <t>013294000</t>
  </si>
  <si>
    <t>Ostatní dokumentace</t>
  </si>
  <si>
    <t>-1271523488</t>
  </si>
  <si>
    <t>https://podminky.urs.cz/item/CS_URS_2021_02/013294000</t>
  </si>
  <si>
    <t>VRN4</t>
  </si>
  <si>
    <t>Inženýrská činnost</t>
  </si>
  <si>
    <t>042903000</t>
  </si>
  <si>
    <t>Ostatní posudky</t>
  </si>
  <si>
    <t>259510909</t>
  </si>
  <si>
    <t>https://podminky.urs.cz/item/CS_URS_2021_02/042903000</t>
  </si>
  <si>
    <t>043154000</t>
  </si>
  <si>
    <t>Zkoušky hutnicí</t>
  </si>
  <si>
    <t>-473911629</t>
  </si>
  <si>
    <t>https://podminky.urs.cz/item/CS_URS_2021_02/043154000</t>
  </si>
  <si>
    <t>043194000</t>
  </si>
  <si>
    <t>Ostatní zkoušky</t>
  </si>
  <si>
    <t>-1349226203</t>
  </si>
  <si>
    <t>https://podminky.urs.cz/item/CS_URS_2021_02/043194000</t>
  </si>
  <si>
    <t>049103000</t>
  </si>
  <si>
    <t>Náklady vzniklé v souvislosti s realizací stavby</t>
  </si>
  <si>
    <t>-1819117111</t>
  </si>
  <si>
    <t>https://podminky.urs.cz/item/CS_URS_2021_02/049103000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</si>
  <si>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</si>
  <si>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</si>
  <si>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</si>
  <si>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</si>
  <si>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</si>
  <si>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</si>
  <si>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</si>
  <si>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</si>
  <si>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</si>
  <si>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</si>
  <si>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</si>
  <si>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</si>
  <si>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</si>
  <si>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</si>
  <si>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</si>
  <si>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</si>
  <si>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</si>
  <si>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</si>
  <si>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</si>
  <si>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</si>
  <si>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</si>
  <si>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</si>
  <si>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</si>
  <si>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</si>
  <si>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</si>
  <si>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</si>
  <si>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</si>
  <si>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</si>
  <si>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</si>
  <si>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</si>
  <si>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</si>
  <si>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</si>
  <si>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</si>
  <si>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výměr, FIG - rozpad figur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</si>
  <si>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</si>
  <si>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</si>
  <si>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</si>
  <si>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</si>
  <si>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</si>
  <si>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</si>
  <si>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</si>
  <si>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</si>
  <si>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</si>
  <si>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</si>
  <si>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</si>
  <si>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</si>
  <si>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</si>
  <si>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</si>
  <si>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</si>
  <si>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</si>
  <si>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</si>
  <si>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</si>
  <si>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</si>
  <si>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</si>
  <si>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</si>
  <si>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</si>
  <si>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</si>
  <si>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</si>
  <si>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</si>
  <si>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</si>
  <si>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</si>
  <si>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</si>
  <si>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</si>
  <si>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</si>
  <si>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</si>
  <si>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</si>
  <si>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</si>
  <si>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</si>
  <si>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</si>
  <si>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</si>
  <si>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</si>
  <si>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</si>
  <si>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</si>
  <si>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</si>
  <si>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</si>
  <si>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</si>
  <si>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</si>
  <si>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</si>
  <si>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</si>
  <si>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</si>
  <si>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</si>
  <si>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</si>
  <si>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</si>
  <si>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</si>
  <si>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</si>
  <si>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</si>
  <si>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</si>
  <si>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</si>
  <si>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</si>
  <si>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</si>
  <si>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</si>
  <si>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</si>
  <si>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</si>
  <si>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</si>
  <si>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</si>
  <si>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</si>
  <si>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</si>
  <si>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</si>
  <si>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</si>
  <si>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</si>
  <si>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</si>
  <si>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</si>
  <si>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</si>
  <si>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</si>
  <si>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</si>
  <si>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</si>
  <si>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</si>
  <si>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</si>
  <si>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</si>
  <si>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</si>
  <si>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</si>
  <si>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</si>
  <si>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</si>
  <si>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</si>
  <si>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</si>
  <si>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</si>
  <si>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</si>
  <si>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</si>
  <si>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</si>
  <si>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</si>
  <si>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</si>
  <si>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</si>
  <si>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</si>
  <si>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</si>
  <si>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</si>
  <si>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</si>
  <si>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</si>
  <si>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</si>
  <si>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</si>
  <si>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</si>
  <si>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</si>
  <si>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</si>
  <si>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</si>
  <si>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</si>
  <si>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</si>
  <si>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</si>
  <si>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</si>
  <si>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</si>
  <si>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</si>
  <si>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</si>
  <si>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</si>
  <si>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</si>
  <si>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</si>
  <si>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</si>
  <si>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</si>
  <si>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</si>
  <si>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</si>
  <si>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</si>
  <si>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</si>
  <si>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</si>
  <si>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</si>
  <si>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</si>
  <si>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</si>
  <si>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</si>
  <si>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</si>
  <si>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</si>
  <si>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</si>
  <si>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</si>
  <si>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</si>
  <si>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</si>
  <si>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</si>
  <si>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</si>
  <si>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fig</t>
  </si>
  <si>
    <t>Rozpad figur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</si>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</sst>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4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334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/>
      <protection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2" fillId="0" borderId="0" xfId="0" applyFont="1" applyAlignment="1" applyProtection="1">
      <alignment horizontal="left" vertical="center"/>
      <protection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5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6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6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7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6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19" fillId="0" borderId="14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19" fillId="0" borderId="14" xfId="0" applyFont="1" applyBorder="1" applyAlignment="1" applyProtection="1">
      <alignment horizontal="left" vertical="center"/>
      <protection/>
    </xf>
    <xf numFmtId="0" fontId="19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0" fillId="4" borderId="6" xfId="0" applyFont="1" applyFill="1" applyBorder="1" applyAlignment="1" applyProtection="1">
      <alignment horizontal="center" vertical="center"/>
      <protection/>
    </xf>
    <xf numFmtId="0" fontId="20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0" fillId="4" borderId="7" xfId="0" applyFont="1" applyFill="1" applyBorder="1" applyAlignment="1" applyProtection="1">
      <alignment horizontal="center" vertical="center"/>
      <protection/>
    </xf>
    <xf numFmtId="0" fontId="20" fillId="4" borderId="7" xfId="0" applyFont="1" applyFill="1" applyBorder="1" applyAlignment="1" applyProtection="1">
      <alignment horizontal="right" vertical="center"/>
      <protection/>
    </xf>
    <xf numFmtId="0" fontId="20" fillId="4" borderId="8" xfId="0" applyFont="1" applyFill="1" applyBorder="1" applyAlignment="1" applyProtection="1">
      <alignment horizontal="center" vertical="center"/>
      <protection/>
    </xf>
    <xf numFmtId="0" fontId="21" fillId="0" borderId="16" xfId="0" applyFont="1" applyBorder="1" applyAlignment="1" applyProtection="1">
      <alignment horizontal="center" vertical="center" wrapText="1"/>
      <protection/>
    </xf>
    <xf numFmtId="0" fontId="21" fillId="0" borderId="17" xfId="0" applyFont="1" applyBorder="1" applyAlignment="1" applyProtection="1">
      <alignment horizontal="center" vertical="center" wrapText="1"/>
      <protection/>
    </xf>
    <xf numFmtId="0" fontId="21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horizontal="left" vertical="center"/>
      <protection/>
    </xf>
    <xf numFmtId="0" fontId="22" fillId="0" borderId="0" xfId="0" applyFont="1" applyAlignment="1" applyProtection="1">
      <alignment vertical="center"/>
      <protection/>
    </xf>
    <xf numFmtId="4" fontId="22" fillId="0" borderId="0" xfId="0" applyNumberFormat="1" applyFont="1" applyAlignment="1" applyProtection="1">
      <alignment horizontal="right" vertical="center"/>
      <protection/>
    </xf>
    <xf numFmtId="4" fontId="22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18" fillId="0" borderId="14" xfId="0" applyNumberFormat="1" applyFont="1" applyBorder="1" applyAlignment="1" applyProtection="1">
      <alignment vertical="center"/>
      <protection/>
    </xf>
    <xf numFmtId="4" fontId="18" fillId="0" borderId="0" xfId="0" applyNumberFormat="1" applyFont="1" applyBorder="1" applyAlignment="1" applyProtection="1">
      <alignment vertical="center"/>
      <protection/>
    </xf>
    <xf numFmtId="166" fontId="18" fillId="0" borderId="0" xfId="0" applyNumberFormat="1" applyFont="1" applyBorder="1" applyAlignment="1" applyProtection="1">
      <alignment vertical="center"/>
      <protection/>
    </xf>
    <xf numFmtId="4" fontId="18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4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 wrapText="1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7" fillId="0" borderId="14" xfId="0" applyNumberFormat="1" applyFont="1" applyBorder="1" applyAlignment="1" applyProtection="1">
      <alignment vertical="center"/>
      <protection/>
    </xf>
    <xf numFmtId="4" fontId="27" fillId="0" borderId="0" xfId="0" applyNumberFormat="1" applyFont="1" applyBorder="1" applyAlignment="1" applyProtection="1">
      <alignment vertical="center"/>
      <protection/>
    </xf>
    <xf numFmtId="166" fontId="27" fillId="0" borderId="0" xfId="0" applyNumberFormat="1" applyFont="1" applyBorder="1" applyAlignment="1" applyProtection="1">
      <alignment vertical="center"/>
      <protection/>
    </xf>
    <xf numFmtId="4" fontId="27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7" fillId="0" borderId="19" xfId="0" applyNumberFormat="1" applyFont="1" applyBorder="1" applyAlignment="1" applyProtection="1">
      <alignment vertical="center"/>
      <protection/>
    </xf>
    <xf numFmtId="4" fontId="27" fillId="0" borderId="20" xfId="0" applyNumberFormat="1" applyFont="1" applyBorder="1" applyAlignment="1" applyProtection="1">
      <alignment vertical="center"/>
      <protection/>
    </xf>
    <xf numFmtId="166" fontId="27" fillId="0" borderId="20" xfId="0" applyNumberFormat="1" applyFont="1" applyBorder="1" applyAlignment="1" applyProtection="1">
      <alignment vertical="center"/>
      <protection/>
    </xf>
    <xf numFmtId="4" fontId="27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2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6" fillId="0" borderId="0" xfId="0" applyFont="1" applyAlignment="1">
      <alignment horizontal="left" vertical="center"/>
    </xf>
    <xf numFmtId="4" fontId="22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19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0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0" fillId="4" borderId="0" xfId="0" applyFont="1" applyFill="1" applyAlignment="1" applyProtection="1">
      <alignment horizontal="right" vertical="center"/>
      <protection/>
    </xf>
    <xf numFmtId="0" fontId="29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0" fillId="4" borderId="16" xfId="0" applyFont="1" applyFill="1" applyBorder="1" applyAlignment="1" applyProtection="1">
      <alignment horizontal="center" vertical="center" wrapText="1"/>
      <protection/>
    </xf>
    <xf numFmtId="0" fontId="20" fillId="4" borderId="17" xfId="0" applyFont="1" applyFill="1" applyBorder="1" applyAlignment="1" applyProtection="1">
      <alignment horizontal="center" vertical="center" wrapText="1"/>
      <protection/>
    </xf>
    <xf numFmtId="0" fontId="20" fillId="4" borderId="18" xfId="0" applyFont="1" applyFill="1" applyBorder="1" applyAlignment="1" applyProtection="1">
      <alignment horizontal="center" vertical="center" wrapText="1"/>
      <protection/>
    </xf>
    <xf numFmtId="0" fontId="20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2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0" fillId="0" borderId="12" xfId="0" applyNumberFormat="1" applyFont="1" applyBorder="1" applyAlignment="1" applyProtection="1">
      <alignment/>
      <protection/>
    </xf>
    <xf numFmtId="166" fontId="30" fillId="0" borderId="13" xfId="0" applyNumberFormat="1" applyFont="1" applyBorder="1" applyAlignment="1" applyProtection="1">
      <alignment/>
      <protection/>
    </xf>
    <xf numFmtId="4" fontId="31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0" fillId="0" borderId="22" xfId="0" applyFont="1" applyBorder="1" applyAlignment="1" applyProtection="1">
      <alignment horizontal="center" vertical="center"/>
      <protection/>
    </xf>
    <xf numFmtId="49" fontId="20" fillId="0" borderId="22" xfId="0" applyNumberFormat="1" applyFont="1" applyBorder="1" applyAlignment="1" applyProtection="1">
      <alignment horizontal="left" vertical="center" wrapText="1"/>
      <protection/>
    </xf>
    <xf numFmtId="0" fontId="20" fillId="0" borderId="22" xfId="0" applyFont="1" applyBorder="1" applyAlignment="1" applyProtection="1">
      <alignment horizontal="left" vertical="center" wrapText="1"/>
      <protection/>
    </xf>
    <xf numFmtId="0" fontId="20" fillId="0" borderId="22" xfId="0" applyFont="1" applyBorder="1" applyAlignment="1" applyProtection="1">
      <alignment horizontal="center" vertical="center" wrapText="1"/>
      <protection/>
    </xf>
    <xf numFmtId="167" fontId="20" fillId="0" borderId="22" xfId="0" applyNumberFormat="1" applyFont="1" applyBorder="1" applyAlignment="1" applyProtection="1">
      <alignment vertical="center"/>
      <protection/>
    </xf>
    <xf numFmtId="4" fontId="20" fillId="2" borderId="22" xfId="0" applyNumberFormat="1" applyFont="1" applyFill="1" applyBorder="1" applyAlignment="1" applyProtection="1">
      <alignment vertical="center"/>
      <protection locked="0"/>
    </xf>
    <xf numFmtId="4" fontId="20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1" fillId="2" borderId="14" xfId="0" applyFont="1" applyFill="1" applyBorder="1" applyAlignment="1" applyProtection="1">
      <alignment horizontal="left" vertical="center"/>
      <protection locked="0"/>
    </xf>
    <xf numFmtId="0" fontId="21" fillId="0" borderId="0" xfId="0" applyFont="1" applyBorder="1" applyAlignment="1" applyProtection="1">
      <alignment horizontal="center"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166" fontId="21" fillId="0" borderId="15" xfId="0" applyNumberFormat="1" applyFont="1" applyBorder="1" applyAlignment="1" applyProtection="1">
      <alignment vertical="center"/>
      <protection/>
    </xf>
    <xf numFmtId="0" fontId="20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2" fillId="0" borderId="22" xfId="0" applyFont="1" applyBorder="1" applyAlignment="1" applyProtection="1">
      <alignment horizontal="center" vertical="center"/>
      <protection/>
    </xf>
    <xf numFmtId="49" fontId="32" fillId="0" borderId="22" xfId="0" applyNumberFormat="1" applyFont="1" applyBorder="1" applyAlignment="1" applyProtection="1">
      <alignment horizontal="left" vertical="center" wrapText="1"/>
      <protection/>
    </xf>
    <xf numFmtId="0" fontId="32" fillId="0" borderId="22" xfId="0" applyFont="1" applyBorder="1" applyAlignment="1" applyProtection="1">
      <alignment horizontal="left" vertical="center" wrapText="1"/>
      <protection/>
    </xf>
    <xf numFmtId="0" fontId="32" fillId="0" borderId="22" xfId="0" applyFont="1" applyBorder="1" applyAlignment="1" applyProtection="1">
      <alignment horizontal="center" vertical="center" wrapText="1"/>
      <protection/>
    </xf>
    <xf numFmtId="167" fontId="32" fillId="0" borderId="22" xfId="0" applyNumberFormat="1" applyFont="1" applyBorder="1" applyAlignment="1" applyProtection="1">
      <alignment vertical="center"/>
      <protection/>
    </xf>
    <xf numFmtId="4" fontId="32" fillId="2" borderId="22" xfId="0" applyNumberFormat="1" applyFont="1" applyFill="1" applyBorder="1" applyAlignment="1" applyProtection="1">
      <alignment vertical="center"/>
      <protection locked="0"/>
    </xf>
    <xf numFmtId="4" fontId="32" fillId="0" borderId="22" xfId="0" applyNumberFormat="1" applyFont="1" applyBorder="1" applyAlignment="1" applyProtection="1">
      <alignment vertical="center"/>
      <protection/>
    </xf>
    <xf numFmtId="0" fontId="33" fillId="0" borderId="22" xfId="0" applyFont="1" applyBorder="1" applyAlignment="1" applyProtection="1">
      <alignment vertical="center"/>
      <protection/>
    </xf>
    <xf numFmtId="0" fontId="33" fillId="0" borderId="3" xfId="0" applyFont="1" applyBorder="1" applyAlignment="1">
      <alignment vertical="center"/>
    </xf>
    <xf numFmtId="0" fontId="32" fillId="2" borderId="14" xfId="0" applyFont="1" applyFill="1" applyBorder="1" applyAlignment="1" applyProtection="1">
      <alignment horizontal="left" vertical="center"/>
      <protection locked="0"/>
    </xf>
    <xf numFmtId="0" fontId="32" fillId="0" borderId="0" xfId="0" applyFont="1" applyBorder="1" applyAlignment="1" applyProtection="1">
      <alignment horizontal="center" vertical="center"/>
      <protection/>
    </xf>
    <xf numFmtId="167" fontId="20" fillId="2" borderId="22" xfId="0" applyNumberFormat="1" applyFont="1" applyFill="1" applyBorder="1" applyAlignment="1" applyProtection="1">
      <alignment vertical="center"/>
      <protection locked="0"/>
    </xf>
    <xf numFmtId="0" fontId="21" fillId="2" borderId="19" xfId="0" applyFont="1" applyFill="1" applyBorder="1" applyAlignment="1" applyProtection="1">
      <alignment horizontal="left" vertical="center"/>
      <protection locked="0"/>
    </xf>
    <xf numFmtId="0" fontId="21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1" fillId="0" borderId="20" xfId="0" applyNumberFormat="1" applyFont="1" applyBorder="1" applyAlignment="1" applyProtection="1">
      <alignment vertical="center"/>
      <protection/>
    </xf>
    <xf numFmtId="166" fontId="21" fillId="0" borderId="21" xfId="0" applyNumberFormat="1" applyFont="1" applyBorder="1" applyAlignment="1" applyProtection="1">
      <alignment vertical="center"/>
      <protection/>
    </xf>
    <xf numFmtId="0" fontId="34" fillId="0" borderId="0" xfId="0" applyFont="1" applyAlignment="1" applyProtection="1">
      <alignment horizontal="left" vertical="center"/>
      <protection/>
    </xf>
    <xf numFmtId="0" fontId="35" fillId="0" borderId="0" xfId="2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10" fillId="0" borderId="23" xfId="0" applyFont="1" applyBorder="1" applyAlignment="1">
      <alignment vertical="center" wrapText="1"/>
    </xf>
    <xf numFmtId="0" fontId="10" fillId="0" borderId="24" xfId="0" applyFont="1" applyBorder="1" applyAlignment="1">
      <alignment vertical="center" wrapText="1"/>
    </xf>
    <xf numFmtId="0" fontId="10" fillId="0" borderId="25" xfId="0" applyFont="1" applyBorder="1" applyAlignment="1">
      <alignment vertical="center" wrapText="1"/>
    </xf>
    <xf numFmtId="0" fontId="10" fillId="0" borderId="26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26" xfId="0" applyFont="1" applyBorder="1" applyAlignment="1">
      <alignment vertical="center" wrapText="1"/>
    </xf>
    <xf numFmtId="0" fontId="37" fillId="0" borderId="28" xfId="0" applyFont="1" applyBorder="1" applyAlignment="1">
      <alignment horizontal="left" wrapText="1"/>
    </xf>
    <xf numFmtId="0" fontId="10" fillId="0" borderId="27" xfId="0" applyFont="1" applyBorder="1" applyAlignment="1">
      <alignment vertical="center" wrapText="1"/>
    </xf>
    <xf numFmtId="0" fontId="37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38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0" fontId="10" fillId="0" borderId="29" xfId="0" applyFont="1" applyBorder="1" applyAlignment="1">
      <alignment vertical="center" wrapText="1"/>
    </xf>
    <xf numFmtId="0" fontId="39" fillId="0" borderId="28" xfId="0" applyFont="1" applyBorder="1" applyAlignment="1">
      <alignment vertical="center" wrapText="1"/>
    </xf>
    <xf numFmtId="0" fontId="10" fillId="0" borderId="30" xfId="0" applyFont="1" applyBorder="1" applyAlignment="1">
      <alignment vertical="center" wrapText="1"/>
    </xf>
    <xf numFmtId="0" fontId="10" fillId="0" borderId="0" xfId="0" applyFont="1" applyBorder="1" applyAlignment="1">
      <alignment vertical="top"/>
    </xf>
    <xf numFmtId="0" fontId="10" fillId="0" borderId="0" xfId="0" applyFont="1" applyAlignment="1">
      <alignment vertical="top"/>
    </xf>
    <xf numFmtId="0" fontId="10" fillId="0" borderId="23" xfId="0" applyFont="1" applyBorder="1" applyAlignment="1">
      <alignment horizontal="left" vertical="center"/>
    </xf>
    <xf numFmtId="0" fontId="10" fillId="0" borderId="24" xfId="0" applyFont="1" applyBorder="1" applyAlignment="1">
      <alignment horizontal="left" vertical="center"/>
    </xf>
    <xf numFmtId="0" fontId="10" fillId="0" borderId="25" xfId="0" applyFont="1" applyBorder="1" applyAlignment="1">
      <alignment horizontal="left" vertical="center"/>
    </xf>
    <xf numFmtId="0" fontId="10" fillId="0" borderId="26" xfId="0" applyFont="1" applyBorder="1" applyAlignment="1">
      <alignment horizontal="left" vertical="center"/>
    </xf>
    <xf numFmtId="0" fontId="36" fillId="0" borderId="0" xfId="0" applyFont="1" applyBorder="1" applyAlignment="1">
      <alignment horizontal="center" vertical="center"/>
    </xf>
    <xf numFmtId="0" fontId="10" fillId="0" borderId="27" xfId="0" applyFont="1" applyBorder="1" applyAlignment="1">
      <alignment horizontal="left" vertical="center"/>
    </xf>
    <xf numFmtId="0" fontId="37" fillId="0" borderId="0" xfId="0" applyFont="1" applyBorder="1" applyAlignment="1">
      <alignment horizontal="left" vertical="center"/>
    </xf>
    <xf numFmtId="0" fontId="40" fillId="0" borderId="0" xfId="0" applyFont="1" applyAlignment="1">
      <alignment horizontal="left" vertical="center"/>
    </xf>
    <xf numFmtId="0" fontId="37" fillId="0" borderId="28" xfId="0" applyFont="1" applyBorder="1" applyAlignment="1">
      <alignment horizontal="left" vertical="center"/>
    </xf>
    <xf numFmtId="0" fontId="37" fillId="0" borderId="28" xfId="0" applyFont="1" applyBorder="1" applyAlignment="1">
      <alignment horizontal="center" vertical="center"/>
    </xf>
    <xf numFmtId="0" fontId="40" fillId="0" borderId="28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38" fillId="0" borderId="0" xfId="0" applyFont="1" applyAlignment="1">
      <alignment horizontal="left" vertical="center"/>
    </xf>
    <xf numFmtId="0" fontId="3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38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0" fillId="0" borderId="29" xfId="0" applyFont="1" applyBorder="1" applyAlignment="1">
      <alignment horizontal="left" vertical="center"/>
    </xf>
    <xf numFmtId="0" fontId="39" fillId="0" borderId="28" xfId="0" applyFont="1" applyBorder="1" applyAlignment="1">
      <alignment horizontal="left" vertical="center"/>
    </xf>
    <xf numFmtId="0" fontId="10" fillId="0" borderId="3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39" fillId="0" borderId="0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/>
    </xf>
    <xf numFmtId="0" fontId="38" fillId="0" borderId="28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 wrapText="1"/>
    </xf>
    <xf numFmtId="0" fontId="38" fillId="0" borderId="0" xfId="0" applyFont="1" applyBorder="1" applyAlignment="1">
      <alignment horizontal="left" vertical="center" wrapText="1"/>
    </xf>
    <xf numFmtId="0" fontId="38" fillId="0" borderId="0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left" vertical="center" wrapText="1"/>
    </xf>
    <xf numFmtId="0" fontId="10" fillId="0" borderId="24" xfId="0" applyFont="1" applyBorder="1" applyAlignment="1">
      <alignment horizontal="left" vertical="center" wrapText="1"/>
    </xf>
    <xf numFmtId="0" fontId="10" fillId="0" borderId="25" xfId="0" applyFont="1" applyBorder="1" applyAlignment="1">
      <alignment horizontal="left" vertical="center" wrapText="1"/>
    </xf>
    <xf numFmtId="0" fontId="10" fillId="0" borderId="26" xfId="0" applyFont="1" applyBorder="1" applyAlignment="1">
      <alignment horizontal="left" vertical="center" wrapText="1"/>
    </xf>
    <xf numFmtId="0" fontId="10" fillId="0" borderId="27" xfId="0" applyFont="1" applyBorder="1" applyAlignment="1">
      <alignment horizontal="left" vertical="center" wrapText="1"/>
    </xf>
    <xf numFmtId="0" fontId="40" fillId="0" borderId="26" xfId="0" applyFont="1" applyBorder="1" applyAlignment="1">
      <alignment horizontal="left" vertical="center" wrapText="1"/>
    </xf>
    <xf numFmtId="0" fontId="40" fillId="0" borderId="27" xfId="0" applyFont="1" applyBorder="1" applyAlignment="1">
      <alignment horizontal="left" vertical="center" wrapText="1"/>
    </xf>
    <xf numFmtId="0" fontId="38" fillId="0" borderId="26" xfId="0" applyFont="1" applyBorder="1" applyAlignment="1">
      <alignment horizontal="left" vertical="center" wrapText="1"/>
    </xf>
    <xf numFmtId="0" fontId="38" fillId="0" borderId="0" xfId="0" applyFont="1" applyBorder="1" applyAlignment="1">
      <alignment horizontal="left" vertical="center"/>
    </xf>
    <xf numFmtId="0" fontId="38" fillId="0" borderId="27" xfId="0" applyFont="1" applyBorder="1" applyAlignment="1">
      <alignment horizontal="left" vertical="center" wrapText="1"/>
    </xf>
    <xf numFmtId="0" fontId="38" fillId="0" borderId="27" xfId="0" applyFont="1" applyBorder="1" applyAlignment="1">
      <alignment horizontal="left" vertical="center"/>
    </xf>
    <xf numFmtId="0" fontId="38" fillId="0" borderId="29" xfId="0" applyFont="1" applyBorder="1" applyAlignment="1">
      <alignment horizontal="left" vertical="center" wrapText="1"/>
    </xf>
    <xf numFmtId="0" fontId="38" fillId="0" borderId="28" xfId="0" applyFont="1" applyBorder="1" applyAlignment="1">
      <alignment horizontal="left" vertical="center" wrapText="1"/>
    </xf>
    <xf numFmtId="0" fontId="38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38" fillId="0" borderId="29" xfId="0" applyFont="1" applyBorder="1" applyAlignment="1">
      <alignment horizontal="left" vertical="center"/>
    </xf>
    <xf numFmtId="0" fontId="38" fillId="0" borderId="30" xfId="0" applyFont="1" applyBorder="1" applyAlignment="1">
      <alignment horizontal="left" vertical="center"/>
    </xf>
    <xf numFmtId="0" fontId="38" fillId="0" borderId="0" xfId="0" applyFont="1" applyBorder="1" applyAlignment="1">
      <alignment horizontal="center" vertical="center"/>
    </xf>
    <xf numFmtId="0" fontId="40" fillId="0" borderId="0" xfId="0" applyFont="1" applyAlignment="1">
      <alignment vertical="center"/>
    </xf>
    <xf numFmtId="0" fontId="37" fillId="0" borderId="0" xfId="0" applyFont="1" applyBorder="1" applyAlignment="1">
      <alignment vertical="center"/>
    </xf>
    <xf numFmtId="0" fontId="40" fillId="0" borderId="28" xfId="0" applyFont="1" applyBorder="1" applyAlignment="1">
      <alignment vertical="center"/>
    </xf>
    <xf numFmtId="0" fontId="37" fillId="0" borderId="2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38" fillId="0" borderId="26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49" fontId="0" fillId="0" borderId="0" xfId="0" applyNumberFormat="1" applyFont="1" applyBorder="1" applyAlignment="1" applyProtection="1">
      <alignment horizontal="left" vertical="center"/>
      <protection/>
    </xf>
    <xf numFmtId="0" fontId="38" fillId="0" borderId="27" xfId="0" applyFont="1" applyBorder="1" applyAlignment="1" applyProtection="1">
      <alignment horizontal="left" vertical="center"/>
      <protection/>
    </xf>
    <xf numFmtId="0" fontId="0" fillId="0" borderId="28" xfId="0" applyBorder="1" applyAlignment="1">
      <alignment vertical="top"/>
    </xf>
    <xf numFmtId="0" fontId="37" fillId="0" borderId="28" xfId="0" applyFont="1" applyBorder="1" applyAlignment="1">
      <alignment horizontal="left"/>
    </xf>
    <xf numFmtId="0" fontId="40" fillId="0" borderId="28" xfId="0" applyFont="1" applyBorder="1" applyAlignment="1">
      <alignment/>
    </xf>
    <xf numFmtId="0" fontId="10" fillId="0" borderId="26" xfId="0" applyFont="1" applyBorder="1" applyAlignment="1">
      <alignment vertical="top"/>
    </xf>
    <xf numFmtId="0" fontId="10" fillId="0" borderId="27" xfId="0" applyFont="1" applyBorder="1" applyAlignment="1">
      <alignment vertical="top"/>
    </xf>
    <xf numFmtId="0" fontId="10" fillId="0" borderId="29" xfId="0" applyFont="1" applyBorder="1" applyAlignment="1">
      <alignment vertical="top"/>
    </xf>
    <xf numFmtId="0" fontId="10" fillId="0" borderId="28" xfId="0" applyFont="1" applyBorder="1" applyAlignment="1">
      <alignment vertical="top"/>
    </xf>
    <xf numFmtId="0" fontId="10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2/012103000" TargetMode="External" /><Relationship Id="rId2" Type="http://schemas.openxmlformats.org/officeDocument/2006/relationships/hyperlink" Target="https://podminky.urs.cz/item/CS_URS_2021_02/012203000" TargetMode="External" /><Relationship Id="rId3" Type="http://schemas.openxmlformats.org/officeDocument/2006/relationships/hyperlink" Target="https://podminky.urs.cz/item/CS_URS_2021_02/012303000" TargetMode="External" /><Relationship Id="rId4" Type="http://schemas.openxmlformats.org/officeDocument/2006/relationships/hyperlink" Target="https://podminky.urs.cz/item/CS_URS_2021_02/013254000" TargetMode="External" /><Relationship Id="rId5" Type="http://schemas.openxmlformats.org/officeDocument/2006/relationships/hyperlink" Target="https://podminky.urs.cz/item/CS_URS_2021_02/013294000" TargetMode="External" /><Relationship Id="rId6" Type="http://schemas.openxmlformats.org/officeDocument/2006/relationships/hyperlink" Target="https://podminky.urs.cz/item/CS_URS_2021_02/042903000" TargetMode="External" /><Relationship Id="rId7" Type="http://schemas.openxmlformats.org/officeDocument/2006/relationships/hyperlink" Target="https://podminky.urs.cz/item/CS_URS_2021_02/043154000" TargetMode="External" /><Relationship Id="rId8" Type="http://schemas.openxmlformats.org/officeDocument/2006/relationships/hyperlink" Target="https://podminky.urs.cz/item/CS_URS_2021_02/043194000" TargetMode="External" /><Relationship Id="rId9" Type="http://schemas.openxmlformats.org/officeDocument/2006/relationships/hyperlink" Target="https://podminky.urs.cz/item/CS_URS_2021_02/049103000" TargetMode="External" /><Relationship Id="rId10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9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5" t="s">
        <v>0</v>
      </c>
      <c r="AZ1" s="15" t="s">
        <v>1</v>
      </c>
      <c r="BA1" s="15" t="s">
        <v>2</v>
      </c>
      <c r="BB1" s="15" t="s">
        <v>3</v>
      </c>
      <c r="BT1" s="15" t="s">
        <v>4</v>
      </c>
      <c r="BU1" s="15" t="s">
        <v>4</v>
      </c>
      <c r="BV1" s="15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6" t="s">
        <v>6</v>
      </c>
      <c r="BT2" s="16" t="s">
        <v>7</v>
      </c>
    </row>
    <row r="3" spans="2:72" s="1" customFormat="1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spans="2:71" s="1" customFormat="1" ht="24.95" customHeight="1">
      <c r="B4" s="20"/>
      <c r="C4" s="21"/>
      <c r="D4" s="22" t="s">
        <v>9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19"/>
      <c r="AS4" s="23" t="s">
        <v>10</v>
      </c>
      <c r="BE4" s="24" t="s">
        <v>11</v>
      </c>
      <c r="BS4" s="16" t="s">
        <v>12</v>
      </c>
    </row>
    <row r="5" spans="2:71" s="1" customFormat="1" ht="12" customHeight="1">
      <c r="B5" s="20"/>
      <c r="C5" s="21"/>
      <c r="D5" s="25" t="s">
        <v>13</v>
      </c>
      <c r="E5" s="21"/>
      <c r="F5" s="21"/>
      <c r="G5" s="21"/>
      <c r="H5" s="21"/>
      <c r="I5" s="21"/>
      <c r="J5" s="21"/>
      <c r="K5" s="26" t="s">
        <v>14</v>
      </c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19"/>
      <c r="BE5" s="27" t="s">
        <v>15</v>
      </c>
      <c r="BS5" s="16" t="s">
        <v>6</v>
      </c>
    </row>
    <row r="6" spans="2:71" s="1" customFormat="1" ht="36.95" customHeight="1">
      <c r="B6" s="20"/>
      <c r="C6" s="21"/>
      <c r="D6" s="28" t="s">
        <v>16</v>
      </c>
      <c r="E6" s="21"/>
      <c r="F6" s="21"/>
      <c r="G6" s="21"/>
      <c r="H6" s="21"/>
      <c r="I6" s="21"/>
      <c r="J6" s="21"/>
      <c r="K6" s="29" t="s">
        <v>17</v>
      </c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19"/>
      <c r="BE6" s="30"/>
      <c r="BS6" s="16" t="s">
        <v>6</v>
      </c>
    </row>
    <row r="7" spans="2:71" s="1" customFormat="1" ht="12" customHeight="1">
      <c r="B7" s="20"/>
      <c r="C7" s="21"/>
      <c r="D7" s="31" t="s">
        <v>18</v>
      </c>
      <c r="E7" s="21"/>
      <c r="F7" s="21"/>
      <c r="G7" s="21"/>
      <c r="H7" s="21"/>
      <c r="I7" s="21"/>
      <c r="J7" s="21"/>
      <c r="K7" s="26" t="s">
        <v>19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31" t="s">
        <v>20</v>
      </c>
      <c r="AL7" s="21"/>
      <c r="AM7" s="21"/>
      <c r="AN7" s="26" t="s">
        <v>19</v>
      </c>
      <c r="AO7" s="21"/>
      <c r="AP7" s="21"/>
      <c r="AQ7" s="21"/>
      <c r="AR7" s="19"/>
      <c r="BE7" s="30"/>
      <c r="BS7" s="16" t="s">
        <v>6</v>
      </c>
    </row>
    <row r="8" spans="2:71" s="1" customFormat="1" ht="12" customHeight="1">
      <c r="B8" s="20"/>
      <c r="C8" s="21"/>
      <c r="D8" s="31" t="s">
        <v>21</v>
      </c>
      <c r="E8" s="21"/>
      <c r="F8" s="21"/>
      <c r="G8" s="21"/>
      <c r="H8" s="21"/>
      <c r="I8" s="21"/>
      <c r="J8" s="21"/>
      <c r="K8" s="26" t="s">
        <v>22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31" t="s">
        <v>23</v>
      </c>
      <c r="AL8" s="21"/>
      <c r="AM8" s="21"/>
      <c r="AN8" s="32" t="s">
        <v>24</v>
      </c>
      <c r="AO8" s="21"/>
      <c r="AP8" s="21"/>
      <c r="AQ8" s="21"/>
      <c r="AR8" s="19"/>
      <c r="BE8" s="30"/>
      <c r="BS8" s="16" t="s">
        <v>6</v>
      </c>
    </row>
    <row r="9" spans="2:71" s="1" customFormat="1" ht="14.4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19"/>
      <c r="BE9" s="30"/>
      <c r="BS9" s="16" t="s">
        <v>6</v>
      </c>
    </row>
    <row r="10" spans="2:71" s="1" customFormat="1" ht="12" customHeight="1">
      <c r="B10" s="20"/>
      <c r="C10" s="21"/>
      <c r="D10" s="31" t="s">
        <v>25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31" t="s">
        <v>26</v>
      </c>
      <c r="AL10" s="21"/>
      <c r="AM10" s="21"/>
      <c r="AN10" s="26" t="s">
        <v>19</v>
      </c>
      <c r="AO10" s="21"/>
      <c r="AP10" s="21"/>
      <c r="AQ10" s="21"/>
      <c r="AR10" s="19"/>
      <c r="BE10" s="30"/>
      <c r="BS10" s="16" t="s">
        <v>6</v>
      </c>
    </row>
    <row r="11" spans="2:71" s="1" customFormat="1" ht="18.45" customHeight="1">
      <c r="B11" s="20"/>
      <c r="C11" s="21"/>
      <c r="D11" s="21"/>
      <c r="E11" s="26" t="s">
        <v>27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31" t="s">
        <v>28</v>
      </c>
      <c r="AL11" s="21"/>
      <c r="AM11" s="21"/>
      <c r="AN11" s="26" t="s">
        <v>19</v>
      </c>
      <c r="AO11" s="21"/>
      <c r="AP11" s="21"/>
      <c r="AQ11" s="21"/>
      <c r="AR11" s="19"/>
      <c r="BE11" s="30"/>
      <c r="BS11" s="16" t="s">
        <v>6</v>
      </c>
    </row>
    <row r="12" spans="2:71" s="1" customFormat="1" ht="6.95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19"/>
      <c r="BE12" s="30"/>
      <c r="BS12" s="16" t="s">
        <v>6</v>
      </c>
    </row>
    <row r="13" spans="2:71" s="1" customFormat="1" ht="12" customHeight="1">
      <c r="B13" s="20"/>
      <c r="C13" s="21"/>
      <c r="D13" s="31" t="s">
        <v>29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31" t="s">
        <v>26</v>
      </c>
      <c r="AL13" s="21"/>
      <c r="AM13" s="21"/>
      <c r="AN13" s="33" t="s">
        <v>30</v>
      </c>
      <c r="AO13" s="21"/>
      <c r="AP13" s="21"/>
      <c r="AQ13" s="21"/>
      <c r="AR13" s="19"/>
      <c r="BE13" s="30"/>
      <c r="BS13" s="16" t="s">
        <v>6</v>
      </c>
    </row>
    <row r="14" spans="2:71" ht="12">
      <c r="B14" s="20"/>
      <c r="C14" s="21"/>
      <c r="D14" s="21"/>
      <c r="E14" s="33" t="s">
        <v>30</v>
      </c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1" t="s">
        <v>28</v>
      </c>
      <c r="AL14" s="21"/>
      <c r="AM14" s="21"/>
      <c r="AN14" s="33" t="s">
        <v>30</v>
      </c>
      <c r="AO14" s="21"/>
      <c r="AP14" s="21"/>
      <c r="AQ14" s="21"/>
      <c r="AR14" s="19"/>
      <c r="BE14" s="30"/>
      <c r="BS14" s="16" t="s">
        <v>6</v>
      </c>
    </row>
    <row r="15" spans="2:71" s="1" customFormat="1" ht="6.95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19"/>
      <c r="BE15" s="30"/>
      <c r="BS15" s="16" t="s">
        <v>4</v>
      </c>
    </row>
    <row r="16" spans="2:71" s="1" customFormat="1" ht="12" customHeight="1">
      <c r="B16" s="20"/>
      <c r="C16" s="21"/>
      <c r="D16" s="31" t="s">
        <v>31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31" t="s">
        <v>26</v>
      </c>
      <c r="AL16" s="21"/>
      <c r="AM16" s="21"/>
      <c r="AN16" s="26" t="s">
        <v>19</v>
      </c>
      <c r="AO16" s="21"/>
      <c r="AP16" s="21"/>
      <c r="AQ16" s="21"/>
      <c r="AR16" s="19"/>
      <c r="BE16" s="30"/>
      <c r="BS16" s="16" t="s">
        <v>4</v>
      </c>
    </row>
    <row r="17" spans="2:71" s="1" customFormat="1" ht="18.45" customHeight="1">
      <c r="B17" s="20"/>
      <c r="C17" s="21"/>
      <c r="D17" s="21"/>
      <c r="E17" s="26" t="s">
        <v>27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31" t="s">
        <v>28</v>
      </c>
      <c r="AL17" s="21"/>
      <c r="AM17" s="21"/>
      <c r="AN17" s="26" t="s">
        <v>19</v>
      </c>
      <c r="AO17" s="21"/>
      <c r="AP17" s="21"/>
      <c r="AQ17" s="21"/>
      <c r="AR17" s="19"/>
      <c r="BE17" s="30"/>
      <c r="BS17" s="16" t="s">
        <v>32</v>
      </c>
    </row>
    <row r="18" spans="2:71" s="1" customFormat="1" ht="6.95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19"/>
      <c r="BE18" s="30"/>
      <c r="BS18" s="16" t="s">
        <v>6</v>
      </c>
    </row>
    <row r="19" spans="2:71" s="1" customFormat="1" ht="12" customHeight="1">
      <c r="B19" s="20"/>
      <c r="C19" s="21"/>
      <c r="D19" s="31" t="s">
        <v>33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31" t="s">
        <v>26</v>
      </c>
      <c r="AL19" s="21"/>
      <c r="AM19" s="21"/>
      <c r="AN19" s="26" t="s">
        <v>19</v>
      </c>
      <c r="AO19" s="21"/>
      <c r="AP19" s="21"/>
      <c r="AQ19" s="21"/>
      <c r="AR19" s="19"/>
      <c r="BE19" s="30"/>
      <c r="BS19" s="16" t="s">
        <v>6</v>
      </c>
    </row>
    <row r="20" spans="2:71" s="1" customFormat="1" ht="18.45" customHeight="1">
      <c r="B20" s="20"/>
      <c r="C20" s="21"/>
      <c r="D20" s="21"/>
      <c r="E20" s="26" t="s">
        <v>27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31" t="s">
        <v>28</v>
      </c>
      <c r="AL20" s="21"/>
      <c r="AM20" s="21"/>
      <c r="AN20" s="26" t="s">
        <v>19</v>
      </c>
      <c r="AO20" s="21"/>
      <c r="AP20" s="21"/>
      <c r="AQ20" s="21"/>
      <c r="AR20" s="19"/>
      <c r="BE20" s="30"/>
      <c r="BS20" s="16" t="s">
        <v>4</v>
      </c>
    </row>
    <row r="21" spans="2:57" s="1" customFormat="1" ht="6.95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19"/>
      <c r="BE21" s="30"/>
    </row>
    <row r="22" spans="2:57" s="1" customFormat="1" ht="12" customHeight="1">
      <c r="B22" s="20"/>
      <c r="C22" s="21"/>
      <c r="D22" s="31" t="s">
        <v>34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19"/>
      <c r="BE22" s="30"/>
    </row>
    <row r="23" spans="2:57" s="1" customFormat="1" ht="47.25" customHeight="1">
      <c r="B23" s="20"/>
      <c r="C23" s="21"/>
      <c r="D23" s="21"/>
      <c r="E23" s="35" t="s">
        <v>35</v>
      </c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21"/>
      <c r="AP23" s="21"/>
      <c r="AQ23" s="21"/>
      <c r="AR23" s="19"/>
      <c r="BE23" s="30"/>
    </row>
    <row r="24" spans="2:57" s="1" customFormat="1" ht="6.95" customHeight="1"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19"/>
      <c r="BE24" s="30"/>
    </row>
    <row r="25" spans="2:57" s="1" customFormat="1" ht="6.95" customHeight="1">
      <c r="B25" s="20"/>
      <c r="C25" s="21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21"/>
      <c r="AQ25" s="21"/>
      <c r="AR25" s="19"/>
      <c r="BE25" s="30"/>
    </row>
    <row r="26" spans="1:57" s="2" customFormat="1" ht="25.9" customHeight="1">
      <c r="A26" s="37"/>
      <c r="B26" s="38"/>
      <c r="C26" s="39"/>
      <c r="D26" s="40" t="s">
        <v>36</v>
      </c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2">
        <f>ROUND(AG54,2)</f>
        <v>0</v>
      </c>
      <c r="AL26" s="41"/>
      <c r="AM26" s="41"/>
      <c r="AN26" s="41"/>
      <c r="AO26" s="41"/>
      <c r="AP26" s="39"/>
      <c r="AQ26" s="39"/>
      <c r="AR26" s="43"/>
      <c r="BE26" s="30"/>
    </row>
    <row r="27" spans="1:57" s="2" customFormat="1" ht="6.95" customHeight="1">
      <c r="A27" s="37"/>
      <c r="B27" s="38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43"/>
      <c r="BE27" s="30"/>
    </row>
    <row r="28" spans="1:57" s="2" customFormat="1" ht="12">
      <c r="A28" s="37"/>
      <c r="B28" s="38"/>
      <c r="C28" s="39"/>
      <c r="D28" s="39"/>
      <c r="E28" s="39"/>
      <c r="F28" s="39"/>
      <c r="G28" s="39"/>
      <c r="H28" s="39"/>
      <c r="I28" s="39"/>
      <c r="J28" s="39"/>
      <c r="K28" s="39"/>
      <c r="L28" s="44" t="s">
        <v>37</v>
      </c>
      <c r="M28" s="44"/>
      <c r="N28" s="44"/>
      <c r="O28" s="44"/>
      <c r="P28" s="44"/>
      <c r="Q28" s="39"/>
      <c r="R28" s="39"/>
      <c r="S28" s="39"/>
      <c r="T28" s="39"/>
      <c r="U28" s="39"/>
      <c r="V28" s="39"/>
      <c r="W28" s="44" t="s">
        <v>38</v>
      </c>
      <c r="X28" s="44"/>
      <c r="Y28" s="44"/>
      <c r="Z28" s="44"/>
      <c r="AA28" s="44"/>
      <c r="AB28" s="44"/>
      <c r="AC28" s="44"/>
      <c r="AD28" s="44"/>
      <c r="AE28" s="44"/>
      <c r="AF28" s="39"/>
      <c r="AG28" s="39"/>
      <c r="AH28" s="39"/>
      <c r="AI28" s="39"/>
      <c r="AJ28" s="39"/>
      <c r="AK28" s="44" t="s">
        <v>39</v>
      </c>
      <c r="AL28" s="44"/>
      <c r="AM28" s="44"/>
      <c r="AN28" s="44"/>
      <c r="AO28" s="44"/>
      <c r="AP28" s="39"/>
      <c r="AQ28" s="39"/>
      <c r="AR28" s="43"/>
      <c r="BE28" s="30"/>
    </row>
    <row r="29" spans="1:57" s="3" customFormat="1" ht="14.4" customHeight="1">
      <c r="A29" s="3"/>
      <c r="B29" s="45"/>
      <c r="C29" s="46"/>
      <c r="D29" s="31" t="s">
        <v>40</v>
      </c>
      <c r="E29" s="46"/>
      <c r="F29" s="31" t="s">
        <v>41</v>
      </c>
      <c r="G29" s="46"/>
      <c r="H29" s="46"/>
      <c r="I29" s="46"/>
      <c r="J29" s="46"/>
      <c r="K29" s="46"/>
      <c r="L29" s="47">
        <v>0.21</v>
      </c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8">
        <f>ROUND(AZ54,2)</f>
        <v>0</v>
      </c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8">
        <f>ROUND(AV54,2)</f>
        <v>0</v>
      </c>
      <c r="AL29" s="46"/>
      <c r="AM29" s="46"/>
      <c r="AN29" s="46"/>
      <c r="AO29" s="46"/>
      <c r="AP29" s="46"/>
      <c r="AQ29" s="46"/>
      <c r="AR29" s="49"/>
      <c r="BE29" s="50"/>
    </row>
    <row r="30" spans="1:57" s="3" customFormat="1" ht="14.4" customHeight="1">
      <c r="A30" s="3"/>
      <c r="B30" s="45"/>
      <c r="C30" s="46"/>
      <c r="D30" s="46"/>
      <c r="E30" s="46"/>
      <c r="F30" s="31" t="s">
        <v>42</v>
      </c>
      <c r="G30" s="46"/>
      <c r="H30" s="46"/>
      <c r="I30" s="46"/>
      <c r="J30" s="46"/>
      <c r="K30" s="46"/>
      <c r="L30" s="47">
        <v>0.15</v>
      </c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8">
        <f>ROUND(BA54,2)</f>
        <v>0</v>
      </c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8">
        <f>ROUND(AW54,2)</f>
        <v>0</v>
      </c>
      <c r="AL30" s="46"/>
      <c r="AM30" s="46"/>
      <c r="AN30" s="46"/>
      <c r="AO30" s="46"/>
      <c r="AP30" s="46"/>
      <c r="AQ30" s="46"/>
      <c r="AR30" s="49"/>
      <c r="BE30" s="50"/>
    </row>
    <row r="31" spans="1:57" s="3" customFormat="1" ht="14.4" customHeight="1" hidden="1">
      <c r="A31" s="3"/>
      <c r="B31" s="45"/>
      <c r="C31" s="46"/>
      <c r="D31" s="46"/>
      <c r="E31" s="46"/>
      <c r="F31" s="31" t="s">
        <v>43</v>
      </c>
      <c r="G31" s="46"/>
      <c r="H31" s="46"/>
      <c r="I31" s="46"/>
      <c r="J31" s="46"/>
      <c r="K31" s="46"/>
      <c r="L31" s="47">
        <v>0.21</v>
      </c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8">
        <f>ROUND(BB54,2)</f>
        <v>0</v>
      </c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8">
        <v>0</v>
      </c>
      <c r="AL31" s="46"/>
      <c r="AM31" s="46"/>
      <c r="AN31" s="46"/>
      <c r="AO31" s="46"/>
      <c r="AP31" s="46"/>
      <c r="AQ31" s="46"/>
      <c r="AR31" s="49"/>
      <c r="BE31" s="50"/>
    </row>
    <row r="32" spans="1:57" s="3" customFormat="1" ht="14.4" customHeight="1" hidden="1">
      <c r="A32" s="3"/>
      <c r="B32" s="45"/>
      <c r="C32" s="46"/>
      <c r="D32" s="46"/>
      <c r="E32" s="46"/>
      <c r="F32" s="31" t="s">
        <v>44</v>
      </c>
      <c r="G32" s="46"/>
      <c r="H32" s="46"/>
      <c r="I32" s="46"/>
      <c r="J32" s="46"/>
      <c r="K32" s="46"/>
      <c r="L32" s="47">
        <v>0.15</v>
      </c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8">
        <f>ROUND(BC54,2)</f>
        <v>0</v>
      </c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8">
        <v>0</v>
      </c>
      <c r="AL32" s="46"/>
      <c r="AM32" s="46"/>
      <c r="AN32" s="46"/>
      <c r="AO32" s="46"/>
      <c r="AP32" s="46"/>
      <c r="AQ32" s="46"/>
      <c r="AR32" s="49"/>
      <c r="BE32" s="50"/>
    </row>
    <row r="33" spans="1:57" s="3" customFormat="1" ht="14.4" customHeight="1" hidden="1">
      <c r="A33" s="3"/>
      <c r="B33" s="45"/>
      <c r="C33" s="46"/>
      <c r="D33" s="46"/>
      <c r="E33" s="46"/>
      <c r="F33" s="31" t="s">
        <v>45</v>
      </c>
      <c r="G33" s="46"/>
      <c r="H33" s="46"/>
      <c r="I33" s="46"/>
      <c r="J33" s="46"/>
      <c r="K33" s="46"/>
      <c r="L33" s="47">
        <v>0</v>
      </c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8">
        <f>ROUND(BD54,2)</f>
        <v>0</v>
      </c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8">
        <v>0</v>
      </c>
      <c r="AL33" s="46"/>
      <c r="AM33" s="46"/>
      <c r="AN33" s="46"/>
      <c r="AO33" s="46"/>
      <c r="AP33" s="46"/>
      <c r="AQ33" s="46"/>
      <c r="AR33" s="49"/>
      <c r="BE33" s="3"/>
    </row>
    <row r="34" spans="1:57" s="2" customFormat="1" ht="6.95" customHeight="1">
      <c r="A34" s="37"/>
      <c r="B34" s="38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43"/>
      <c r="BE34" s="37"/>
    </row>
    <row r="35" spans="1:57" s="2" customFormat="1" ht="25.9" customHeight="1">
      <c r="A35" s="37"/>
      <c r="B35" s="38"/>
      <c r="C35" s="51"/>
      <c r="D35" s="52" t="s">
        <v>46</v>
      </c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4" t="s">
        <v>47</v>
      </c>
      <c r="U35" s="53"/>
      <c r="V35" s="53"/>
      <c r="W35" s="53"/>
      <c r="X35" s="55" t="s">
        <v>48</v>
      </c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6">
        <f>SUM(AK26:AK33)</f>
        <v>0</v>
      </c>
      <c r="AL35" s="53"/>
      <c r="AM35" s="53"/>
      <c r="AN35" s="53"/>
      <c r="AO35" s="57"/>
      <c r="AP35" s="51"/>
      <c r="AQ35" s="51"/>
      <c r="AR35" s="43"/>
      <c r="BE35" s="37"/>
    </row>
    <row r="36" spans="1:57" s="2" customFormat="1" ht="6.95" customHeight="1">
      <c r="A36" s="37"/>
      <c r="B36" s="38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43"/>
      <c r="BE36" s="37"/>
    </row>
    <row r="37" spans="1:57" s="2" customFormat="1" ht="6.95" customHeight="1">
      <c r="A37" s="37"/>
      <c r="B37" s="58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43"/>
      <c r="BE37" s="37"/>
    </row>
    <row r="41" spans="1:57" s="2" customFormat="1" ht="6.95" customHeight="1">
      <c r="A41" s="37"/>
      <c r="B41" s="60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43"/>
      <c r="BE41" s="37"/>
    </row>
    <row r="42" spans="1:57" s="2" customFormat="1" ht="24.95" customHeight="1">
      <c r="A42" s="37"/>
      <c r="B42" s="38"/>
      <c r="C42" s="22" t="s">
        <v>49</v>
      </c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43"/>
      <c r="BE42" s="37"/>
    </row>
    <row r="43" spans="1:57" s="2" customFormat="1" ht="6.95" customHeight="1">
      <c r="A43" s="37"/>
      <c r="B43" s="38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43"/>
      <c r="BE43" s="37"/>
    </row>
    <row r="44" spans="1:57" s="4" customFormat="1" ht="12" customHeight="1">
      <c r="A44" s="4"/>
      <c r="B44" s="62"/>
      <c r="C44" s="31" t="s">
        <v>13</v>
      </c>
      <c r="D44" s="63"/>
      <c r="E44" s="63"/>
      <c r="F44" s="63"/>
      <c r="G44" s="63"/>
      <c r="H44" s="63"/>
      <c r="I44" s="63"/>
      <c r="J44" s="63"/>
      <c r="K44" s="63"/>
      <c r="L44" s="63" t="str">
        <f>K5</f>
        <v>2137Su-upr</v>
      </c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4"/>
      <c r="BE44" s="4"/>
    </row>
    <row r="45" spans="1:57" s="5" customFormat="1" ht="36.95" customHeight="1">
      <c r="A45" s="5"/>
      <c r="B45" s="65"/>
      <c r="C45" s="66" t="s">
        <v>16</v>
      </c>
      <c r="D45" s="67"/>
      <c r="E45" s="67"/>
      <c r="F45" s="67"/>
      <c r="G45" s="67"/>
      <c r="H45" s="67"/>
      <c r="I45" s="67"/>
      <c r="J45" s="67"/>
      <c r="K45" s="67"/>
      <c r="L45" s="68" t="str">
        <f>K6</f>
        <v>5. ZŠ - rekonstrukce hřiště</v>
      </c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67"/>
      <c r="AG45" s="67"/>
      <c r="AH45" s="67"/>
      <c r="AI45" s="67"/>
      <c r="AJ45" s="67"/>
      <c r="AK45" s="67"/>
      <c r="AL45" s="67"/>
      <c r="AM45" s="67"/>
      <c r="AN45" s="67"/>
      <c r="AO45" s="67"/>
      <c r="AP45" s="67"/>
      <c r="AQ45" s="67"/>
      <c r="AR45" s="69"/>
      <c r="BE45" s="5"/>
    </row>
    <row r="46" spans="1:57" s="2" customFormat="1" ht="6.95" customHeight="1">
      <c r="A46" s="37"/>
      <c r="B46" s="38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43"/>
      <c r="BE46" s="37"/>
    </row>
    <row r="47" spans="1:57" s="2" customFormat="1" ht="12" customHeight="1">
      <c r="A47" s="37"/>
      <c r="B47" s="38"/>
      <c r="C47" s="31" t="s">
        <v>21</v>
      </c>
      <c r="D47" s="39"/>
      <c r="E47" s="39"/>
      <c r="F47" s="39"/>
      <c r="G47" s="39"/>
      <c r="H47" s="39"/>
      <c r="I47" s="39"/>
      <c r="J47" s="39"/>
      <c r="K47" s="39"/>
      <c r="L47" s="70" t="str">
        <f>IF(K8="","",K8)</f>
        <v>Cheb</v>
      </c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1" t="s">
        <v>23</v>
      </c>
      <c r="AJ47" s="39"/>
      <c r="AK47" s="39"/>
      <c r="AL47" s="39"/>
      <c r="AM47" s="71" t="str">
        <f>IF(AN8="","",AN8)</f>
        <v>15. 10. 2021</v>
      </c>
      <c r="AN47" s="71"/>
      <c r="AO47" s="39"/>
      <c r="AP47" s="39"/>
      <c r="AQ47" s="39"/>
      <c r="AR47" s="43"/>
      <c r="BE47" s="37"/>
    </row>
    <row r="48" spans="1:57" s="2" customFormat="1" ht="6.95" customHeight="1">
      <c r="A48" s="37"/>
      <c r="B48" s="38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43"/>
      <c r="BE48" s="37"/>
    </row>
    <row r="49" spans="1:57" s="2" customFormat="1" ht="15.15" customHeight="1">
      <c r="A49" s="37"/>
      <c r="B49" s="38"/>
      <c r="C49" s="31" t="s">
        <v>25</v>
      </c>
      <c r="D49" s="39"/>
      <c r="E49" s="39"/>
      <c r="F49" s="39"/>
      <c r="G49" s="39"/>
      <c r="H49" s="39"/>
      <c r="I49" s="39"/>
      <c r="J49" s="39"/>
      <c r="K49" s="39"/>
      <c r="L49" s="63" t="str">
        <f>IF(E11="","",E11)</f>
        <v xml:space="preserve"> </v>
      </c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1" t="s">
        <v>31</v>
      </c>
      <c r="AJ49" s="39"/>
      <c r="AK49" s="39"/>
      <c r="AL49" s="39"/>
      <c r="AM49" s="72" t="str">
        <f>IF(E17="","",E17)</f>
        <v xml:space="preserve"> </v>
      </c>
      <c r="AN49" s="63"/>
      <c r="AO49" s="63"/>
      <c r="AP49" s="63"/>
      <c r="AQ49" s="39"/>
      <c r="AR49" s="43"/>
      <c r="AS49" s="73" t="s">
        <v>50</v>
      </c>
      <c r="AT49" s="74"/>
      <c r="AU49" s="75"/>
      <c r="AV49" s="75"/>
      <c r="AW49" s="75"/>
      <c r="AX49" s="75"/>
      <c r="AY49" s="75"/>
      <c r="AZ49" s="75"/>
      <c r="BA49" s="75"/>
      <c r="BB49" s="75"/>
      <c r="BC49" s="75"/>
      <c r="BD49" s="76"/>
      <c r="BE49" s="37"/>
    </row>
    <row r="50" spans="1:57" s="2" customFormat="1" ht="15.15" customHeight="1">
      <c r="A50" s="37"/>
      <c r="B50" s="38"/>
      <c r="C50" s="31" t="s">
        <v>29</v>
      </c>
      <c r="D50" s="39"/>
      <c r="E50" s="39"/>
      <c r="F50" s="39"/>
      <c r="G50" s="39"/>
      <c r="H50" s="39"/>
      <c r="I50" s="39"/>
      <c r="J50" s="39"/>
      <c r="K50" s="39"/>
      <c r="L50" s="63" t="str">
        <f>IF(E14="Vyplň údaj","",E14)</f>
        <v/>
      </c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1" t="s">
        <v>33</v>
      </c>
      <c r="AJ50" s="39"/>
      <c r="AK50" s="39"/>
      <c r="AL50" s="39"/>
      <c r="AM50" s="72" t="str">
        <f>IF(E20="","",E20)</f>
        <v xml:space="preserve"> </v>
      </c>
      <c r="AN50" s="63"/>
      <c r="AO50" s="63"/>
      <c r="AP50" s="63"/>
      <c r="AQ50" s="39"/>
      <c r="AR50" s="43"/>
      <c r="AS50" s="77"/>
      <c r="AT50" s="78"/>
      <c r="AU50" s="79"/>
      <c r="AV50" s="79"/>
      <c r="AW50" s="79"/>
      <c r="AX50" s="79"/>
      <c r="AY50" s="79"/>
      <c r="AZ50" s="79"/>
      <c r="BA50" s="79"/>
      <c r="BB50" s="79"/>
      <c r="BC50" s="79"/>
      <c r="BD50" s="80"/>
      <c r="BE50" s="37"/>
    </row>
    <row r="51" spans="1:57" s="2" customFormat="1" ht="10.8" customHeight="1">
      <c r="A51" s="37"/>
      <c r="B51" s="38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43"/>
      <c r="AS51" s="81"/>
      <c r="AT51" s="82"/>
      <c r="AU51" s="83"/>
      <c r="AV51" s="83"/>
      <c r="AW51" s="83"/>
      <c r="AX51" s="83"/>
      <c r="AY51" s="83"/>
      <c r="AZ51" s="83"/>
      <c r="BA51" s="83"/>
      <c r="BB51" s="83"/>
      <c r="BC51" s="83"/>
      <c r="BD51" s="84"/>
      <c r="BE51" s="37"/>
    </row>
    <row r="52" spans="1:57" s="2" customFormat="1" ht="29.25" customHeight="1">
      <c r="A52" s="37"/>
      <c r="B52" s="38"/>
      <c r="C52" s="85" t="s">
        <v>51</v>
      </c>
      <c r="D52" s="86"/>
      <c r="E52" s="86"/>
      <c r="F52" s="86"/>
      <c r="G52" s="86"/>
      <c r="H52" s="87"/>
      <c r="I52" s="88" t="s">
        <v>52</v>
      </c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6"/>
      <c r="AC52" s="86"/>
      <c r="AD52" s="86"/>
      <c r="AE52" s="86"/>
      <c r="AF52" s="86"/>
      <c r="AG52" s="89" t="s">
        <v>53</v>
      </c>
      <c r="AH52" s="86"/>
      <c r="AI52" s="86"/>
      <c r="AJ52" s="86"/>
      <c r="AK52" s="86"/>
      <c r="AL52" s="86"/>
      <c r="AM52" s="86"/>
      <c r="AN52" s="88" t="s">
        <v>54</v>
      </c>
      <c r="AO52" s="86"/>
      <c r="AP52" s="86"/>
      <c r="AQ52" s="90" t="s">
        <v>55</v>
      </c>
      <c r="AR52" s="43"/>
      <c r="AS52" s="91" t="s">
        <v>56</v>
      </c>
      <c r="AT52" s="92" t="s">
        <v>57</v>
      </c>
      <c r="AU52" s="92" t="s">
        <v>58</v>
      </c>
      <c r="AV52" s="92" t="s">
        <v>59</v>
      </c>
      <c r="AW52" s="92" t="s">
        <v>60</v>
      </c>
      <c r="AX52" s="92" t="s">
        <v>61</v>
      </c>
      <c r="AY52" s="92" t="s">
        <v>62</v>
      </c>
      <c r="AZ52" s="92" t="s">
        <v>63</v>
      </c>
      <c r="BA52" s="92" t="s">
        <v>64</v>
      </c>
      <c r="BB52" s="92" t="s">
        <v>65</v>
      </c>
      <c r="BC52" s="92" t="s">
        <v>66</v>
      </c>
      <c r="BD52" s="93" t="s">
        <v>67</v>
      </c>
      <c r="BE52" s="37"/>
    </row>
    <row r="53" spans="1:57" s="2" customFormat="1" ht="10.8" customHeight="1">
      <c r="A53" s="37"/>
      <c r="B53" s="38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43"/>
      <c r="AS53" s="94"/>
      <c r="AT53" s="95"/>
      <c r="AU53" s="95"/>
      <c r="AV53" s="95"/>
      <c r="AW53" s="95"/>
      <c r="AX53" s="95"/>
      <c r="AY53" s="95"/>
      <c r="AZ53" s="95"/>
      <c r="BA53" s="95"/>
      <c r="BB53" s="95"/>
      <c r="BC53" s="95"/>
      <c r="BD53" s="96"/>
      <c r="BE53" s="37"/>
    </row>
    <row r="54" spans="1:90" s="6" customFormat="1" ht="32.4" customHeight="1">
      <c r="A54" s="6"/>
      <c r="B54" s="97"/>
      <c r="C54" s="98" t="s">
        <v>68</v>
      </c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  <c r="AA54" s="99"/>
      <c r="AB54" s="99"/>
      <c r="AC54" s="99"/>
      <c r="AD54" s="99"/>
      <c r="AE54" s="99"/>
      <c r="AF54" s="99"/>
      <c r="AG54" s="100">
        <f>ROUND(SUM(AG55:AG57),2)</f>
        <v>0</v>
      </c>
      <c r="AH54" s="100"/>
      <c r="AI54" s="100"/>
      <c r="AJ54" s="100"/>
      <c r="AK54" s="100"/>
      <c r="AL54" s="100"/>
      <c r="AM54" s="100"/>
      <c r="AN54" s="101">
        <f>SUM(AG54,AT54)</f>
        <v>0</v>
      </c>
      <c r="AO54" s="101"/>
      <c r="AP54" s="101"/>
      <c r="AQ54" s="102" t="s">
        <v>19</v>
      </c>
      <c r="AR54" s="103"/>
      <c r="AS54" s="104">
        <f>ROUND(SUM(AS55:AS57),2)</f>
        <v>0</v>
      </c>
      <c r="AT54" s="105">
        <f>ROUND(SUM(AV54:AW54),2)</f>
        <v>0</v>
      </c>
      <c r="AU54" s="106">
        <f>ROUND(SUM(AU55:AU57),5)</f>
        <v>0</v>
      </c>
      <c r="AV54" s="105">
        <f>ROUND(AZ54*L29,2)</f>
        <v>0</v>
      </c>
      <c r="AW54" s="105">
        <f>ROUND(BA54*L30,2)</f>
        <v>0</v>
      </c>
      <c r="AX54" s="105">
        <f>ROUND(BB54*L29,2)</f>
        <v>0</v>
      </c>
      <c r="AY54" s="105">
        <f>ROUND(BC54*L30,2)</f>
        <v>0</v>
      </c>
      <c r="AZ54" s="105">
        <f>ROUND(SUM(AZ55:AZ57),2)</f>
        <v>0</v>
      </c>
      <c r="BA54" s="105">
        <f>ROUND(SUM(BA55:BA57),2)</f>
        <v>0</v>
      </c>
      <c r="BB54" s="105">
        <f>ROUND(SUM(BB55:BB57),2)</f>
        <v>0</v>
      </c>
      <c r="BC54" s="105">
        <f>ROUND(SUM(BC55:BC57),2)</f>
        <v>0</v>
      </c>
      <c r="BD54" s="107">
        <f>ROUND(SUM(BD55:BD57),2)</f>
        <v>0</v>
      </c>
      <c r="BE54" s="6"/>
      <c r="BS54" s="108" t="s">
        <v>69</v>
      </c>
      <c r="BT54" s="108" t="s">
        <v>70</v>
      </c>
      <c r="BU54" s="109" t="s">
        <v>71</v>
      </c>
      <c r="BV54" s="108" t="s">
        <v>72</v>
      </c>
      <c r="BW54" s="108" t="s">
        <v>5</v>
      </c>
      <c r="BX54" s="108" t="s">
        <v>73</v>
      </c>
      <c r="CL54" s="108" t="s">
        <v>19</v>
      </c>
    </row>
    <row r="55" spans="1:91" s="7" customFormat="1" ht="24.75" customHeight="1">
      <c r="A55" s="110" t="s">
        <v>74</v>
      </c>
      <c r="B55" s="111"/>
      <c r="C55" s="112"/>
      <c r="D55" s="113" t="s">
        <v>75</v>
      </c>
      <c r="E55" s="113"/>
      <c r="F55" s="113"/>
      <c r="G55" s="113"/>
      <c r="H55" s="113"/>
      <c r="I55" s="114"/>
      <c r="J55" s="113" t="s">
        <v>76</v>
      </c>
      <c r="K55" s="113"/>
      <c r="L55" s="113"/>
      <c r="M55" s="113"/>
      <c r="N55" s="113"/>
      <c r="O55" s="113"/>
      <c r="P55" s="113"/>
      <c r="Q55" s="113"/>
      <c r="R55" s="113"/>
      <c r="S55" s="113"/>
      <c r="T55" s="113"/>
      <c r="U55" s="113"/>
      <c r="V55" s="113"/>
      <c r="W55" s="113"/>
      <c r="X55" s="113"/>
      <c r="Y55" s="113"/>
      <c r="Z55" s="113"/>
      <c r="AA55" s="113"/>
      <c r="AB55" s="113"/>
      <c r="AC55" s="113"/>
      <c r="AD55" s="113"/>
      <c r="AE55" s="113"/>
      <c r="AF55" s="113"/>
      <c r="AG55" s="115">
        <f>'Objekt1 hřiště - SO-01'!J30</f>
        <v>0</v>
      </c>
      <c r="AH55" s="114"/>
      <c r="AI55" s="114"/>
      <c r="AJ55" s="114"/>
      <c r="AK55" s="114"/>
      <c r="AL55" s="114"/>
      <c r="AM55" s="114"/>
      <c r="AN55" s="115">
        <f>SUM(AG55,AT55)</f>
        <v>0</v>
      </c>
      <c r="AO55" s="114"/>
      <c r="AP55" s="114"/>
      <c r="AQ55" s="116" t="s">
        <v>77</v>
      </c>
      <c r="AR55" s="117"/>
      <c r="AS55" s="118">
        <v>0</v>
      </c>
      <c r="AT55" s="119">
        <f>ROUND(SUM(AV55:AW55),2)</f>
        <v>0</v>
      </c>
      <c r="AU55" s="120">
        <f>'Objekt1 hřiště - SO-01'!P95</f>
        <v>0</v>
      </c>
      <c r="AV55" s="119">
        <f>'Objekt1 hřiště - SO-01'!J33</f>
        <v>0</v>
      </c>
      <c r="AW55" s="119">
        <f>'Objekt1 hřiště - SO-01'!J34</f>
        <v>0</v>
      </c>
      <c r="AX55" s="119">
        <f>'Objekt1 hřiště - SO-01'!J35</f>
        <v>0</v>
      </c>
      <c r="AY55" s="119">
        <f>'Objekt1 hřiště - SO-01'!J36</f>
        <v>0</v>
      </c>
      <c r="AZ55" s="119">
        <f>'Objekt1 hřiště - SO-01'!F33</f>
        <v>0</v>
      </c>
      <c r="BA55" s="119">
        <f>'Objekt1 hřiště - SO-01'!F34</f>
        <v>0</v>
      </c>
      <c r="BB55" s="119">
        <f>'Objekt1 hřiště - SO-01'!F35</f>
        <v>0</v>
      </c>
      <c r="BC55" s="119">
        <f>'Objekt1 hřiště - SO-01'!F36</f>
        <v>0</v>
      </c>
      <c r="BD55" s="121">
        <f>'Objekt1 hřiště - SO-01'!F37</f>
        <v>0</v>
      </c>
      <c r="BE55" s="7"/>
      <c r="BT55" s="122" t="s">
        <v>78</v>
      </c>
      <c r="BV55" s="122" t="s">
        <v>72</v>
      </c>
      <c r="BW55" s="122" t="s">
        <v>79</v>
      </c>
      <c r="BX55" s="122" t="s">
        <v>5</v>
      </c>
      <c r="CL55" s="122" t="s">
        <v>19</v>
      </c>
      <c r="CM55" s="122" t="s">
        <v>80</v>
      </c>
    </row>
    <row r="56" spans="1:91" s="7" customFormat="1" ht="24.75" customHeight="1">
      <c r="A56" s="110" t="s">
        <v>74</v>
      </c>
      <c r="B56" s="111"/>
      <c r="C56" s="112"/>
      <c r="D56" s="113" t="s">
        <v>81</v>
      </c>
      <c r="E56" s="113"/>
      <c r="F56" s="113"/>
      <c r="G56" s="113"/>
      <c r="H56" s="113"/>
      <c r="I56" s="114"/>
      <c r="J56" s="113" t="s">
        <v>82</v>
      </c>
      <c r="K56" s="113"/>
      <c r="L56" s="113"/>
      <c r="M56" s="113"/>
      <c r="N56" s="113"/>
      <c r="O56" s="113"/>
      <c r="P56" s="113"/>
      <c r="Q56" s="113"/>
      <c r="R56" s="113"/>
      <c r="S56" s="113"/>
      <c r="T56" s="113"/>
      <c r="U56" s="113"/>
      <c r="V56" s="113"/>
      <c r="W56" s="113"/>
      <c r="X56" s="113"/>
      <c r="Y56" s="113"/>
      <c r="Z56" s="113"/>
      <c r="AA56" s="113"/>
      <c r="AB56" s="113"/>
      <c r="AC56" s="113"/>
      <c r="AD56" s="113"/>
      <c r="AE56" s="113"/>
      <c r="AF56" s="113"/>
      <c r="AG56" s="115">
        <f>'Objekt2 sklad - SO-02 '!J30</f>
        <v>0</v>
      </c>
      <c r="AH56" s="114"/>
      <c r="AI56" s="114"/>
      <c r="AJ56" s="114"/>
      <c r="AK56" s="114"/>
      <c r="AL56" s="114"/>
      <c r="AM56" s="114"/>
      <c r="AN56" s="115">
        <f>SUM(AG56,AT56)</f>
        <v>0</v>
      </c>
      <c r="AO56" s="114"/>
      <c r="AP56" s="114"/>
      <c r="AQ56" s="116" t="s">
        <v>77</v>
      </c>
      <c r="AR56" s="117"/>
      <c r="AS56" s="118">
        <v>0</v>
      </c>
      <c r="AT56" s="119">
        <f>ROUND(SUM(AV56:AW56),2)</f>
        <v>0</v>
      </c>
      <c r="AU56" s="120">
        <f>'Objekt2 sklad - SO-02 '!P86</f>
        <v>0</v>
      </c>
      <c r="AV56" s="119">
        <f>'Objekt2 sklad - SO-02 '!J33</f>
        <v>0</v>
      </c>
      <c r="AW56" s="119">
        <f>'Objekt2 sklad - SO-02 '!J34</f>
        <v>0</v>
      </c>
      <c r="AX56" s="119">
        <f>'Objekt2 sklad - SO-02 '!J35</f>
        <v>0</v>
      </c>
      <c r="AY56" s="119">
        <f>'Objekt2 sklad - SO-02 '!J36</f>
        <v>0</v>
      </c>
      <c r="AZ56" s="119">
        <f>'Objekt2 sklad - SO-02 '!F33</f>
        <v>0</v>
      </c>
      <c r="BA56" s="119">
        <f>'Objekt2 sklad - SO-02 '!F34</f>
        <v>0</v>
      </c>
      <c r="BB56" s="119">
        <f>'Objekt2 sklad - SO-02 '!F35</f>
        <v>0</v>
      </c>
      <c r="BC56" s="119">
        <f>'Objekt2 sklad - SO-02 '!F36</f>
        <v>0</v>
      </c>
      <c r="BD56" s="121">
        <f>'Objekt2 sklad - SO-02 '!F37</f>
        <v>0</v>
      </c>
      <c r="BE56" s="7"/>
      <c r="BT56" s="122" t="s">
        <v>78</v>
      </c>
      <c r="BV56" s="122" t="s">
        <v>72</v>
      </c>
      <c r="BW56" s="122" t="s">
        <v>83</v>
      </c>
      <c r="BX56" s="122" t="s">
        <v>5</v>
      </c>
      <c r="CL56" s="122" t="s">
        <v>19</v>
      </c>
      <c r="CM56" s="122" t="s">
        <v>80</v>
      </c>
    </row>
    <row r="57" spans="1:91" s="7" customFormat="1" ht="24.75" customHeight="1">
      <c r="A57" s="110" t="s">
        <v>74</v>
      </c>
      <c r="B57" s="111"/>
      <c r="C57" s="112"/>
      <c r="D57" s="113" t="s">
        <v>84</v>
      </c>
      <c r="E57" s="113"/>
      <c r="F57" s="113"/>
      <c r="G57" s="113"/>
      <c r="H57" s="113"/>
      <c r="I57" s="114"/>
      <c r="J57" s="113" t="s">
        <v>85</v>
      </c>
      <c r="K57" s="113"/>
      <c r="L57" s="113"/>
      <c r="M57" s="113"/>
      <c r="N57" s="113"/>
      <c r="O57" s="113"/>
      <c r="P57" s="113"/>
      <c r="Q57" s="113"/>
      <c r="R57" s="113"/>
      <c r="S57" s="113"/>
      <c r="T57" s="113"/>
      <c r="U57" s="113"/>
      <c r="V57" s="113"/>
      <c r="W57" s="113"/>
      <c r="X57" s="113"/>
      <c r="Y57" s="113"/>
      <c r="Z57" s="113"/>
      <c r="AA57" s="113"/>
      <c r="AB57" s="113"/>
      <c r="AC57" s="113"/>
      <c r="AD57" s="113"/>
      <c r="AE57" s="113"/>
      <c r="AF57" s="113"/>
      <c r="AG57" s="115">
        <f>'Objekt3 VRN - SO 03'!J30</f>
        <v>0</v>
      </c>
      <c r="AH57" s="114"/>
      <c r="AI57" s="114"/>
      <c r="AJ57" s="114"/>
      <c r="AK57" s="114"/>
      <c r="AL57" s="114"/>
      <c r="AM57" s="114"/>
      <c r="AN57" s="115">
        <f>SUM(AG57,AT57)</f>
        <v>0</v>
      </c>
      <c r="AO57" s="114"/>
      <c r="AP57" s="114"/>
      <c r="AQ57" s="116" t="s">
        <v>77</v>
      </c>
      <c r="AR57" s="117"/>
      <c r="AS57" s="123">
        <v>0</v>
      </c>
      <c r="AT57" s="124">
        <f>ROUND(SUM(AV57:AW57),2)</f>
        <v>0</v>
      </c>
      <c r="AU57" s="125">
        <f>'Objekt3 VRN - SO 03'!P84</f>
        <v>0</v>
      </c>
      <c r="AV57" s="124">
        <f>'Objekt3 VRN - SO 03'!J33</f>
        <v>0</v>
      </c>
      <c r="AW57" s="124">
        <f>'Objekt3 VRN - SO 03'!J34</f>
        <v>0</v>
      </c>
      <c r="AX57" s="124">
        <f>'Objekt3 VRN - SO 03'!J35</f>
        <v>0</v>
      </c>
      <c r="AY57" s="124">
        <f>'Objekt3 VRN - SO 03'!J36</f>
        <v>0</v>
      </c>
      <c r="AZ57" s="124">
        <f>'Objekt3 VRN - SO 03'!F33</f>
        <v>0</v>
      </c>
      <c r="BA57" s="124">
        <f>'Objekt3 VRN - SO 03'!F34</f>
        <v>0</v>
      </c>
      <c r="BB57" s="124">
        <f>'Objekt3 VRN - SO 03'!F35</f>
        <v>0</v>
      </c>
      <c r="BC57" s="124">
        <f>'Objekt3 VRN - SO 03'!F36</f>
        <v>0</v>
      </c>
      <c r="BD57" s="126">
        <f>'Objekt3 VRN - SO 03'!F37</f>
        <v>0</v>
      </c>
      <c r="BE57" s="7"/>
      <c r="BT57" s="122" t="s">
        <v>78</v>
      </c>
      <c r="BV57" s="122" t="s">
        <v>72</v>
      </c>
      <c r="BW57" s="122" t="s">
        <v>86</v>
      </c>
      <c r="BX57" s="122" t="s">
        <v>5</v>
      </c>
      <c r="CL57" s="122" t="s">
        <v>19</v>
      </c>
      <c r="CM57" s="122" t="s">
        <v>80</v>
      </c>
    </row>
    <row r="58" spans="1:57" s="2" customFormat="1" ht="30" customHeight="1">
      <c r="A58" s="37"/>
      <c r="B58" s="38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39"/>
      <c r="AP58" s="39"/>
      <c r="AQ58" s="39"/>
      <c r="AR58" s="43"/>
      <c r="AS58" s="37"/>
      <c r="AT58" s="37"/>
      <c r="AU58" s="37"/>
      <c r="AV58" s="37"/>
      <c r="AW58" s="37"/>
      <c r="AX58" s="37"/>
      <c r="AY58" s="37"/>
      <c r="AZ58" s="37"/>
      <c r="BA58" s="37"/>
      <c r="BB58" s="37"/>
      <c r="BC58" s="37"/>
      <c r="BD58" s="37"/>
      <c r="BE58" s="37"/>
    </row>
    <row r="59" spans="1:57" s="2" customFormat="1" ht="6.95" customHeight="1">
      <c r="A59" s="37"/>
      <c r="B59" s="58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59"/>
      <c r="AB59" s="59"/>
      <c r="AC59" s="59"/>
      <c r="AD59" s="59"/>
      <c r="AE59" s="59"/>
      <c r="AF59" s="59"/>
      <c r="AG59" s="59"/>
      <c r="AH59" s="59"/>
      <c r="AI59" s="59"/>
      <c r="AJ59" s="59"/>
      <c r="AK59" s="59"/>
      <c r="AL59" s="59"/>
      <c r="AM59" s="59"/>
      <c r="AN59" s="59"/>
      <c r="AO59" s="59"/>
      <c r="AP59" s="59"/>
      <c r="AQ59" s="59"/>
      <c r="AR59" s="43"/>
      <c r="AS59" s="37"/>
      <c r="AT59" s="37"/>
      <c r="AU59" s="37"/>
      <c r="AV59" s="37"/>
      <c r="AW59" s="37"/>
      <c r="AX59" s="37"/>
      <c r="AY59" s="37"/>
      <c r="AZ59" s="37"/>
      <c r="BA59" s="37"/>
      <c r="BB59" s="37"/>
      <c r="BC59" s="37"/>
      <c r="BD59" s="37"/>
      <c r="BE59" s="37"/>
    </row>
  </sheetData>
  <sheetProtection password="CC35" sheet="1" objects="1" scenarios="1" formatColumns="0" formatRows="0"/>
  <mergeCells count="50"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45:AO45"/>
    <mergeCell ref="AM47:AN47"/>
    <mergeCell ref="AM49:AP49"/>
    <mergeCell ref="AS49:AT51"/>
    <mergeCell ref="AM50:AP50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N56:AP56"/>
    <mergeCell ref="AG56:AM56"/>
    <mergeCell ref="D56:H56"/>
    <mergeCell ref="J56:AF56"/>
    <mergeCell ref="AN57:AP57"/>
    <mergeCell ref="AG57:AM57"/>
    <mergeCell ref="D57:H57"/>
    <mergeCell ref="J57:AF57"/>
    <mergeCell ref="AG54:AM54"/>
    <mergeCell ref="AN54:AP54"/>
    <mergeCell ref="AR2:BE2"/>
  </mergeCells>
  <hyperlinks>
    <hyperlink ref="A55" location="'Objekt1 hřiště - SO-01'!C2" display="/"/>
    <hyperlink ref="A56" location="'Objekt2 sklad - SO-02 '!C2" display="/"/>
    <hyperlink ref="A57" location="'Objekt3 VRN - SO 03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8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79</v>
      </c>
    </row>
    <row r="3" spans="2:46" s="1" customFormat="1" ht="6.95" customHeight="1">
      <c r="B3" s="127"/>
      <c r="C3" s="128"/>
      <c r="D3" s="128"/>
      <c r="E3" s="128"/>
      <c r="F3" s="128"/>
      <c r="G3" s="128"/>
      <c r="H3" s="128"/>
      <c r="I3" s="128"/>
      <c r="J3" s="128"/>
      <c r="K3" s="128"/>
      <c r="L3" s="19"/>
      <c r="AT3" s="16" t="s">
        <v>80</v>
      </c>
    </row>
    <row r="4" spans="2:46" s="1" customFormat="1" ht="24.95" customHeight="1">
      <c r="B4" s="19"/>
      <c r="D4" s="129" t="s">
        <v>87</v>
      </c>
      <c r="L4" s="19"/>
      <c r="M4" s="130" t="s">
        <v>10</v>
      </c>
      <c r="AT4" s="16" t="s">
        <v>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31" t="s">
        <v>16</v>
      </c>
      <c r="L6" s="19"/>
    </row>
    <row r="7" spans="2:12" s="1" customFormat="1" ht="16.5" customHeight="1">
      <c r="B7" s="19"/>
      <c r="E7" s="132" t="str">
        <f>'Rekapitulace stavby'!K6</f>
        <v>5. ZŠ - rekonstrukce hřiště</v>
      </c>
      <c r="F7" s="131"/>
      <c r="G7" s="131"/>
      <c r="H7" s="131"/>
      <c r="L7" s="19"/>
    </row>
    <row r="8" spans="1:31" s="2" customFormat="1" ht="12" customHeight="1">
      <c r="A8" s="37"/>
      <c r="B8" s="43"/>
      <c r="C8" s="37"/>
      <c r="D8" s="131" t="s">
        <v>88</v>
      </c>
      <c r="E8" s="37"/>
      <c r="F8" s="37"/>
      <c r="G8" s="37"/>
      <c r="H8" s="37"/>
      <c r="I8" s="37"/>
      <c r="J8" s="37"/>
      <c r="K8" s="37"/>
      <c r="L8" s="133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>
      <c r="A9" s="37"/>
      <c r="B9" s="43"/>
      <c r="C9" s="37"/>
      <c r="D9" s="37"/>
      <c r="E9" s="134" t="s">
        <v>89</v>
      </c>
      <c r="F9" s="37"/>
      <c r="G9" s="37"/>
      <c r="H9" s="37"/>
      <c r="I9" s="37"/>
      <c r="J9" s="37"/>
      <c r="K9" s="37"/>
      <c r="L9" s="133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43"/>
      <c r="C10" s="37"/>
      <c r="D10" s="37"/>
      <c r="E10" s="37"/>
      <c r="F10" s="37"/>
      <c r="G10" s="37"/>
      <c r="H10" s="37"/>
      <c r="I10" s="37"/>
      <c r="J10" s="37"/>
      <c r="K10" s="37"/>
      <c r="L10" s="133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43"/>
      <c r="C11" s="37"/>
      <c r="D11" s="131" t="s">
        <v>18</v>
      </c>
      <c r="E11" s="37"/>
      <c r="F11" s="135" t="s">
        <v>19</v>
      </c>
      <c r="G11" s="37"/>
      <c r="H11" s="37"/>
      <c r="I11" s="131" t="s">
        <v>20</v>
      </c>
      <c r="J11" s="135" t="s">
        <v>19</v>
      </c>
      <c r="K11" s="37"/>
      <c r="L11" s="133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31" t="s">
        <v>21</v>
      </c>
      <c r="E12" s="37"/>
      <c r="F12" s="135" t="s">
        <v>27</v>
      </c>
      <c r="G12" s="37"/>
      <c r="H12" s="37"/>
      <c r="I12" s="131" t="s">
        <v>23</v>
      </c>
      <c r="J12" s="136" t="str">
        <f>'Rekapitulace stavby'!AN8</f>
        <v>15. 10. 2021</v>
      </c>
      <c r="K12" s="37"/>
      <c r="L12" s="133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37"/>
      <c r="J13" s="37"/>
      <c r="K13" s="37"/>
      <c r="L13" s="133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31" t="s">
        <v>25</v>
      </c>
      <c r="E14" s="37"/>
      <c r="F14" s="37"/>
      <c r="G14" s="37"/>
      <c r="H14" s="37"/>
      <c r="I14" s="131" t="s">
        <v>26</v>
      </c>
      <c r="J14" s="135" t="str">
        <f>IF('Rekapitulace stavby'!AN10="","",'Rekapitulace stavby'!AN10)</f>
        <v/>
      </c>
      <c r="K14" s="37"/>
      <c r="L14" s="133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43"/>
      <c r="C15" s="37"/>
      <c r="D15" s="37"/>
      <c r="E15" s="135" t="str">
        <f>IF('Rekapitulace stavby'!E11="","",'Rekapitulace stavby'!E11)</f>
        <v xml:space="preserve"> </v>
      </c>
      <c r="F15" s="37"/>
      <c r="G15" s="37"/>
      <c r="H15" s="37"/>
      <c r="I15" s="131" t="s">
        <v>28</v>
      </c>
      <c r="J15" s="135" t="str">
        <f>IF('Rekapitulace stavby'!AN11="","",'Rekapitulace stavby'!AN11)</f>
        <v/>
      </c>
      <c r="K15" s="37"/>
      <c r="L15" s="133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43"/>
      <c r="C16" s="37"/>
      <c r="D16" s="37"/>
      <c r="E16" s="37"/>
      <c r="F16" s="37"/>
      <c r="G16" s="37"/>
      <c r="H16" s="37"/>
      <c r="I16" s="37"/>
      <c r="J16" s="37"/>
      <c r="K16" s="37"/>
      <c r="L16" s="133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3"/>
      <c r="C17" s="37"/>
      <c r="D17" s="131" t="s">
        <v>29</v>
      </c>
      <c r="E17" s="37"/>
      <c r="F17" s="37"/>
      <c r="G17" s="37"/>
      <c r="H17" s="37"/>
      <c r="I17" s="131" t="s">
        <v>26</v>
      </c>
      <c r="J17" s="32" t="str">
        <f>'Rekapitulace stavby'!AN13</f>
        <v>Vyplň údaj</v>
      </c>
      <c r="K17" s="37"/>
      <c r="L17" s="133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3"/>
      <c r="C18" s="37"/>
      <c r="D18" s="37"/>
      <c r="E18" s="32" t="str">
        <f>'Rekapitulace stavby'!E14</f>
        <v>Vyplň údaj</v>
      </c>
      <c r="F18" s="135"/>
      <c r="G18" s="135"/>
      <c r="H18" s="135"/>
      <c r="I18" s="131" t="s">
        <v>28</v>
      </c>
      <c r="J18" s="32" t="str">
        <f>'Rekapitulace stavby'!AN14</f>
        <v>Vyplň údaj</v>
      </c>
      <c r="K18" s="37"/>
      <c r="L18" s="133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43"/>
      <c r="C19" s="37"/>
      <c r="D19" s="37"/>
      <c r="E19" s="37"/>
      <c r="F19" s="37"/>
      <c r="G19" s="37"/>
      <c r="H19" s="37"/>
      <c r="I19" s="37"/>
      <c r="J19" s="37"/>
      <c r="K19" s="37"/>
      <c r="L19" s="133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3"/>
      <c r="C20" s="37"/>
      <c r="D20" s="131" t="s">
        <v>31</v>
      </c>
      <c r="E20" s="37"/>
      <c r="F20" s="37"/>
      <c r="G20" s="37"/>
      <c r="H20" s="37"/>
      <c r="I20" s="131" t="s">
        <v>26</v>
      </c>
      <c r="J20" s="135" t="str">
        <f>IF('Rekapitulace stavby'!AN16="","",'Rekapitulace stavby'!AN16)</f>
        <v/>
      </c>
      <c r="K20" s="37"/>
      <c r="L20" s="133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3"/>
      <c r="C21" s="37"/>
      <c r="D21" s="37"/>
      <c r="E21" s="135" t="str">
        <f>IF('Rekapitulace stavby'!E17="","",'Rekapitulace stavby'!E17)</f>
        <v xml:space="preserve"> </v>
      </c>
      <c r="F21" s="37"/>
      <c r="G21" s="37"/>
      <c r="H21" s="37"/>
      <c r="I21" s="131" t="s">
        <v>28</v>
      </c>
      <c r="J21" s="135" t="str">
        <f>IF('Rekapitulace stavby'!AN17="","",'Rekapitulace stavby'!AN17)</f>
        <v/>
      </c>
      <c r="K21" s="37"/>
      <c r="L21" s="133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43"/>
      <c r="C22" s="37"/>
      <c r="D22" s="37"/>
      <c r="E22" s="37"/>
      <c r="F22" s="37"/>
      <c r="G22" s="37"/>
      <c r="H22" s="37"/>
      <c r="I22" s="37"/>
      <c r="J22" s="37"/>
      <c r="K22" s="37"/>
      <c r="L22" s="133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3"/>
      <c r="C23" s="37"/>
      <c r="D23" s="131" t="s">
        <v>33</v>
      </c>
      <c r="E23" s="37"/>
      <c r="F23" s="37"/>
      <c r="G23" s="37"/>
      <c r="H23" s="37"/>
      <c r="I23" s="131" t="s">
        <v>26</v>
      </c>
      <c r="J23" s="135" t="str">
        <f>IF('Rekapitulace stavby'!AN19="","",'Rekapitulace stavby'!AN19)</f>
        <v/>
      </c>
      <c r="K23" s="37"/>
      <c r="L23" s="133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3"/>
      <c r="C24" s="37"/>
      <c r="D24" s="37"/>
      <c r="E24" s="135" t="str">
        <f>IF('Rekapitulace stavby'!E20="","",'Rekapitulace stavby'!E20)</f>
        <v xml:space="preserve"> </v>
      </c>
      <c r="F24" s="37"/>
      <c r="G24" s="37"/>
      <c r="H24" s="37"/>
      <c r="I24" s="131" t="s">
        <v>28</v>
      </c>
      <c r="J24" s="135" t="str">
        <f>IF('Rekapitulace stavby'!AN20="","",'Rekapitulace stavby'!AN20)</f>
        <v/>
      </c>
      <c r="K24" s="37"/>
      <c r="L24" s="133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43"/>
      <c r="C25" s="37"/>
      <c r="D25" s="37"/>
      <c r="E25" s="37"/>
      <c r="F25" s="37"/>
      <c r="G25" s="37"/>
      <c r="H25" s="37"/>
      <c r="I25" s="37"/>
      <c r="J25" s="37"/>
      <c r="K25" s="37"/>
      <c r="L25" s="133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3"/>
      <c r="C26" s="37"/>
      <c r="D26" s="131" t="s">
        <v>34</v>
      </c>
      <c r="E26" s="37"/>
      <c r="F26" s="37"/>
      <c r="G26" s="37"/>
      <c r="H26" s="37"/>
      <c r="I26" s="37"/>
      <c r="J26" s="37"/>
      <c r="K26" s="37"/>
      <c r="L26" s="133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6.5" customHeight="1">
      <c r="A27" s="137"/>
      <c r="B27" s="138"/>
      <c r="C27" s="137"/>
      <c r="D27" s="137"/>
      <c r="E27" s="139" t="s">
        <v>19</v>
      </c>
      <c r="F27" s="139"/>
      <c r="G27" s="139"/>
      <c r="H27" s="139"/>
      <c r="I27" s="137"/>
      <c r="J27" s="137"/>
      <c r="K27" s="137"/>
      <c r="L27" s="140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</row>
    <row r="28" spans="1:31" s="2" customFormat="1" ht="6.95" customHeight="1">
      <c r="A28" s="37"/>
      <c r="B28" s="43"/>
      <c r="C28" s="37"/>
      <c r="D28" s="37"/>
      <c r="E28" s="37"/>
      <c r="F28" s="37"/>
      <c r="G28" s="37"/>
      <c r="H28" s="37"/>
      <c r="I28" s="37"/>
      <c r="J28" s="37"/>
      <c r="K28" s="37"/>
      <c r="L28" s="133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141"/>
      <c r="E29" s="141"/>
      <c r="F29" s="141"/>
      <c r="G29" s="141"/>
      <c r="H29" s="141"/>
      <c r="I29" s="141"/>
      <c r="J29" s="141"/>
      <c r="K29" s="141"/>
      <c r="L29" s="133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>
      <c r="A30" s="37"/>
      <c r="B30" s="43"/>
      <c r="C30" s="37"/>
      <c r="D30" s="142" t="s">
        <v>36</v>
      </c>
      <c r="E30" s="37"/>
      <c r="F30" s="37"/>
      <c r="G30" s="37"/>
      <c r="H30" s="37"/>
      <c r="I30" s="37"/>
      <c r="J30" s="143">
        <f>ROUND(J95,2)</f>
        <v>0</v>
      </c>
      <c r="K30" s="37"/>
      <c r="L30" s="133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41"/>
      <c r="E31" s="141"/>
      <c r="F31" s="141"/>
      <c r="G31" s="141"/>
      <c r="H31" s="141"/>
      <c r="I31" s="141"/>
      <c r="J31" s="141"/>
      <c r="K31" s="141"/>
      <c r="L31" s="133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43"/>
      <c r="C32" s="37"/>
      <c r="D32" s="37"/>
      <c r="E32" s="37"/>
      <c r="F32" s="144" t="s">
        <v>38</v>
      </c>
      <c r="G32" s="37"/>
      <c r="H32" s="37"/>
      <c r="I32" s="144" t="s">
        <v>37</v>
      </c>
      <c r="J32" s="144" t="s">
        <v>39</v>
      </c>
      <c r="K32" s="37"/>
      <c r="L32" s="133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>
      <c r="A33" s="37"/>
      <c r="B33" s="43"/>
      <c r="C33" s="37"/>
      <c r="D33" s="145" t="s">
        <v>40</v>
      </c>
      <c r="E33" s="131" t="s">
        <v>41</v>
      </c>
      <c r="F33" s="146">
        <f>ROUND((SUM(BE95:BE286)),2)</f>
        <v>0</v>
      </c>
      <c r="G33" s="37"/>
      <c r="H33" s="37"/>
      <c r="I33" s="147">
        <v>0.21</v>
      </c>
      <c r="J33" s="146">
        <f>ROUND(((SUM(BE95:BE286))*I33),2)</f>
        <v>0</v>
      </c>
      <c r="K33" s="37"/>
      <c r="L33" s="133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131" t="s">
        <v>42</v>
      </c>
      <c r="F34" s="146">
        <f>ROUND((SUM(BF95:BF286)),2)</f>
        <v>0</v>
      </c>
      <c r="G34" s="37"/>
      <c r="H34" s="37"/>
      <c r="I34" s="147">
        <v>0.15</v>
      </c>
      <c r="J34" s="146">
        <f>ROUND(((SUM(BF95:BF286))*I34),2)</f>
        <v>0</v>
      </c>
      <c r="K34" s="37"/>
      <c r="L34" s="133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43"/>
      <c r="C35" s="37"/>
      <c r="D35" s="37"/>
      <c r="E35" s="131" t="s">
        <v>43</v>
      </c>
      <c r="F35" s="146">
        <f>ROUND((SUM(BG95:BG286)),2)</f>
        <v>0</v>
      </c>
      <c r="G35" s="37"/>
      <c r="H35" s="37"/>
      <c r="I35" s="147">
        <v>0.21</v>
      </c>
      <c r="J35" s="146">
        <f>0</f>
        <v>0</v>
      </c>
      <c r="K35" s="37"/>
      <c r="L35" s="133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43"/>
      <c r="C36" s="37"/>
      <c r="D36" s="37"/>
      <c r="E36" s="131" t="s">
        <v>44</v>
      </c>
      <c r="F36" s="146">
        <f>ROUND((SUM(BH95:BH286)),2)</f>
        <v>0</v>
      </c>
      <c r="G36" s="37"/>
      <c r="H36" s="37"/>
      <c r="I36" s="147">
        <v>0.15</v>
      </c>
      <c r="J36" s="146">
        <f>0</f>
        <v>0</v>
      </c>
      <c r="K36" s="37"/>
      <c r="L36" s="133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31" t="s">
        <v>45</v>
      </c>
      <c r="F37" s="146">
        <f>ROUND((SUM(BI95:BI286)),2)</f>
        <v>0</v>
      </c>
      <c r="G37" s="37"/>
      <c r="H37" s="37"/>
      <c r="I37" s="147">
        <v>0</v>
      </c>
      <c r="J37" s="146">
        <f>0</f>
        <v>0</v>
      </c>
      <c r="K37" s="37"/>
      <c r="L37" s="133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43"/>
      <c r="C38" s="37"/>
      <c r="D38" s="37"/>
      <c r="E38" s="37"/>
      <c r="F38" s="37"/>
      <c r="G38" s="37"/>
      <c r="H38" s="37"/>
      <c r="I38" s="37"/>
      <c r="J38" s="37"/>
      <c r="K38" s="37"/>
      <c r="L38" s="133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>
      <c r="A39" s="37"/>
      <c r="B39" s="43"/>
      <c r="C39" s="148"/>
      <c r="D39" s="149" t="s">
        <v>46</v>
      </c>
      <c r="E39" s="150"/>
      <c r="F39" s="150"/>
      <c r="G39" s="151" t="s">
        <v>47</v>
      </c>
      <c r="H39" s="152" t="s">
        <v>48</v>
      </c>
      <c r="I39" s="150"/>
      <c r="J39" s="153">
        <f>SUM(J30:J37)</f>
        <v>0</v>
      </c>
      <c r="K39" s="154"/>
      <c r="L39" s="133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155"/>
      <c r="C40" s="156"/>
      <c r="D40" s="156"/>
      <c r="E40" s="156"/>
      <c r="F40" s="156"/>
      <c r="G40" s="156"/>
      <c r="H40" s="156"/>
      <c r="I40" s="156"/>
      <c r="J40" s="156"/>
      <c r="K40" s="156"/>
      <c r="L40" s="133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4" spans="1:31" s="2" customFormat="1" ht="6.95" customHeight="1">
      <c r="A44" s="37"/>
      <c r="B44" s="157"/>
      <c r="C44" s="158"/>
      <c r="D44" s="158"/>
      <c r="E44" s="158"/>
      <c r="F44" s="158"/>
      <c r="G44" s="158"/>
      <c r="H44" s="158"/>
      <c r="I44" s="158"/>
      <c r="J44" s="158"/>
      <c r="K44" s="158"/>
      <c r="L44" s="133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</row>
    <row r="45" spans="1:31" s="2" customFormat="1" ht="24.95" customHeight="1">
      <c r="A45" s="37"/>
      <c r="B45" s="38"/>
      <c r="C45" s="22" t="s">
        <v>90</v>
      </c>
      <c r="D45" s="39"/>
      <c r="E45" s="39"/>
      <c r="F45" s="39"/>
      <c r="G45" s="39"/>
      <c r="H45" s="39"/>
      <c r="I45" s="39"/>
      <c r="J45" s="39"/>
      <c r="K45" s="39"/>
      <c r="L45" s="133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</row>
    <row r="46" spans="1:31" s="2" customFormat="1" ht="6.95" customHeight="1">
      <c r="A46" s="37"/>
      <c r="B46" s="38"/>
      <c r="C46" s="39"/>
      <c r="D46" s="39"/>
      <c r="E46" s="39"/>
      <c r="F46" s="39"/>
      <c r="G46" s="39"/>
      <c r="H46" s="39"/>
      <c r="I46" s="39"/>
      <c r="J46" s="39"/>
      <c r="K46" s="39"/>
      <c r="L46" s="133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</row>
    <row r="47" spans="1:31" s="2" customFormat="1" ht="12" customHeight="1">
      <c r="A47" s="37"/>
      <c r="B47" s="38"/>
      <c r="C47" s="31" t="s">
        <v>16</v>
      </c>
      <c r="D47" s="39"/>
      <c r="E47" s="39"/>
      <c r="F47" s="39"/>
      <c r="G47" s="39"/>
      <c r="H47" s="39"/>
      <c r="I47" s="39"/>
      <c r="J47" s="39"/>
      <c r="K47" s="39"/>
      <c r="L47" s="133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</row>
    <row r="48" spans="1:31" s="2" customFormat="1" ht="16.5" customHeight="1">
      <c r="A48" s="37"/>
      <c r="B48" s="38"/>
      <c r="C48" s="39"/>
      <c r="D48" s="39"/>
      <c r="E48" s="159" t="str">
        <f>E7</f>
        <v>5. ZŠ - rekonstrukce hřiště</v>
      </c>
      <c r="F48" s="31"/>
      <c r="G48" s="31"/>
      <c r="H48" s="31"/>
      <c r="I48" s="39"/>
      <c r="J48" s="39"/>
      <c r="K48" s="39"/>
      <c r="L48" s="133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</row>
    <row r="49" spans="1:31" s="2" customFormat="1" ht="12" customHeight="1">
      <c r="A49" s="37"/>
      <c r="B49" s="38"/>
      <c r="C49" s="31" t="s">
        <v>88</v>
      </c>
      <c r="D49" s="39"/>
      <c r="E49" s="39"/>
      <c r="F49" s="39"/>
      <c r="G49" s="39"/>
      <c r="H49" s="39"/>
      <c r="I49" s="39"/>
      <c r="J49" s="39"/>
      <c r="K49" s="39"/>
      <c r="L49" s="133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</row>
    <row r="50" spans="1:31" s="2" customFormat="1" ht="16.5" customHeight="1">
      <c r="A50" s="37"/>
      <c r="B50" s="38"/>
      <c r="C50" s="39"/>
      <c r="D50" s="39"/>
      <c r="E50" s="68" t="str">
        <f>E9</f>
        <v>Objekt1 hřiště - SO-01</v>
      </c>
      <c r="F50" s="39"/>
      <c r="G50" s="39"/>
      <c r="H50" s="39"/>
      <c r="I50" s="39"/>
      <c r="J50" s="39"/>
      <c r="K50" s="39"/>
      <c r="L50" s="133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</row>
    <row r="51" spans="1:31" s="2" customFormat="1" ht="6.95" customHeight="1">
      <c r="A51" s="37"/>
      <c r="B51" s="38"/>
      <c r="C51" s="39"/>
      <c r="D51" s="39"/>
      <c r="E51" s="39"/>
      <c r="F51" s="39"/>
      <c r="G51" s="39"/>
      <c r="H51" s="39"/>
      <c r="I51" s="39"/>
      <c r="J51" s="39"/>
      <c r="K51" s="39"/>
      <c r="L51" s="133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</row>
    <row r="52" spans="1:31" s="2" customFormat="1" ht="12" customHeight="1">
      <c r="A52" s="37"/>
      <c r="B52" s="38"/>
      <c r="C52" s="31" t="s">
        <v>21</v>
      </c>
      <c r="D52" s="39"/>
      <c r="E52" s="39"/>
      <c r="F52" s="26" t="str">
        <f>F12</f>
        <v xml:space="preserve"> </v>
      </c>
      <c r="G52" s="39"/>
      <c r="H52" s="39"/>
      <c r="I52" s="31" t="s">
        <v>23</v>
      </c>
      <c r="J52" s="71" t="str">
        <f>IF(J12="","",J12)</f>
        <v>15. 10. 2021</v>
      </c>
      <c r="K52" s="39"/>
      <c r="L52" s="133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</row>
    <row r="53" spans="1:31" s="2" customFormat="1" ht="6.95" customHeight="1">
      <c r="A53" s="37"/>
      <c r="B53" s="38"/>
      <c r="C53" s="39"/>
      <c r="D53" s="39"/>
      <c r="E53" s="39"/>
      <c r="F53" s="39"/>
      <c r="G53" s="39"/>
      <c r="H53" s="39"/>
      <c r="I53" s="39"/>
      <c r="J53" s="39"/>
      <c r="K53" s="39"/>
      <c r="L53" s="133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</row>
    <row r="54" spans="1:31" s="2" customFormat="1" ht="15.15" customHeight="1">
      <c r="A54" s="37"/>
      <c r="B54" s="38"/>
      <c r="C54" s="31" t="s">
        <v>25</v>
      </c>
      <c r="D54" s="39"/>
      <c r="E54" s="39"/>
      <c r="F54" s="26" t="str">
        <f>E15</f>
        <v xml:space="preserve"> </v>
      </c>
      <c r="G54" s="39"/>
      <c r="H54" s="39"/>
      <c r="I54" s="31" t="s">
        <v>31</v>
      </c>
      <c r="J54" s="35" t="str">
        <f>E21</f>
        <v xml:space="preserve"> </v>
      </c>
      <c r="K54" s="39"/>
      <c r="L54" s="133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</row>
    <row r="55" spans="1:31" s="2" customFormat="1" ht="15.15" customHeight="1">
      <c r="A55" s="37"/>
      <c r="B55" s="38"/>
      <c r="C55" s="31" t="s">
        <v>29</v>
      </c>
      <c r="D55" s="39"/>
      <c r="E55" s="39"/>
      <c r="F55" s="26" t="str">
        <f>IF(E18="","",E18)</f>
        <v>Vyplň údaj</v>
      </c>
      <c r="G55" s="39"/>
      <c r="H55" s="39"/>
      <c r="I55" s="31" t="s">
        <v>33</v>
      </c>
      <c r="J55" s="35" t="str">
        <f>E24</f>
        <v xml:space="preserve"> </v>
      </c>
      <c r="K55" s="39"/>
      <c r="L55" s="133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</row>
    <row r="56" spans="1:31" s="2" customFormat="1" ht="10.3" customHeight="1">
      <c r="A56" s="37"/>
      <c r="B56" s="38"/>
      <c r="C56" s="39"/>
      <c r="D56" s="39"/>
      <c r="E56" s="39"/>
      <c r="F56" s="39"/>
      <c r="G56" s="39"/>
      <c r="H56" s="39"/>
      <c r="I56" s="39"/>
      <c r="J56" s="39"/>
      <c r="K56" s="39"/>
      <c r="L56" s="133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</row>
    <row r="57" spans="1:31" s="2" customFormat="1" ht="29.25" customHeight="1">
      <c r="A57" s="37"/>
      <c r="B57" s="38"/>
      <c r="C57" s="160" t="s">
        <v>91</v>
      </c>
      <c r="D57" s="161"/>
      <c r="E57" s="161"/>
      <c r="F57" s="161"/>
      <c r="G57" s="161"/>
      <c r="H57" s="161"/>
      <c r="I57" s="161"/>
      <c r="J57" s="162" t="s">
        <v>92</v>
      </c>
      <c r="K57" s="161"/>
      <c r="L57" s="133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</row>
    <row r="58" spans="1:31" s="2" customFormat="1" ht="10.3" customHeight="1">
      <c r="A58" s="37"/>
      <c r="B58" s="38"/>
      <c r="C58" s="39"/>
      <c r="D58" s="39"/>
      <c r="E58" s="39"/>
      <c r="F58" s="39"/>
      <c r="G58" s="39"/>
      <c r="H58" s="39"/>
      <c r="I58" s="39"/>
      <c r="J58" s="39"/>
      <c r="K58" s="39"/>
      <c r="L58" s="133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</row>
    <row r="59" spans="1:47" s="2" customFormat="1" ht="22.8" customHeight="1">
      <c r="A59" s="37"/>
      <c r="B59" s="38"/>
      <c r="C59" s="163" t="s">
        <v>68</v>
      </c>
      <c r="D59" s="39"/>
      <c r="E59" s="39"/>
      <c r="F59" s="39"/>
      <c r="G59" s="39"/>
      <c r="H59" s="39"/>
      <c r="I59" s="39"/>
      <c r="J59" s="101">
        <f>J95</f>
        <v>0</v>
      </c>
      <c r="K59" s="39"/>
      <c r="L59" s="133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U59" s="16" t="s">
        <v>93</v>
      </c>
    </row>
    <row r="60" spans="1:31" s="9" customFormat="1" ht="24.95" customHeight="1">
      <c r="A60" s="9"/>
      <c r="B60" s="164"/>
      <c r="C60" s="165"/>
      <c r="D60" s="166" t="s">
        <v>94</v>
      </c>
      <c r="E60" s="167"/>
      <c r="F60" s="167"/>
      <c r="G60" s="167"/>
      <c r="H60" s="167"/>
      <c r="I60" s="167"/>
      <c r="J60" s="168">
        <f>J96</f>
        <v>0</v>
      </c>
      <c r="K60" s="165"/>
      <c r="L60" s="16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0"/>
      <c r="C61" s="171"/>
      <c r="D61" s="172" t="s">
        <v>95</v>
      </c>
      <c r="E61" s="173"/>
      <c r="F61" s="173"/>
      <c r="G61" s="173"/>
      <c r="H61" s="173"/>
      <c r="I61" s="173"/>
      <c r="J61" s="174">
        <f>J97</f>
        <v>0</v>
      </c>
      <c r="K61" s="171"/>
      <c r="L61" s="175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0"/>
      <c r="C62" s="171"/>
      <c r="D62" s="172" t="s">
        <v>96</v>
      </c>
      <c r="E62" s="173"/>
      <c r="F62" s="173"/>
      <c r="G62" s="173"/>
      <c r="H62" s="173"/>
      <c r="I62" s="173"/>
      <c r="J62" s="174">
        <f>J117</f>
        <v>0</v>
      </c>
      <c r="K62" s="171"/>
      <c r="L62" s="175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0"/>
      <c r="C63" s="171"/>
      <c r="D63" s="172" t="s">
        <v>97</v>
      </c>
      <c r="E63" s="173"/>
      <c r="F63" s="173"/>
      <c r="G63" s="173"/>
      <c r="H63" s="173"/>
      <c r="I63" s="173"/>
      <c r="J63" s="174">
        <f>J134</f>
        <v>0</v>
      </c>
      <c r="K63" s="171"/>
      <c r="L63" s="175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0"/>
      <c r="C64" s="171"/>
      <c r="D64" s="172" t="s">
        <v>98</v>
      </c>
      <c r="E64" s="173"/>
      <c r="F64" s="173"/>
      <c r="G64" s="173"/>
      <c r="H64" s="173"/>
      <c r="I64" s="173"/>
      <c r="J64" s="174">
        <f>J145</f>
        <v>0</v>
      </c>
      <c r="K64" s="171"/>
      <c r="L64" s="175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70"/>
      <c r="C65" s="171"/>
      <c r="D65" s="172" t="s">
        <v>99</v>
      </c>
      <c r="E65" s="173"/>
      <c r="F65" s="173"/>
      <c r="G65" s="173"/>
      <c r="H65" s="173"/>
      <c r="I65" s="173"/>
      <c r="J65" s="174">
        <f>J153</f>
        <v>0</v>
      </c>
      <c r="K65" s="171"/>
      <c r="L65" s="175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70"/>
      <c r="C66" s="171"/>
      <c r="D66" s="172" t="s">
        <v>100</v>
      </c>
      <c r="E66" s="173"/>
      <c r="F66" s="173"/>
      <c r="G66" s="173"/>
      <c r="H66" s="173"/>
      <c r="I66" s="173"/>
      <c r="J66" s="174">
        <f>J166</f>
        <v>0</v>
      </c>
      <c r="K66" s="171"/>
      <c r="L66" s="175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70"/>
      <c r="C67" s="171"/>
      <c r="D67" s="172" t="s">
        <v>101</v>
      </c>
      <c r="E67" s="173"/>
      <c r="F67" s="173"/>
      <c r="G67" s="173"/>
      <c r="H67" s="173"/>
      <c r="I67" s="173"/>
      <c r="J67" s="174">
        <f>J177</f>
        <v>0</v>
      </c>
      <c r="K67" s="171"/>
      <c r="L67" s="175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9" customFormat="1" ht="24.95" customHeight="1">
      <c r="A68" s="9"/>
      <c r="B68" s="164"/>
      <c r="C68" s="165"/>
      <c r="D68" s="166" t="s">
        <v>102</v>
      </c>
      <c r="E68" s="167"/>
      <c r="F68" s="167"/>
      <c r="G68" s="167"/>
      <c r="H68" s="167"/>
      <c r="I68" s="167"/>
      <c r="J68" s="168">
        <f>J188</f>
        <v>0</v>
      </c>
      <c r="K68" s="165"/>
      <c r="L68" s="16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</row>
    <row r="69" spans="1:31" s="10" customFormat="1" ht="19.9" customHeight="1">
      <c r="A69" s="10"/>
      <c r="B69" s="170"/>
      <c r="C69" s="171"/>
      <c r="D69" s="172" t="s">
        <v>103</v>
      </c>
      <c r="E69" s="173"/>
      <c r="F69" s="173"/>
      <c r="G69" s="173"/>
      <c r="H69" s="173"/>
      <c r="I69" s="173"/>
      <c r="J69" s="174">
        <f>J189</f>
        <v>0</v>
      </c>
      <c r="K69" s="171"/>
      <c r="L69" s="175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70"/>
      <c r="C70" s="171"/>
      <c r="D70" s="172" t="s">
        <v>104</v>
      </c>
      <c r="E70" s="173"/>
      <c r="F70" s="173"/>
      <c r="G70" s="173"/>
      <c r="H70" s="173"/>
      <c r="I70" s="173"/>
      <c r="J70" s="174">
        <f>J205</f>
        <v>0</v>
      </c>
      <c r="K70" s="171"/>
      <c r="L70" s="175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10" customFormat="1" ht="19.9" customHeight="1">
      <c r="A71" s="10"/>
      <c r="B71" s="170"/>
      <c r="C71" s="171"/>
      <c r="D71" s="172" t="s">
        <v>105</v>
      </c>
      <c r="E71" s="173"/>
      <c r="F71" s="173"/>
      <c r="G71" s="173"/>
      <c r="H71" s="173"/>
      <c r="I71" s="173"/>
      <c r="J71" s="174">
        <f>J217</f>
        <v>0</v>
      </c>
      <c r="K71" s="171"/>
      <c r="L71" s="175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10" customFormat="1" ht="19.9" customHeight="1">
      <c r="A72" s="10"/>
      <c r="B72" s="170"/>
      <c r="C72" s="171"/>
      <c r="D72" s="172" t="s">
        <v>106</v>
      </c>
      <c r="E72" s="173"/>
      <c r="F72" s="173"/>
      <c r="G72" s="173"/>
      <c r="H72" s="173"/>
      <c r="I72" s="173"/>
      <c r="J72" s="174">
        <f>J222</f>
        <v>0</v>
      </c>
      <c r="K72" s="171"/>
      <c r="L72" s="175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 s="10" customFormat="1" ht="19.9" customHeight="1">
      <c r="A73" s="10"/>
      <c r="B73" s="170"/>
      <c r="C73" s="171"/>
      <c r="D73" s="172" t="s">
        <v>107</v>
      </c>
      <c r="E73" s="173"/>
      <c r="F73" s="173"/>
      <c r="G73" s="173"/>
      <c r="H73" s="173"/>
      <c r="I73" s="173"/>
      <c r="J73" s="174">
        <f>J234</f>
        <v>0</v>
      </c>
      <c r="K73" s="171"/>
      <c r="L73" s="175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pans="1:31" s="10" customFormat="1" ht="19.9" customHeight="1">
      <c r="A74" s="10"/>
      <c r="B74" s="170"/>
      <c r="C74" s="171"/>
      <c r="D74" s="172" t="s">
        <v>108</v>
      </c>
      <c r="E74" s="173"/>
      <c r="F74" s="173"/>
      <c r="G74" s="173"/>
      <c r="H74" s="173"/>
      <c r="I74" s="173"/>
      <c r="J74" s="174">
        <f>J251</f>
        <v>0</v>
      </c>
      <c r="K74" s="171"/>
      <c r="L74" s="175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pans="1:31" s="10" customFormat="1" ht="19.9" customHeight="1">
      <c r="A75" s="10"/>
      <c r="B75" s="170"/>
      <c r="C75" s="171"/>
      <c r="D75" s="172" t="s">
        <v>109</v>
      </c>
      <c r="E75" s="173"/>
      <c r="F75" s="173"/>
      <c r="G75" s="173"/>
      <c r="H75" s="173"/>
      <c r="I75" s="173"/>
      <c r="J75" s="174">
        <f>J256</f>
        <v>0</v>
      </c>
      <c r="K75" s="171"/>
      <c r="L75" s="175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</row>
    <row r="76" spans="1:31" s="2" customFormat="1" ht="21.8" customHeight="1">
      <c r="A76" s="37"/>
      <c r="B76" s="38"/>
      <c r="C76" s="39"/>
      <c r="D76" s="39"/>
      <c r="E76" s="39"/>
      <c r="F76" s="39"/>
      <c r="G76" s="39"/>
      <c r="H76" s="39"/>
      <c r="I76" s="39"/>
      <c r="J76" s="39"/>
      <c r="K76" s="39"/>
      <c r="L76" s="133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6.95" customHeight="1">
      <c r="A77" s="37"/>
      <c r="B77" s="58"/>
      <c r="C77" s="59"/>
      <c r="D77" s="59"/>
      <c r="E77" s="59"/>
      <c r="F77" s="59"/>
      <c r="G77" s="59"/>
      <c r="H77" s="59"/>
      <c r="I77" s="59"/>
      <c r="J77" s="59"/>
      <c r="K77" s="59"/>
      <c r="L77" s="133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60"/>
      <c r="C81" s="61"/>
      <c r="D81" s="61"/>
      <c r="E81" s="61"/>
      <c r="F81" s="61"/>
      <c r="G81" s="61"/>
      <c r="H81" s="61"/>
      <c r="I81" s="61"/>
      <c r="J81" s="61"/>
      <c r="K81" s="61"/>
      <c r="L81" s="133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110</v>
      </c>
      <c r="D82" s="39"/>
      <c r="E82" s="39"/>
      <c r="F82" s="39"/>
      <c r="G82" s="39"/>
      <c r="H82" s="39"/>
      <c r="I82" s="39"/>
      <c r="J82" s="39"/>
      <c r="K82" s="39"/>
      <c r="L82" s="133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133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39"/>
      <c r="J84" s="39"/>
      <c r="K84" s="39"/>
      <c r="L84" s="133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>
      <c r="A85" s="37"/>
      <c r="B85" s="38"/>
      <c r="C85" s="39"/>
      <c r="D85" s="39"/>
      <c r="E85" s="159" t="str">
        <f>E7</f>
        <v>5. ZŠ - rekonstrukce hřiště</v>
      </c>
      <c r="F85" s="31"/>
      <c r="G85" s="31"/>
      <c r="H85" s="31"/>
      <c r="I85" s="39"/>
      <c r="J85" s="39"/>
      <c r="K85" s="39"/>
      <c r="L85" s="133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12" customHeight="1">
      <c r="A86" s="37"/>
      <c r="B86" s="38"/>
      <c r="C86" s="31" t="s">
        <v>88</v>
      </c>
      <c r="D86" s="39"/>
      <c r="E86" s="39"/>
      <c r="F86" s="39"/>
      <c r="G86" s="39"/>
      <c r="H86" s="39"/>
      <c r="I86" s="39"/>
      <c r="J86" s="39"/>
      <c r="K86" s="39"/>
      <c r="L86" s="133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16.5" customHeight="1">
      <c r="A87" s="37"/>
      <c r="B87" s="38"/>
      <c r="C87" s="39"/>
      <c r="D87" s="39"/>
      <c r="E87" s="68" t="str">
        <f>E9</f>
        <v>Objekt1 hřiště - SO-01</v>
      </c>
      <c r="F87" s="39"/>
      <c r="G87" s="39"/>
      <c r="H87" s="39"/>
      <c r="I87" s="39"/>
      <c r="J87" s="39"/>
      <c r="K87" s="39"/>
      <c r="L87" s="133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6.95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133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2" customHeight="1">
      <c r="A89" s="37"/>
      <c r="B89" s="38"/>
      <c r="C89" s="31" t="s">
        <v>21</v>
      </c>
      <c r="D89" s="39"/>
      <c r="E89" s="39"/>
      <c r="F89" s="26" t="str">
        <f>F12</f>
        <v xml:space="preserve"> </v>
      </c>
      <c r="G89" s="39"/>
      <c r="H89" s="39"/>
      <c r="I89" s="31" t="s">
        <v>23</v>
      </c>
      <c r="J89" s="71" t="str">
        <f>IF(J12="","",J12)</f>
        <v>15. 10. 2021</v>
      </c>
      <c r="K89" s="39"/>
      <c r="L89" s="133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>
      <c r="A90" s="37"/>
      <c r="B90" s="38"/>
      <c r="C90" s="39"/>
      <c r="D90" s="39"/>
      <c r="E90" s="39"/>
      <c r="F90" s="39"/>
      <c r="G90" s="39"/>
      <c r="H90" s="39"/>
      <c r="I90" s="39"/>
      <c r="J90" s="39"/>
      <c r="K90" s="39"/>
      <c r="L90" s="133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5.15" customHeight="1">
      <c r="A91" s="37"/>
      <c r="B91" s="38"/>
      <c r="C91" s="31" t="s">
        <v>25</v>
      </c>
      <c r="D91" s="39"/>
      <c r="E91" s="39"/>
      <c r="F91" s="26" t="str">
        <f>E15</f>
        <v xml:space="preserve"> </v>
      </c>
      <c r="G91" s="39"/>
      <c r="H91" s="39"/>
      <c r="I91" s="31" t="s">
        <v>31</v>
      </c>
      <c r="J91" s="35" t="str">
        <f>E21</f>
        <v xml:space="preserve"> </v>
      </c>
      <c r="K91" s="39"/>
      <c r="L91" s="133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15.15" customHeight="1">
      <c r="A92" s="37"/>
      <c r="B92" s="38"/>
      <c r="C92" s="31" t="s">
        <v>29</v>
      </c>
      <c r="D92" s="39"/>
      <c r="E92" s="39"/>
      <c r="F92" s="26" t="str">
        <f>IF(E18="","",E18)</f>
        <v>Vyplň údaj</v>
      </c>
      <c r="G92" s="39"/>
      <c r="H92" s="39"/>
      <c r="I92" s="31" t="s">
        <v>33</v>
      </c>
      <c r="J92" s="35" t="str">
        <f>E24</f>
        <v xml:space="preserve"> </v>
      </c>
      <c r="K92" s="39"/>
      <c r="L92" s="133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0.3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133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11" customFormat="1" ht="29.25" customHeight="1">
      <c r="A94" s="176"/>
      <c r="B94" s="177"/>
      <c r="C94" s="178" t="s">
        <v>111</v>
      </c>
      <c r="D94" s="179" t="s">
        <v>55</v>
      </c>
      <c r="E94" s="179" t="s">
        <v>51</v>
      </c>
      <c r="F94" s="179" t="s">
        <v>52</v>
      </c>
      <c r="G94" s="179" t="s">
        <v>112</v>
      </c>
      <c r="H94" s="179" t="s">
        <v>113</v>
      </c>
      <c r="I94" s="179" t="s">
        <v>114</v>
      </c>
      <c r="J94" s="180" t="s">
        <v>92</v>
      </c>
      <c r="K94" s="181" t="s">
        <v>115</v>
      </c>
      <c r="L94" s="182"/>
      <c r="M94" s="91" t="s">
        <v>19</v>
      </c>
      <c r="N94" s="92" t="s">
        <v>40</v>
      </c>
      <c r="O94" s="92" t="s">
        <v>116</v>
      </c>
      <c r="P94" s="92" t="s">
        <v>117</v>
      </c>
      <c r="Q94" s="92" t="s">
        <v>118</v>
      </c>
      <c r="R94" s="92" t="s">
        <v>119</v>
      </c>
      <c r="S94" s="92" t="s">
        <v>120</v>
      </c>
      <c r="T94" s="93" t="s">
        <v>121</v>
      </c>
      <c r="U94" s="176"/>
      <c r="V94" s="176"/>
      <c r="W94" s="176"/>
      <c r="X94" s="176"/>
      <c r="Y94" s="176"/>
      <c r="Z94" s="176"/>
      <c r="AA94" s="176"/>
      <c r="AB94" s="176"/>
      <c r="AC94" s="176"/>
      <c r="AD94" s="176"/>
      <c r="AE94" s="176"/>
    </row>
    <row r="95" spans="1:63" s="2" customFormat="1" ht="22.8" customHeight="1">
      <c r="A95" s="37"/>
      <c r="B95" s="38"/>
      <c r="C95" s="98" t="s">
        <v>122</v>
      </c>
      <c r="D95" s="39"/>
      <c r="E95" s="39"/>
      <c r="F95" s="39"/>
      <c r="G95" s="39"/>
      <c r="H95" s="39"/>
      <c r="I95" s="39"/>
      <c r="J95" s="183">
        <f>BK95</f>
        <v>0</v>
      </c>
      <c r="K95" s="39"/>
      <c r="L95" s="43"/>
      <c r="M95" s="94"/>
      <c r="N95" s="184"/>
      <c r="O95" s="95"/>
      <c r="P95" s="185">
        <f>P96+P188</f>
        <v>0</v>
      </c>
      <c r="Q95" s="95"/>
      <c r="R95" s="185">
        <f>R96+R188</f>
        <v>0</v>
      </c>
      <c r="S95" s="95"/>
      <c r="T95" s="186">
        <f>T96+T188</f>
        <v>0</v>
      </c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  <c r="AT95" s="16" t="s">
        <v>69</v>
      </c>
      <c r="AU95" s="16" t="s">
        <v>93</v>
      </c>
      <c r="BK95" s="187">
        <f>BK96+BK188</f>
        <v>0</v>
      </c>
    </row>
    <row r="96" spans="1:63" s="12" customFormat="1" ht="25.9" customHeight="1">
      <c r="A96" s="12"/>
      <c r="B96" s="188"/>
      <c r="C96" s="189"/>
      <c r="D96" s="190" t="s">
        <v>69</v>
      </c>
      <c r="E96" s="191" t="s">
        <v>123</v>
      </c>
      <c r="F96" s="191" t="s">
        <v>124</v>
      </c>
      <c r="G96" s="189"/>
      <c r="H96" s="189"/>
      <c r="I96" s="192"/>
      <c r="J96" s="193">
        <f>BK96</f>
        <v>0</v>
      </c>
      <c r="K96" s="189"/>
      <c r="L96" s="194"/>
      <c r="M96" s="195"/>
      <c r="N96" s="196"/>
      <c r="O96" s="196"/>
      <c r="P96" s="197">
        <f>P97+P117+P134+P145+P153+P166+P177</f>
        <v>0</v>
      </c>
      <c r="Q96" s="196"/>
      <c r="R96" s="197">
        <f>R97+R117+R134+R145+R153+R166+R177</f>
        <v>0</v>
      </c>
      <c r="S96" s="196"/>
      <c r="T96" s="198">
        <f>T97+T117+T134+T145+T153+T166+T177</f>
        <v>0</v>
      </c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R96" s="199" t="s">
        <v>78</v>
      </c>
      <c r="AT96" s="200" t="s">
        <v>69</v>
      </c>
      <c r="AU96" s="200" t="s">
        <v>70</v>
      </c>
      <c r="AY96" s="199" t="s">
        <v>125</v>
      </c>
      <c r="BK96" s="201">
        <f>BK97+BK117+BK134+BK145+BK153+BK166+BK177</f>
        <v>0</v>
      </c>
    </row>
    <row r="97" spans="1:63" s="12" customFormat="1" ht="22.8" customHeight="1">
      <c r="A97" s="12"/>
      <c r="B97" s="188"/>
      <c r="C97" s="189"/>
      <c r="D97" s="190" t="s">
        <v>69</v>
      </c>
      <c r="E97" s="202" t="s">
        <v>126</v>
      </c>
      <c r="F97" s="202" t="s">
        <v>127</v>
      </c>
      <c r="G97" s="189"/>
      <c r="H97" s="189"/>
      <c r="I97" s="192"/>
      <c r="J97" s="203">
        <f>BK97</f>
        <v>0</v>
      </c>
      <c r="K97" s="189"/>
      <c r="L97" s="194"/>
      <c r="M97" s="195"/>
      <c r="N97" s="196"/>
      <c r="O97" s="196"/>
      <c r="P97" s="197">
        <f>SUM(P98:P116)</f>
        <v>0</v>
      </c>
      <c r="Q97" s="196"/>
      <c r="R97" s="197">
        <f>SUM(R98:R116)</f>
        <v>0</v>
      </c>
      <c r="S97" s="196"/>
      <c r="T97" s="198">
        <f>SUM(T98:T116)</f>
        <v>0</v>
      </c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R97" s="199" t="s">
        <v>78</v>
      </c>
      <c r="AT97" s="200" t="s">
        <v>69</v>
      </c>
      <c r="AU97" s="200" t="s">
        <v>78</v>
      </c>
      <c r="AY97" s="199" t="s">
        <v>125</v>
      </c>
      <c r="BK97" s="201">
        <f>SUM(BK98:BK116)</f>
        <v>0</v>
      </c>
    </row>
    <row r="98" spans="1:65" s="2" customFormat="1" ht="33" customHeight="1">
      <c r="A98" s="37"/>
      <c r="B98" s="38"/>
      <c r="C98" s="204" t="s">
        <v>78</v>
      </c>
      <c r="D98" s="204" t="s">
        <v>128</v>
      </c>
      <c r="E98" s="205" t="s">
        <v>129</v>
      </c>
      <c r="F98" s="206" t="s">
        <v>130</v>
      </c>
      <c r="G98" s="207" t="s">
        <v>131</v>
      </c>
      <c r="H98" s="208">
        <v>128.8</v>
      </c>
      <c r="I98" s="209"/>
      <c r="J98" s="210">
        <f>ROUND(I98*H98,2)</f>
        <v>0</v>
      </c>
      <c r="K98" s="211"/>
      <c r="L98" s="43"/>
      <c r="M98" s="212" t="s">
        <v>19</v>
      </c>
      <c r="N98" s="213" t="s">
        <v>41</v>
      </c>
      <c r="O98" s="83"/>
      <c r="P98" s="214">
        <f>O98*H98</f>
        <v>0</v>
      </c>
      <c r="Q98" s="214">
        <v>0</v>
      </c>
      <c r="R98" s="214">
        <f>Q98*H98</f>
        <v>0</v>
      </c>
      <c r="S98" s="214">
        <v>0</v>
      </c>
      <c r="T98" s="215">
        <f>S98*H98</f>
        <v>0</v>
      </c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R98" s="216" t="s">
        <v>132</v>
      </c>
      <c r="AT98" s="216" t="s">
        <v>128</v>
      </c>
      <c r="AU98" s="216" t="s">
        <v>80</v>
      </c>
      <c r="AY98" s="16" t="s">
        <v>125</v>
      </c>
      <c r="BE98" s="217">
        <f>IF(N98="základní",J98,0)</f>
        <v>0</v>
      </c>
      <c r="BF98" s="217">
        <f>IF(N98="snížená",J98,0)</f>
        <v>0</v>
      </c>
      <c r="BG98" s="217">
        <f>IF(N98="zákl. přenesená",J98,0)</f>
        <v>0</v>
      </c>
      <c r="BH98" s="217">
        <f>IF(N98="sníž. přenesená",J98,0)</f>
        <v>0</v>
      </c>
      <c r="BI98" s="217">
        <f>IF(N98="nulová",J98,0)</f>
        <v>0</v>
      </c>
      <c r="BJ98" s="16" t="s">
        <v>78</v>
      </c>
      <c r="BK98" s="217">
        <f>ROUND(I98*H98,2)</f>
        <v>0</v>
      </c>
      <c r="BL98" s="16" t="s">
        <v>132</v>
      </c>
      <c r="BM98" s="216" t="s">
        <v>80</v>
      </c>
    </row>
    <row r="99" spans="1:65" s="2" customFormat="1" ht="37.8" customHeight="1">
      <c r="A99" s="37"/>
      <c r="B99" s="38"/>
      <c r="C99" s="204" t="s">
        <v>80</v>
      </c>
      <c r="D99" s="204" t="s">
        <v>128</v>
      </c>
      <c r="E99" s="205" t="s">
        <v>133</v>
      </c>
      <c r="F99" s="206" t="s">
        <v>134</v>
      </c>
      <c r="G99" s="207" t="s">
        <v>135</v>
      </c>
      <c r="H99" s="208">
        <v>1699.6</v>
      </c>
      <c r="I99" s="209"/>
      <c r="J99" s="210">
        <f>ROUND(I99*H99,2)</f>
        <v>0</v>
      </c>
      <c r="K99" s="211"/>
      <c r="L99" s="43"/>
      <c r="M99" s="212" t="s">
        <v>19</v>
      </c>
      <c r="N99" s="213" t="s">
        <v>41</v>
      </c>
      <c r="O99" s="83"/>
      <c r="P99" s="214">
        <f>O99*H99</f>
        <v>0</v>
      </c>
      <c r="Q99" s="214">
        <v>0</v>
      </c>
      <c r="R99" s="214">
        <f>Q99*H99</f>
        <v>0</v>
      </c>
      <c r="S99" s="214">
        <v>0</v>
      </c>
      <c r="T99" s="215">
        <f>S99*H99</f>
        <v>0</v>
      </c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  <c r="AR99" s="216" t="s">
        <v>132</v>
      </c>
      <c r="AT99" s="216" t="s">
        <v>128</v>
      </c>
      <c r="AU99" s="216" t="s">
        <v>80</v>
      </c>
      <c r="AY99" s="16" t="s">
        <v>125</v>
      </c>
      <c r="BE99" s="217">
        <f>IF(N99="základní",J99,0)</f>
        <v>0</v>
      </c>
      <c r="BF99" s="217">
        <f>IF(N99="snížená",J99,0)</f>
        <v>0</v>
      </c>
      <c r="BG99" s="217">
        <f>IF(N99="zákl. přenesená",J99,0)</f>
        <v>0</v>
      </c>
      <c r="BH99" s="217">
        <f>IF(N99="sníž. přenesená",J99,0)</f>
        <v>0</v>
      </c>
      <c r="BI99" s="217">
        <f>IF(N99="nulová",J99,0)</f>
        <v>0</v>
      </c>
      <c r="BJ99" s="16" t="s">
        <v>78</v>
      </c>
      <c r="BK99" s="217">
        <f>ROUND(I99*H99,2)</f>
        <v>0</v>
      </c>
      <c r="BL99" s="16" t="s">
        <v>132</v>
      </c>
      <c r="BM99" s="216" t="s">
        <v>132</v>
      </c>
    </row>
    <row r="100" spans="1:65" s="2" customFormat="1" ht="55.5" customHeight="1">
      <c r="A100" s="37"/>
      <c r="B100" s="38"/>
      <c r="C100" s="204" t="s">
        <v>136</v>
      </c>
      <c r="D100" s="204" t="s">
        <v>128</v>
      </c>
      <c r="E100" s="205" t="s">
        <v>137</v>
      </c>
      <c r="F100" s="206" t="s">
        <v>138</v>
      </c>
      <c r="G100" s="207" t="s">
        <v>131</v>
      </c>
      <c r="H100" s="208">
        <v>191.8</v>
      </c>
      <c r="I100" s="209"/>
      <c r="J100" s="210">
        <f>ROUND(I100*H100,2)</f>
        <v>0</v>
      </c>
      <c r="K100" s="211"/>
      <c r="L100" s="43"/>
      <c r="M100" s="212" t="s">
        <v>19</v>
      </c>
      <c r="N100" s="213" t="s">
        <v>41</v>
      </c>
      <c r="O100" s="83"/>
      <c r="P100" s="214">
        <f>O100*H100</f>
        <v>0</v>
      </c>
      <c r="Q100" s="214">
        <v>0</v>
      </c>
      <c r="R100" s="214">
        <f>Q100*H100</f>
        <v>0</v>
      </c>
      <c r="S100" s="214">
        <v>0</v>
      </c>
      <c r="T100" s="215">
        <f>S100*H100</f>
        <v>0</v>
      </c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R100" s="216" t="s">
        <v>132</v>
      </c>
      <c r="AT100" s="216" t="s">
        <v>128</v>
      </c>
      <c r="AU100" s="216" t="s">
        <v>80</v>
      </c>
      <c r="AY100" s="16" t="s">
        <v>125</v>
      </c>
      <c r="BE100" s="217">
        <f>IF(N100="základní",J100,0)</f>
        <v>0</v>
      </c>
      <c r="BF100" s="217">
        <f>IF(N100="snížená",J100,0)</f>
        <v>0</v>
      </c>
      <c r="BG100" s="217">
        <f>IF(N100="zákl. přenesená",J100,0)</f>
        <v>0</v>
      </c>
      <c r="BH100" s="217">
        <f>IF(N100="sníž. přenesená",J100,0)</f>
        <v>0</v>
      </c>
      <c r="BI100" s="217">
        <f>IF(N100="nulová",J100,0)</f>
        <v>0</v>
      </c>
      <c r="BJ100" s="16" t="s">
        <v>78</v>
      </c>
      <c r="BK100" s="217">
        <f>ROUND(I100*H100,2)</f>
        <v>0</v>
      </c>
      <c r="BL100" s="16" t="s">
        <v>132</v>
      </c>
      <c r="BM100" s="216" t="s">
        <v>139</v>
      </c>
    </row>
    <row r="101" spans="1:65" s="2" customFormat="1" ht="16.5" customHeight="1">
      <c r="A101" s="37"/>
      <c r="B101" s="38"/>
      <c r="C101" s="204" t="s">
        <v>132</v>
      </c>
      <c r="D101" s="204" t="s">
        <v>128</v>
      </c>
      <c r="E101" s="205" t="s">
        <v>140</v>
      </c>
      <c r="F101" s="206" t="s">
        <v>141</v>
      </c>
      <c r="G101" s="207" t="s">
        <v>131</v>
      </c>
      <c r="H101" s="208">
        <v>191.8</v>
      </c>
      <c r="I101" s="209"/>
      <c r="J101" s="210">
        <f>ROUND(I101*H101,2)</f>
        <v>0</v>
      </c>
      <c r="K101" s="211"/>
      <c r="L101" s="43"/>
      <c r="M101" s="212" t="s">
        <v>19</v>
      </c>
      <c r="N101" s="213" t="s">
        <v>41</v>
      </c>
      <c r="O101" s="83"/>
      <c r="P101" s="214">
        <f>O101*H101</f>
        <v>0</v>
      </c>
      <c r="Q101" s="214">
        <v>0</v>
      </c>
      <c r="R101" s="214">
        <f>Q101*H101</f>
        <v>0</v>
      </c>
      <c r="S101" s="214">
        <v>0</v>
      </c>
      <c r="T101" s="215">
        <f>S101*H101</f>
        <v>0</v>
      </c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  <c r="AR101" s="216" t="s">
        <v>132</v>
      </c>
      <c r="AT101" s="216" t="s">
        <v>128</v>
      </c>
      <c r="AU101" s="216" t="s">
        <v>80</v>
      </c>
      <c r="AY101" s="16" t="s">
        <v>125</v>
      </c>
      <c r="BE101" s="217">
        <f>IF(N101="základní",J101,0)</f>
        <v>0</v>
      </c>
      <c r="BF101" s="217">
        <f>IF(N101="snížená",J101,0)</f>
        <v>0</v>
      </c>
      <c r="BG101" s="217">
        <f>IF(N101="zákl. přenesená",J101,0)</f>
        <v>0</v>
      </c>
      <c r="BH101" s="217">
        <f>IF(N101="sníž. přenesená",J101,0)</f>
        <v>0</v>
      </c>
      <c r="BI101" s="217">
        <f>IF(N101="nulová",J101,0)</f>
        <v>0</v>
      </c>
      <c r="BJ101" s="16" t="s">
        <v>78</v>
      </c>
      <c r="BK101" s="217">
        <f>ROUND(I101*H101,2)</f>
        <v>0</v>
      </c>
      <c r="BL101" s="16" t="s">
        <v>132</v>
      </c>
      <c r="BM101" s="216" t="s">
        <v>142</v>
      </c>
    </row>
    <row r="102" spans="1:65" s="2" customFormat="1" ht="24.15" customHeight="1">
      <c r="A102" s="37"/>
      <c r="B102" s="38"/>
      <c r="C102" s="204" t="s">
        <v>143</v>
      </c>
      <c r="D102" s="204" t="s">
        <v>128</v>
      </c>
      <c r="E102" s="205" t="s">
        <v>144</v>
      </c>
      <c r="F102" s="206" t="s">
        <v>145</v>
      </c>
      <c r="G102" s="207" t="s">
        <v>131</v>
      </c>
      <c r="H102" s="208">
        <v>32.8</v>
      </c>
      <c r="I102" s="209"/>
      <c r="J102" s="210">
        <f>ROUND(I102*H102,2)</f>
        <v>0</v>
      </c>
      <c r="K102" s="211"/>
      <c r="L102" s="43"/>
      <c r="M102" s="212" t="s">
        <v>19</v>
      </c>
      <c r="N102" s="213" t="s">
        <v>41</v>
      </c>
      <c r="O102" s="83"/>
      <c r="P102" s="214">
        <f>O102*H102</f>
        <v>0</v>
      </c>
      <c r="Q102" s="214">
        <v>0</v>
      </c>
      <c r="R102" s="214">
        <f>Q102*H102</f>
        <v>0</v>
      </c>
      <c r="S102" s="214">
        <v>0</v>
      </c>
      <c r="T102" s="215">
        <f>S102*H102</f>
        <v>0</v>
      </c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  <c r="AR102" s="216" t="s">
        <v>132</v>
      </c>
      <c r="AT102" s="216" t="s">
        <v>128</v>
      </c>
      <c r="AU102" s="216" t="s">
        <v>80</v>
      </c>
      <c r="AY102" s="16" t="s">
        <v>125</v>
      </c>
      <c r="BE102" s="217">
        <f>IF(N102="základní",J102,0)</f>
        <v>0</v>
      </c>
      <c r="BF102" s="217">
        <f>IF(N102="snížená",J102,0)</f>
        <v>0</v>
      </c>
      <c r="BG102" s="217">
        <f>IF(N102="zákl. přenesená",J102,0)</f>
        <v>0</v>
      </c>
      <c r="BH102" s="217">
        <f>IF(N102="sníž. přenesená",J102,0)</f>
        <v>0</v>
      </c>
      <c r="BI102" s="217">
        <f>IF(N102="nulová",J102,0)</f>
        <v>0</v>
      </c>
      <c r="BJ102" s="16" t="s">
        <v>78</v>
      </c>
      <c r="BK102" s="217">
        <f>ROUND(I102*H102,2)</f>
        <v>0</v>
      </c>
      <c r="BL102" s="16" t="s">
        <v>132</v>
      </c>
      <c r="BM102" s="216" t="s">
        <v>146</v>
      </c>
    </row>
    <row r="103" spans="1:65" s="2" customFormat="1" ht="16.5" customHeight="1">
      <c r="A103" s="37"/>
      <c r="B103" s="38"/>
      <c r="C103" s="204" t="s">
        <v>139</v>
      </c>
      <c r="D103" s="204" t="s">
        <v>128</v>
      </c>
      <c r="E103" s="205" t="s">
        <v>147</v>
      </c>
      <c r="F103" s="206" t="s">
        <v>141</v>
      </c>
      <c r="G103" s="207" t="s">
        <v>131</v>
      </c>
      <c r="H103" s="208">
        <v>32.8</v>
      </c>
      <c r="I103" s="209"/>
      <c r="J103" s="210">
        <f>ROUND(I103*H103,2)</f>
        <v>0</v>
      </c>
      <c r="K103" s="211"/>
      <c r="L103" s="43"/>
      <c r="M103" s="212" t="s">
        <v>19</v>
      </c>
      <c r="N103" s="213" t="s">
        <v>41</v>
      </c>
      <c r="O103" s="83"/>
      <c r="P103" s="214">
        <f>O103*H103</f>
        <v>0</v>
      </c>
      <c r="Q103" s="214">
        <v>0</v>
      </c>
      <c r="R103" s="214">
        <f>Q103*H103</f>
        <v>0</v>
      </c>
      <c r="S103" s="214">
        <v>0</v>
      </c>
      <c r="T103" s="215">
        <f>S103*H103</f>
        <v>0</v>
      </c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  <c r="AR103" s="216" t="s">
        <v>132</v>
      </c>
      <c r="AT103" s="216" t="s">
        <v>128</v>
      </c>
      <c r="AU103" s="216" t="s">
        <v>80</v>
      </c>
      <c r="AY103" s="16" t="s">
        <v>125</v>
      </c>
      <c r="BE103" s="217">
        <f>IF(N103="základní",J103,0)</f>
        <v>0</v>
      </c>
      <c r="BF103" s="217">
        <f>IF(N103="snížená",J103,0)</f>
        <v>0</v>
      </c>
      <c r="BG103" s="217">
        <f>IF(N103="zákl. přenesená",J103,0)</f>
        <v>0</v>
      </c>
      <c r="BH103" s="217">
        <f>IF(N103="sníž. přenesená",J103,0)</f>
        <v>0</v>
      </c>
      <c r="BI103" s="217">
        <f>IF(N103="nulová",J103,0)</f>
        <v>0</v>
      </c>
      <c r="BJ103" s="16" t="s">
        <v>78</v>
      </c>
      <c r="BK103" s="217">
        <f>ROUND(I103*H103,2)</f>
        <v>0</v>
      </c>
      <c r="BL103" s="16" t="s">
        <v>132</v>
      </c>
      <c r="BM103" s="216" t="s">
        <v>148</v>
      </c>
    </row>
    <row r="104" spans="1:65" s="2" customFormat="1" ht="24.15" customHeight="1">
      <c r="A104" s="37"/>
      <c r="B104" s="38"/>
      <c r="C104" s="204" t="s">
        <v>149</v>
      </c>
      <c r="D104" s="204" t="s">
        <v>128</v>
      </c>
      <c r="E104" s="205" t="s">
        <v>150</v>
      </c>
      <c r="F104" s="206" t="s">
        <v>151</v>
      </c>
      <c r="G104" s="207" t="s">
        <v>131</v>
      </c>
      <c r="H104" s="208">
        <v>7</v>
      </c>
      <c r="I104" s="209"/>
      <c r="J104" s="210">
        <f>ROUND(I104*H104,2)</f>
        <v>0</v>
      </c>
      <c r="K104" s="211"/>
      <c r="L104" s="43"/>
      <c r="M104" s="212" t="s">
        <v>19</v>
      </c>
      <c r="N104" s="213" t="s">
        <v>41</v>
      </c>
      <c r="O104" s="83"/>
      <c r="P104" s="214">
        <f>O104*H104</f>
        <v>0</v>
      </c>
      <c r="Q104" s="214">
        <v>0</v>
      </c>
      <c r="R104" s="214">
        <f>Q104*H104</f>
        <v>0</v>
      </c>
      <c r="S104" s="214">
        <v>0</v>
      </c>
      <c r="T104" s="215">
        <f>S104*H104</f>
        <v>0</v>
      </c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  <c r="AR104" s="216" t="s">
        <v>132</v>
      </c>
      <c r="AT104" s="216" t="s">
        <v>128</v>
      </c>
      <c r="AU104" s="216" t="s">
        <v>80</v>
      </c>
      <c r="AY104" s="16" t="s">
        <v>125</v>
      </c>
      <c r="BE104" s="217">
        <f>IF(N104="základní",J104,0)</f>
        <v>0</v>
      </c>
      <c r="BF104" s="217">
        <f>IF(N104="snížená",J104,0)</f>
        <v>0</v>
      </c>
      <c r="BG104" s="217">
        <f>IF(N104="zákl. přenesená",J104,0)</f>
        <v>0</v>
      </c>
      <c r="BH104" s="217">
        <f>IF(N104="sníž. přenesená",J104,0)</f>
        <v>0</v>
      </c>
      <c r="BI104" s="217">
        <f>IF(N104="nulová",J104,0)</f>
        <v>0</v>
      </c>
      <c r="BJ104" s="16" t="s">
        <v>78</v>
      </c>
      <c r="BK104" s="217">
        <f>ROUND(I104*H104,2)</f>
        <v>0</v>
      </c>
      <c r="BL104" s="16" t="s">
        <v>132</v>
      </c>
      <c r="BM104" s="216" t="s">
        <v>152</v>
      </c>
    </row>
    <row r="105" spans="1:65" s="2" customFormat="1" ht="16.5" customHeight="1">
      <c r="A105" s="37"/>
      <c r="B105" s="38"/>
      <c r="C105" s="204" t="s">
        <v>142</v>
      </c>
      <c r="D105" s="204" t="s">
        <v>128</v>
      </c>
      <c r="E105" s="205" t="s">
        <v>153</v>
      </c>
      <c r="F105" s="206" t="s">
        <v>141</v>
      </c>
      <c r="G105" s="207" t="s">
        <v>131</v>
      </c>
      <c r="H105" s="208">
        <v>7</v>
      </c>
      <c r="I105" s="209"/>
      <c r="J105" s="210">
        <f>ROUND(I105*H105,2)</f>
        <v>0</v>
      </c>
      <c r="K105" s="211"/>
      <c r="L105" s="43"/>
      <c r="M105" s="212" t="s">
        <v>19</v>
      </c>
      <c r="N105" s="213" t="s">
        <v>41</v>
      </c>
      <c r="O105" s="83"/>
      <c r="P105" s="214">
        <f>O105*H105</f>
        <v>0</v>
      </c>
      <c r="Q105" s="214">
        <v>0</v>
      </c>
      <c r="R105" s="214">
        <f>Q105*H105</f>
        <v>0</v>
      </c>
      <c r="S105" s="214">
        <v>0</v>
      </c>
      <c r="T105" s="215">
        <f>S105*H105</f>
        <v>0</v>
      </c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  <c r="AR105" s="216" t="s">
        <v>132</v>
      </c>
      <c r="AT105" s="216" t="s">
        <v>128</v>
      </c>
      <c r="AU105" s="216" t="s">
        <v>80</v>
      </c>
      <c r="AY105" s="16" t="s">
        <v>125</v>
      </c>
      <c r="BE105" s="217">
        <f>IF(N105="základní",J105,0)</f>
        <v>0</v>
      </c>
      <c r="BF105" s="217">
        <f>IF(N105="snížená",J105,0)</f>
        <v>0</v>
      </c>
      <c r="BG105" s="217">
        <f>IF(N105="zákl. přenesená",J105,0)</f>
        <v>0</v>
      </c>
      <c r="BH105" s="217">
        <f>IF(N105="sníž. přenesená",J105,0)</f>
        <v>0</v>
      </c>
      <c r="BI105" s="217">
        <f>IF(N105="nulová",J105,0)</f>
        <v>0</v>
      </c>
      <c r="BJ105" s="16" t="s">
        <v>78</v>
      </c>
      <c r="BK105" s="217">
        <f>ROUND(I105*H105,2)</f>
        <v>0</v>
      </c>
      <c r="BL105" s="16" t="s">
        <v>132</v>
      </c>
      <c r="BM105" s="216" t="s">
        <v>154</v>
      </c>
    </row>
    <row r="106" spans="1:65" s="2" customFormat="1" ht="24.15" customHeight="1">
      <c r="A106" s="37"/>
      <c r="B106" s="38"/>
      <c r="C106" s="204" t="s">
        <v>155</v>
      </c>
      <c r="D106" s="204" t="s">
        <v>128</v>
      </c>
      <c r="E106" s="205" t="s">
        <v>156</v>
      </c>
      <c r="F106" s="206" t="s">
        <v>157</v>
      </c>
      <c r="G106" s="207" t="s">
        <v>131</v>
      </c>
      <c r="H106" s="208">
        <v>66.7</v>
      </c>
      <c r="I106" s="209"/>
      <c r="J106" s="210">
        <f>ROUND(I106*H106,2)</f>
        <v>0</v>
      </c>
      <c r="K106" s="211"/>
      <c r="L106" s="43"/>
      <c r="M106" s="212" t="s">
        <v>19</v>
      </c>
      <c r="N106" s="213" t="s">
        <v>41</v>
      </c>
      <c r="O106" s="83"/>
      <c r="P106" s="214">
        <f>O106*H106</f>
        <v>0</v>
      </c>
      <c r="Q106" s="214">
        <v>0</v>
      </c>
      <c r="R106" s="214">
        <f>Q106*H106</f>
        <v>0</v>
      </c>
      <c r="S106" s="214">
        <v>0</v>
      </c>
      <c r="T106" s="215">
        <f>S106*H106</f>
        <v>0</v>
      </c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  <c r="AR106" s="216" t="s">
        <v>132</v>
      </c>
      <c r="AT106" s="216" t="s">
        <v>128</v>
      </c>
      <c r="AU106" s="216" t="s">
        <v>80</v>
      </c>
      <c r="AY106" s="16" t="s">
        <v>125</v>
      </c>
      <c r="BE106" s="217">
        <f>IF(N106="základní",J106,0)</f>
        <v>0</v>
      </c>
      <c r="BF106" s="217">
        <f>IF(N106="snížená",J106,0)</f>
        <v>0</v>
      </c>
      <c r="BG106" s="217">
        <f>IF(N106="zákl. přenesená",J106,0)</f>
        <v>0</v>
      </c>
      <c r="BH106" s="217">
        <f>IF(N106="sníž. přenesená",J106,0)</f>
        <v>0</v>
      </c>
      <c r="BI106" s="217">
        <f>IF(N106="nulová",J106,0)</f>
        <v>0</v>
      </c>
      <c r="BJ106" s="16" t="s">
        <v>78</v>
      </c>
      <c r="BK106" s="217">
        <f>ROUND(I106*H106,2)</f>
        <v>0</v>
      </c>
      <c r="BL106" s="16" t="s">
        <v>132</v>
      </c>
      <c r="BM106" s="216" t="s">
        <v>158</v>
      </c>
    </row>
    <row r="107" spans="1:65" s="2" customFormat="1" ht="16.5" customHeight="1">
      <c r="A107" s="37"/>
      <c r="B107" s="38"/>
      <c r="C107" s="204" t="s">
        <v>146</v>
      </c>
      <c r="D107" s="204" t="s">
        <v>128</v>
      </c>
      <c r="E107" s="205" t="s">
        <v>147</v>
      </c>
      <c r="F107" s="206" t="s">
        <v>141</v>
      </c>
      <c r="G107" s="207" t="s">
        <v>131</v>
      </c>
      <c r="H107" s="208">
        <v>66.7</v>
      </c>
      <c r="I107" s="209"/>
      <c r="J107" s="210">
        <f>ROUND(I107*H107,2)</f>
        <v>0</v>
      </c>
      <c r="K107" s="211"/>
      <c r="L107" s="43"/>
      <c r="M107" s="212" t="s">
        <v>19</v>
      </c>
      <c r="N107" s="213" t="s">
        <v>41</v>
      </c>
      <c r="O107" s="83"/>
      <c r="P107" s="214">
        <f>O107*H107</f>
        <v>0</v>
      </c>
      <c r="Q107" s="214">
        <v>0</v>
      </c>
      <c r="R107" s="214">
        <f>Q107*H107</f>
        <v>0</v>
      </c>
      <c r="S107" s="214">
        <v>0</v>
      </c>
      <c r="T107" s="215">
        <f>S107*H107</f>
        <v>0</v>
      </c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  <c r="AR107" s="216" t="s">
        <v>132</v>
      </c>
      <c r="AT107" s="216" t="s">
        <v>128</v>
      </c>
      <c r="AU107" s="216" t="s">
        <v>80</v>
      </c>
      <c r="AY107" s="16" t="s">
        <v>125</v>
      </c>
      <c r="BE107" s="217">
        <f>IF(N107="základní",J107,0)</f>
        <v>0</v>
      </c>
      <c r="BF107" s="217">
        <f>IF(N107="snížená",J107,0)</f>
        <v>0</v>
      </c>
      <c r="BG107" s="217">
        <f>IF(N107="zákl. přenesená",J107,0)</f>
        <v>0</v>
      </c>
      <c r="BH107" s="217">
        <f>IF(N107="sníž. přenesená",J107,0)</f>
        <v>0</v>
      </c>
      <c r="BI107" s="217">
        <f>IF(N107="nulová",J107,0)</f>
        <v>0</v>
      </c>
      <c r="BJ107" s="16" t="s">
        <v>78</v>
      </c>
      <c r="BK107" s="217">
        <f>ROUND(I107*H107,2)</f>
        <v>0</v>
      </c>
      <c r="BL107" s="16" t="s">
        <v>132</v>
      </c>
      <c r="BM107" s="216" t="s">
        <v>159</v>
      </c>
    </row>
    <row r="108" spans="1:65" s="2" customFormat="1" ht="37.8" customHeight="1">
      <c r="A108" s="37"/>
      <c r="B108" s="38"/>
      <c r="C108" s="204" t="s">
        <v>160</v>
      </c>
      <c r="D108" s="204" t="s">
        <v>128</v>
      </c>
      <c r="E108" s="205" t="s">
        <v>161</v>
      </c>
      <c r="F108" s="206" t="s">
        <v>162</v>
      </c>
      <c r="G108" s="207" t="s">
        <v>131</v>
      </c>
      <c r="H108" s="208">
        <v>163.5</v>
      </c>
      <c r="I108" s="209"/>
      <c r="J108" s="210">
        <f>ROUND(I108*H108,2)</f>
        <v>0</v>
      </c>
      <c r="K108" s="211"/>
      <c r="L108" s="43"/>
      <c r="M108" s="212" t="s">
        <v>19</v>
      </c>
      <c r="N108" s="213" t="s">
        <v>41</v>
      </c>
      <c r="O108" s="83"/>
      <c r="P108" s="214">
        <f>O108*H108</f>
        <v>0</v>
      </c>
      <c r="Q108" s="214">
        <v>0</v>
      </c>
      <c r="R108" s="214">
        <f>Q108*H108</f>
        <v>0</v>
      </c>
      <c r="S108" s="214">
        <v>0</v>
      </c>
      <c r="T108" s="215">
        <f>S108*H108</f>
        <v>0</v>
      </c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  <c r="AR108" s="216" t="s">
        <v>132</v>
      </c>
      <c r="AT108" s="216" t="s">
        <v>128</v>
      </c>
      <c r="AU108" s="216" t="s">
        <v>80</v>
      </c>
      <c r="AY108" s="16" t="s">
        <v>125</v>
      </c>
      <c r="BE108" s="217">
        <f>IF(N108="základní",J108,0)</f>
        <v>0</v>
      </c>
      <c r="BF108" s="217">
        <f>IF(N108="snížená",J108,0)</f>
        <v>0</v>
      </c>
      <c r="BG108" s="217">
        <f>IF(N108="zákl. přenesená",J108,0)</f>
        <v>0</v>
      </c>
      <c r="BH108" s="217">
        <f>IF(N108="sníž. přenesená",J108,0)</f>
        <v>0</v>
      </c>
      <c r="BI108" s="217">
        <f>IF(N108="nulová",J108,0)</f>
        <v>0</v>
      </c>
      <c r="BJ108" s="16" t="s">
        <v>78</v>
      </c>
      <c r="BK108" s="217">
        <f>ROUND(I108*H108,2)</f>
        <v>0</v>
      </c>
      <c r="BL108" s="16" t="s">
        <v>132</v>
      </c>
      <c r="BM108" s="216" t="s">
        <v>163</v>
      </c>
    </row>
    <row r="109" spans="1:65" s="2" customFormat="1" ht="16.5" customHeight="1">
      <c r="A109" s="37"/>
      <c r="B109" s="38"/>
      <c r="C109" s="204" t="s">
        <v>148</v>
      </c>
      <c r="D109" s="204" t="s">
        <v>128</v>
      </c>
      <c r="E109" s="205" t="s">
        <v>164</v>
      </c>
      <c r="F109" s="206" t="s">
        <v>141</v>
      </c>
      <c r="G109" s="207" t="s">
        <v>131</v>
      </c>
      <c r="H109" s="208">
        <v>163.5</v>
      </c>
      <c r="I109" s="209"/>
      <c r="J109" s="210">
        <f>ROUND(I109*H109,2)</f>
        <v>0</v>
      </c>
      <c r="K109" s="211"/>
      <c r="L109" s="43"/>
      <c r="M109" s="212" t="s">
        <v>19</v>
      </c>
      <c r="N109" s="213" t="s">
        <v>41</v>
      </c>
      <c r="O109" s="83"/>
      <c r="P109" s="214">
        <f>O109*H109</f>
        <v>0</v>
      </c>
      <c r="Q109" s="214">
        <v>0</v>
      </c>
      <c r="R109" s="214">
        <f>Q109*H109</f>
        <v>0</v>
      </c>
      <c r="S109" s="214">
        <v>0</v>
      </c>
      <c r="T109" s="215">
        <f>S109*H109</f>
        <v>0</v>
      </c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  <c r="AR109" s="216" t="s">
        <v>132</v>
      </c>
      <c r="AT109" s="216" t="s">
        <v>128</v>
      </c>
      <c r="AU109" s="216" t="s">
        <v>80</v>
      </c>
      <c r="AY109" s="16" t="s">
        <v>125</v>
      </c>
      <c r="BE109" s="217">
        <f>IF(N109="základní",J109,0)</f>
        <v>0</v>
      </c>
      <c r="BF109" s="217">
        <f>IF(N109="snížená",J109,0)</f>
        <v>0</v>
      </c>
      <c r="BG109" s="217">
        <f>IF(N109="zákl. přenesená",J109,0)</f>
        <v>0</v>
      </c>
      <c r="BH109" s="217">
        <f>IF(N109="sníž. přenesená",J109,0)</f>
        <v>0</v>
      </c>
      <c r="BI109" s="217">
        <f>IF(N109="nulová",J109,0)</f>
        <v>0</v>
      </c>
      <c r="BJ109" s="16" t="s">
        <v>78</v>
      </c>
      <c r="BK109" s="217">
        <f>ROUND(I109*H109,2)</f>
        <v>0</v>
      </c>
      <c r="BL109" s="16" t="s">
        <v>132</v>
      </c>
      <c r="BM109" s="216" t="s">
        <v>165</v>
      </c>
    </row>
    <row r="110" spans="1:65" s="2" customFormat="1" ht="24.15" customHeight="1">
      <c r="A110" s="37"/>
      <c r="B110" s="38"/>
      <c r="C110" s="204" t="s">
        <v>166</v>
      </c>
      <c r="D110" s="204" t="s">
        <v>128</v>
      </c>
      <c r="E110" s="205" t="s">
        <v>167</v>
      </c>
      <c r="F110" s="206" t="s">
        <v>168</v>
      </c>
      <c r="G110" s="207" t="s">
        <v>131</v>
      </c>
      <c r="H110" s="208">
        <v>62.5</v>
      </c>
      <c r="I110" s="209"/>
      <c r="J110" s="210">
        <f>ROUND(I110*H110,2)</f>
        <v>0</v>
      </c>
      <c r="K110" s="211"/>
      <c r="L110" s="43"/>
      <c r="M110" s="212" t="s">
        <v>19</v>
      </c>
      <c r="N110" s="213" t="s">
        <v>41</v>
      </c>
      <c r="O110" s="83"/>
      <c r="P110" s="214">
        <f>O110*H110</f>
        <v>0</v>
      </c>
      <c r="Q110" s="214">
        <v>0</v>
      </c>
      <c r="R110" s="214">
        <f>Q110*H110</f>
        <v>0</v>
      </c>
      <c r="S110" s="214">
        <v>0</v>
      </c>
      <c r="T110" s="215">
        <f>S110*H110</f>
        <v>0</v>
      </c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  <c r="AR110" s="216" t="s">
        <v>132</v>
      </c>
      <c r="AT110" s="216" t="s">
        <v>128</v>
      </c>
      <c r="AU110" s="216" t="s">
        <v>80</v>
      </c>
      <c r="AY110" s="16" t="s">
        <v>125</v>
      </c>
      <c r="BE110" s="217">
        <f>IF(N110="základní",J110,0)</f>
        <v>0</v>
      </c>
      <c r="BF110" s="217">
        <f>IF(N110="snížená",J110,0)</f>
        <v>0</v>
      </c>
      <c r="BG110" s="217">
        <f>IF(N110="zákl. přenesená",J110,0)</f>
        <v>0</v>
      </c>
      <c r="BH110" s="217">
        <f>IF(N110="sníž. přenesená",J110,0)</f>
        <v>0</v>
      </c>
      <c r="BI110" s="217">
        <f>IF(N110="nulová",J110,0)</f>
        <v>0</v>
      </c>
      <c r="BJ110" s="16" t="s">
        <v>78</v>
      </c>
      <c r="BK110" s="217">
        <f>ROUND(I110*H110,2)</f>
        <v>0</v>
      </c>
      <c r="BL110" s="16" t="s">
        <v>132</v>
      </c>
      <c r="BM110" s="216" t="s">
        <v>169</v>
      </c>
    </row>
    <row r="111" spans="1:65" s="2" customFormat="1" ht="37.8" customHeight="1">
      <c r="A111" s="37"/>
      <c r="B111" s="38"/>
      <c r="C111" s="204" t="s">
        <v>152</v>
      </c>
      <c r="D111" s="204" t="s">
        <v>128</v>
      </c>
      <c r="E111" s="205" t="s">
        <v>170</v>
      </c>
      <c r="F111" s="206" t="s">
        <v>171</v>
      </c>
      <c r="G111" s="207" t="s">
        <v>131</v>
      </c>
      <c r="H111" s="208">
        <v>399.3</v>
      </c>
      <c r="I111" s="209"/>
      <c r="J111" s="210">
        <f>ROUND(I111*H111,2)</f>
        <v>0</v>
      </c>
      <c r="K111" s="211"/>
      <c r="L111" s="43"/>
      <c r="M111" s="212" t="s">
        <v>19</v>
      </c>
      <c r="N111" s="213" t="s">
        <v>41</v>
      </c>
      <c r="O111" s="83"/>
      <c r="P111" s="214">
        <f>O111*H111</f>
        <v>0</v>
      </c>
      <c r="Q111" s="214">
        <v>0</v>
      </c>
      <c r="R111" s="214">
        <f>Q111*H111</f>
        <v>0</v>
      </c>
      <c r="S111" s="214">
        <v>0</v>
      </c>
      <c r="T111" s="215">
        <f>S111*H111</f>
        <v>0</v>
      </c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  <c r="AR111" s="216" t="s">
        <v>132</v>
      </c>
      <c r="AT111" s="216" t="s">
        <v>128</v>
      </c>
      <c r="AU111" s="216" t="s">
        <v>80</v>
      </c>
      <c r="AY111" s="16" t="s">
        <v>125</v>
      </c>
      <c r="BE111" s="217">
        <f>IF(N111="základní",J111,0)</f>
        <v>0</v>
      </c>
      <c r="BF111" s="217">
        <f>IF(N111="snížená",J111,0)</f>
        <v>0</v>
      </c>
      <c r="BG111" s="217">
        <f>IF(N111="zákl. přenesená",J111,0)</f>
        <v>0</v>
      </c>
      <c r="BH111" s="217">
        <f>IF(N111="sníž. přenesená",J111,0)</f>
        <v>0</v>
      </c>
      <c r="BI111" s="217">
        <f>IF(N111="nulová",J111,0)</f>
        <v>0</v>
      </c>
      <c r="BJ111" s="16" t="s">
        <v>78</v>
      </c>
      <c r="BK111" s="217">
        <f>ROUND(I111*H111,2)</f>
        <v>0</v>
      </c>
      <c r="BL111" s="16" t="s">
        <v>132</v>
      </c>
      <c r="BM111" s="216" t="s">
        <v>172</v>
      </c>
    </row>
    <row r="112" spans="1:65" s="2" customFormat="1" ht="24.15" customHeight="1">
      <c r="A112" s="37"/>
      <c r="B112" s="38"/>
      <c r="C112" s="204" t="s">
        <v>8</v>
      </c>
      <c r="D112" s="204" t="s">
        <v>128</v>
      </c>
      <c r="E112" s="205" t="s">
        <v>173</v>
      </c>
      <c r="F112" s="206" t="s">
        <v>174</v>
      </c>
      <c r="G112" s="207" t="s">
        <v>131</v>
      </c>
      <c r="H112" s="208">
        <v>3993</v>
      </c>
      <c r="I112" s="209"/>
      <c r="J112" s="210">
        <f>ROUND(I112*H112,2)</f>
        <v>0</v>
      </c>
      <c r="K112" s="211"/>
      <c r="L112" s="43"/>
      <c r="M112" s="212" t="s">
        <v>19</v>
      </c>
      <c r="N112" s="213" t="s">
        <v>41</v>
      </c>
      <c r="O112" s="83"/>
      <c r="P112" s="214">
        <f>O112*H112</f>
        <v>0</v>
      </c>
      <c r="Q112" s="214">
        <v>0</v>
      </c>
      <c r="R112" s="214">
        <f>Q112*H112</f>
        <v>0</v>
      </c>
      <c r="S112" s="214">
        <v>0</v>
      </c>
      <c r="T112" s="215">
        <f>S112*H112</f>
        <v>0</v>
      </c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  <c r="AR112" s="216" t="s">
        <v>132</v>
      </c>
      <c r="AT112" s="216" t="s">
        <v>128</v>
      </c>
      <c r="AU112" s="216" t="s">
        <v>80</v>
      </c>
      <c r="AY112" s="16" t="s">
        <v>125</v>
      </c>
      <c r="BE112" s="217">
        <f>IF(N112="základní",J112,0)</f>
        <v>0</v>
      </c>
      <c r="BF112" s="217">
        <f>IF(N112="snížená",J112,0)</f>
        <v>0</v>
      </c>
      <c r="BG112" s="217">
        <f>IF(N112="zákl. přenesená",J112,0)</f>
        <v>0</v>
      </c>
      <c r="BH112" s="217">
        <f>IF(N112="sníž. přenesená",J112,0)</f>
        <v>0</v>
      </c>
      <c r="BI112" s="217">
        <f>IF(N112="nulová",J112,0)</f>
        <v>0</v>
      </c>
      <c r="BJ112" s="16" t="s">
        <v>78</v>
      </c>
      <c r="BK112" s="217">
        <f>ROUND(I112*H112,2)</f>
        <v>0</v>
      </c>
      <c r="BL112" s="16" t="s">
        <v>132</v>
      </c>
      <c r="BM112" s="216" t="s">
        <v>175</v>
      </c>
    </row>
    <row r="113" spans="1:65" s="2" customFormat="1" ht="16.5" customHeight="1">
      <c r="A113" s="37"/>
      <c r="B113" s="38"/>
      <c r="C113" s="204" t="s">
        <v>154</v>
      </c>
      <c r="D113" s="204" t="s">
        <v>128</v>
      </c>
      <c r="E113" s="205" t="s">
        <v>176</v>
      </c>
      <c r="F113" s="206" t="s">
        <v>177</v>
      </c>
      <c r="G113" s="207" t="s">
        <v>131</v>
      </c>
      <c r="H113" s="208">
        <v>399.3</v>
      </c>
      <c r="I113" s="209"/>
      <c r="J113" s="210">
        <f>ROUND(I113*H113,2)</f>
        <v>0</v>
      </c>
      <c r="K113" s="211"/>
      <c r="L113" s="43"/>
      <c r="M113" s="212" t="s">
        <v>19</v>
      </c>
      <c r="N113" s="213" t="s">
        <v>41</v>
      </c>
      <c r="O113" s="83"/>
      <c r="P113" s="214">
        <f>O113*H113</f>
        <v>0</v>
      </c>
      <c r="Q113" s="214">
        <v>0</v>
      </c>
      <c r="R113" s="214">
        <f>Q113*H113</f>
        <v>0</v>
      </c>
      <c r="S113" s="214">
        <v>0</v>
      </c>
      <c r="T113" s="215">
        <f>S113*H113</f>
        <v>0</v>
      </c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  <c r="AR113" s="216" t="s">
        <v>132</v>
      </c>
      <c r="AT113" s="216" t="s">
        <v>128</v>
      </c>
      <c r="AU113" s="216" t="s">
        <v>80</v>
      </c>
      <c r="AY113" s="16" t="s">
        <v>125</v>
      </c>
      <c r="BE113" s="217">
        <f>IF(N113="základní",J113,0)</f>
        <v>0</v>
      </c>
      <c r="BF113" s="217">
        <f>IF(N113="snížená",J113,0)</f>
        <v>0</v>
      </c>
      <c r="BG113" s="217">
        <f>IF(N113="zákl. přenesená",J113,0)</f>
        <v>0</v>
      </c>
      <c r="BH113" s="217">
        <f>IF(N113="sníž. přenesená",J113,0)</f>
        <v>0</v>
      </c>
      <c r="BI113" s="217">
        <f>IF(N113="nulová",J113,0)</f>
        <v>0</v>
      </c>
      <c r="BJ113" s="16" t="s">
        <v>78</v>
      </c>
      <c r="BK113" s="217">
        <f>ROUND(I113*H113,2)</f>
        <v>0</v>
      </c>
      <c r="BL113" s="16" t="s">
        <v>132</v>
      </c>
      <c r="BM113" s="216" t="s">
        <v>178</v>
      </c>
    </row>
    <row r="114" spans="1:65" s="2" customFormat="1" ht="16.5" customHeight="1">
      <c r="A114" s="37"/>
      <c r="B114" s="38"/>
      <c r="C114" s="204" t="s">
        <v>179</v>
      </c>
      <c r="D114" s="204" t="s">
        <v>128</v>
      </c>
      <c r="E114" s="205" t="s">
        <v>180</v>
      </c>
      <c r="F114" s="206" t="s">
        <v>181</v>
      </c>
      <c r="G114" s="207" t="s">
        <v>182</v>
      </c>
      <c r="H114" s="208">
        <v>798.6</v>
      </c>
      <c r="I114" s="209"/>
      <c r="J114" s="210">
        <f>ROUND(I114*H114,2)</f>
        <v>0</v>
      </c>
      <c r="K114" s="211"/>
      <c r="L114" s="43"/>
      <c r="M114" s="212" t="s">
        <v>19</v>
      </c>
      <c r="N114" s="213" t="s">
        <v>41</v>
      </c>
      <c r="O114" s="83"/>
      <c r="P114" s="214">
        <f>O114*H114</f>
        <v>0</v>
      </c>
      <c r="Q114" s="214">
        <v>0</v>
      </c>
      <c r="R114" s="214">
        <f>Q114*H114</f>
        <v>0</v>
      </c>
      <c r="S114" s="214">
        <v>0</v>
      </c>
      <c r="T114" s="215">
        <f>S114*H114</f>
        <v>0</v>
      </c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  <c r="AR114" s="216" t="s">
        <v>132</v>
      </c>
      <c r="AT114" s="216" t="s">
        <v>128</v>
      </c>
      <c r="AU114" s="216" t="s">
        <v>80</v>
      </c>
      <c r="AY114" s="16" t="s">
        <v>125</v>
      </c>
      <c r="BE114" s="217">
        <f>IF(N114="základní",J114,0)</f>
        <v>0</v>
      </c>
      <c r="BF114" s="217">
        <f>IF(N114="snížená",J114,0)</f>
        <v>0</v>
      </c>
      <c r="BG114" s="217">
        <f>IF(N114="zákl. přenesená",J114,0)</f>
        <v>0</v>
      </c>
      <c r="BH114" s="217">
        <f>IF(N114="sníž. přenesená",J114,0)</f>
        <v>0</v>
      </c>
      <c r="BI114" s="217">
        <f>IF(N114="nulová",J114,0)</f>
        <v>0</v>
      </c>
      <c r="BJ114" s="16" t="s">
        <v>78</v>
      </c>
      <c r="BK114" s="217">
        <f>ROUND(I114*H114,2)</f>
        <v>0</v>
      </c>
      <c r="BL114" s="16" t="s">
        <v>132</v>
      </c>
      <c r="BM114" s="216" t="s">
        <v>183</v>
      </c>
    </row>
    <row r="115" spans="1:65" s="2" customFormat="1" ht="24.15" customHeight="1">
      <c r="A115" s="37"/>
      <c r="B115" s="38"/>
      <c r="C115" s="204" t="s">
        <v>158</v>
      </c>
      <c r="D115" s="204" t="s">
        <v>128</v>
      </c>
      <c r="E115" s="205" t="s">
        <v>184</v>
      </c>
      <c r="F115" s="206" t="s">
        <v>185</v>
      </c>
      <c r="G115" s="207" t="s">
        <v>186</v>
      </c>
      <c r="H115" s="208">
        <v>2</v>
      </c>
      <c r="I115" s="209"/>
      <c r="J115" s="210">
        <f>ROUND(I115*H115,2)</f>
        <v>0</v>
      </c>
      <c r="K115" s="211"/>
      <c r="L115" s="43"/>
      <c r="M115" s="212" t="s">
        <v>19</v>
      </c>
      <c r="N115" s="213" t="s">
        <v>41</v>
      </c>
      <c r="O115" s="83"/>
      <c r="P115" s="214">
        <f>O115*H115</f>
        <v>0</v>
      </c>
      <c r="Q115" s="214">
        <v>0</v>
      </c>
      <c r="R115" s="214">
        <f>Q115*H115</f>
        <v>0</v>
      </c>
      <c r="S115" s="214">
        <v>0</v>
      </c>
      <c r="T115" s="215">
        <f>S115*H115</f>
        <v>0</v>
      </c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  <c r="AR115" s="216" t="s">
        <v>132</v>
      </c>
      <c r="AT115" s="216" t="s">
        <v>128</v>
      </c>
      <c r="AU115" s="216" t="s">
        <v>80</v>
      </c>
      <c r="AY115" s="16" t="s">
        <v>125</v>
      </c>
      <c r="BE115" s="217">
        <f>IF(N115="základní",J115,0)</f>
        <v>0</v>
      </c>
      <c r="BF115" s="217">
        <f>IF(N115="snížená",J115,0)</f>
        <v>0</v>
      </c>
      <c r="BG115" s="217">
        <f>IF(N115="zákl. přenesená",J115,0)</f>
        <v>0</v>
      </c>
      <c r="BH115" s="217">
        <f>IF(N115="sníž. přenesená",J115,0)</f>
        <v>0</v>
      </c>
      <c r="BI115" s="217">
        <f>IF(N115="nulová",J115,0)</f>
        <v>0</v>
      </c>
      <c r="BJ115" s="16" t="s">
        <v>78</v>
      </c>
      <c r="BK115" s="217">
        <f>ROUND(I115*H115,2)</f>
        <v>0</v>
      </c>
      <c r="BL115" s="16" t="s">
        <v>132</v>
      </c>
      <c r="BM115" s="216" t="s">
        <v>187</v>
      </c>
    </row>
    <row r="116" spans="1:65" s="2" customFormat="1" ht="24.15" customHeight="1">
      <c r="A116" s="37"/>
      <c r="B116" s="38"/>
      <c r="C116" s="204" t="s">
        <v>188</v>
      </c>
      <c r="D116" s="204" t="s">
        <v>128</v>
      </c>
      <c r="E116" s="205" t="s">
        <v>189</v>
      </c>
      <c r="F116" s="206" t="s">
        <v>190</v>
      </c>
      <c r="G116" s="207" t="s">
        <v>186</v>
      </c>
      <c r="H116" s="208">
        <v>1</v>
      </c>
      <c r="I116" s="209"/>
      <c r="J116" s="210">
        <f>ROUND(I116*H116,2)</f>
        <v>0</v>
      </c>
      <c r="K116" s="211"/>
      <c r="L116" s="43"/>
      <c r="M116" s="212" t="s">
        <v>19</v>
      </c>
      <c r="N116" s="213" t="s">
        <v>41</v>
      </c>
      <c r="O116" s="83"/>
      <c r="P116" s="214">
        <f>O116*H116</f>
        <v>0</v>
      </c>
      <c r="Q116" s="214">
        <v>0</v>
      </c>
      <c r="R116" s="214">
        <f>Q116*H116</f>
        <v>0</v>
      </c>
      <c r="S116" s="214">
        <v>0</v>
      </c>
      <c r="T116" s="215">
        <f>S116*H116</f>
        <v>0</v>
      </c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  <c r="AR116" s="216" t="s">
        <v>132</v>
      </c>
      <c r="AT116" s="216" t="s">
        <v>128</v>
      </c>
      <c r="AU116" s="216" t="s">
        <v>80</v>
      </c>
      <c r="AY116" s="16" t="s">
        <v>125</v>
      </c>
      <c r="BE116" s="217">
        <f>IF(N116="základní",J116,0)</f>
        <v>0</v>
      </c>
      <c r="BF116" s="217">
        <f>IF(N116="snížená",J116,0)</f>
        <v>0</v>
      </c>
      <c r="BG116" s="217">
        <f>IF(N116="zákl. přenesená",J116,0)</f>
        <v>0</v>
      </c>
      <c r="BH116" s="217">
        <f>IF(N116="sníž. přenesená",J116,0)</f>
        <v>0</v>
      </c>
      <c r="BI116" s="217">
        <f>IF(N116="nulová",J116,0)</f>
        <v>0</v>
      </c>
      <c r="BJ116" s="16" t="s">
        <v>78</v>
      </c>
      <c r="BK116" s="217">
        <f>ROUND(I116*H116,2)</f>
        <v>0</v>
      </c>
      <c r="BL116" s="16" t="s">
        <v>132</v>
      </c>
      <c r="BM116" s="216" t="s">
        <v>191</v>
      </c>
    </row>
    <row r="117" spans="1:63" s="12" customFormat="1" ht="22.8" customHeight="1">
      <c r="A117" s="12"/>
      <c r="B117" s="188"/>
      <c r="C117" s="189"/>
      <c r="D117" s="190" t="s">
        <v>69</v>
      </c>
      <c r="E117" s="202" t="s">
        <v>192</v>
      </c>
      <c r="F117" s="202" t="s">
        <v>193</v>
      </c>
      <c r="G117" s="189"/>
      <c r="H117" s="189"/>
      <c r="I117" s="192"/>
      <c r="J117" s="203">
        <f>BK117</f>
        <v>0</v>
      </c>
      <c r="K117" s="189"/>
      <c r="L117" s="194"/>
      <c r="M117" s="195"/>
      <c r="N117" s="196"/>
      <c r="O117" s="196"/>
      <c r="P117" s="197">
        <f>SUM(P118:P133)</f>
        <v>0</v>
      </c>
      <c r="Q117" s="196"/>
      <c r="R117" s="197">
        <f>SUM(R118:R133)</f>
        <v>0</v>
      </c>
      <c r="S117" s="196"/>
      <c r="T117" s="198">
        <f>SUM(T118:T133)</f>
        <v>0</v>
      </c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R117" s="199" t="s">
        <v>78</v>
      </c>
      <c r="AT117" s="200" t="s">
        <v>69</v>
      </c>
      <c r="AU117" s="200" t="s">
        <v>78</v>
      </c>
      <c r="AY117" s="199" t="s">
        <v>125</v>
      </c>
      <c r="BK117" s="201">
        <f>SUM(BK118:BK133)</f>
        <v>0</v>
      </c>
    </row>
    <row r="118" spans="1:65" s="2" customFormat="1" ht="44.25" customHeight="1">
      <c r="A118" s="37"/>
      <c r="B118" s="38"/>
      <c r="C118" s="204" t="s">
        <v>159</v>
      </c>
      <c r="D118" s="204" t="s">
        <v>128</v>
      </c>
      <c r="E118" s="205" t="s">
        <v>194</v>
      </c>
      <c r="F118" s="206" t="s">
        <v>195</v>
      </c>
      <c r="G118" s="207" t="s">
        <v>135</v>
      </c>
      <c r="H118" s="208">
        <v>7</v>
      </c>
      <c r="I118" s="209"/>
      <c r="J118" s="210">
        <f>ROUND(I118*H118,2)</f>
        <v>0</v>
      </c>
      <c r="K118" s="211"/>
      <c r="L118" s="43"/>
      <c r="M118" s="212" t="s">
        <v>19</v>
      </c>
      <c r="N118" s="213" t="s">
        <v>41</v>
      </c>
      <c r="O118" s="83"/>
      <c r="P118" s="214">
        <f>O118*H118</f>
        <v>0</v>
      </c>
      <c r="Q118" s="214">
        <v>0</v>
      </c>
      <c r="R118" s="214">
        <f>Q118*H118</f>
        <v>0</v>
      </c>
      <c r="S118" s="214">
        <v>0</v>
      </c>
      <c r="T118" s="215">
        <f>S118*H118</f>
        <v>0</v>
      </c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  <c r="AR118" s="216" t="s">
        <v>132</v>
      </c>
      <c r="AT118" s="216" t="s">
        <v>128</v>
      </c>
      <c r="AU118" s="216" t="s">
        <v>80</v>
      </c>
      <c r="AY118" s="16" t="s">
        <v>125</v>
      </c>
      <c r="BE118" s="217">
        <f>IF(N118="základní",J118,0)</f>
        <v>0</v>
      </c>
      <c r="BF118" s="217">
        <f>IF(N118="snížená",J118,0)</f>
        <v>0</v>
      </c>
      <c r="BG118" s="217">
        <f>IF(N118="zákl. přenesená",J118,0)</f>
        <v>0</v>
      </c>
      <c r="BH118" s="217">
        <f>IF(N118="sníž. přenesená",J118,0)</f>
        <v>0</v>
      </c>
      <c r="BI118" s="217">
        <f>IF(N118="nulová",J118,0)</f>
        <v>0</v>
      </c>
      <c r="BJ118" s="16" t="s">
        <v>78</v>
      </c>
      <c r="BK118" s="217">
        <f>ROUND(I118*H118,2)</f>
        <v>0</v>
      </c>
      <c r="BL118" s="16" t="s">
        <v>132</v>
      </c>
      <c r="BM118" s="216" t="s">
        <v>196</v>
      </c>
    </row>
    <row r="119" spans="1:65" s="2" customFormat="1" ht="24.15" customHeight="1">
      <c r="A119" s="37"/>
      <c r="B119" s="38"/>
      <c r="C119" s="204" t="s">
        <v>7</v>
      </c>
      <c r="D119" s="204" t="s">
        <v>128</v>
      </c>
      <c r="E119" s="205" t="s">
        <v>197</v>
      </c>
      <c r="F119" s="206" t="s">
        <v>198</v>
      </c>
      <c r="G119" s="207" t="s">
        <v>135</v>
      </c>
      <c r="H119" s="208">
        <v>15.8</v>
      </c>
      <c r="I119" s="209"/>
      <c r="J119" s="210">
        <f>ROUND(I119*H119,2)</f>
        <v>0</v>
      </c>
      <c r="K119" s="211"/>
      <c r="L119" s="43"/>
      <c r="M119" s="212" t="s">
        <v>19</v>
      </c>
      <c r="N119" s="213" t="s">
        <v>41</v>
      </c>
      <c r="O119" s="83"/>
      <c r="P119" s="214">
        <f>O119*H119</f>
        <v>0</v>
      </c>
      <c r="Q119" s="214">
        <v>0</v>
      </c>
      <c r="R119" s="214">
        <f>Q119*H119</f>
        <v>0</v>
      </c>
      <c r="S119" s="214">
        <v>0</v>
      </c>
      <c r="T119" s="215">
        <f>S119*H119</f>
        <v>0</v>
      </c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  <c r="AR119" s="216" t="s">
        <v>132</v>
      </c>
      <c r="AT119" s="216" t="s">
        <v>128</v>
      </c>
      <c r="AU119" s="216" t="s">
        <v>80</v>
      </c>
      <c r="AY119" s="16" t="s">
        <v>125</v>
      </c>
      <c r="BE119" s="217">
        <f>IF(N119="základní",J119,0)</f>
        <v>0</v>
      </c>
      <c r="BF119" s="217">
        <f>IF(N119="snížená",J119,0)</f>
        <v>0</v>
      </c>
      <c r="BG119" s="217">
        <f>IF(N119="zákl. přenesená",J119,0)</f>
        <v>0</v>
      </c>
      <c r="BH119" s="217">
        <f>IF(N119="sníž. přenesená",J119,0)</f>
        <v>0</v>
      </c>
      <c r="BI119" s="217">
        <f>IF(N119="nulová",J119,0)</f>
        <v>0</v>
      </c>
      <c r="BJ119" s="16" t="s">
        <v>78</v>
      </c>
      <c r="BK119" s="217">
        <f>ROUND(I119*H119,2)</f>
        <v>0</v>
      </c>
      <c r="BL119" s="16" t="s">
        <v>132</v>
      </c>
      <c r="BM119" s="216" t="s">
        <v>199</v>
      </c>
    </row>
    <row r="120" spans="1:65" s="2" customFormat="1" ht="16.5" customHeight="1">
      <c r="A120" s="37"/>
      <c r="B120" s="38"/>
      <c r="C120" s="204" t="s">
        <v>163</v>
      </c>
      <c r="D120" s="204" t="s">
        <v>128</v>
      </c>
      <c r="E120" s="205" t="s">
        <v>200</v>
      </c>
      <c r="F120" s="206" t="s">
        <v>201</v>
      </c>
      <c r="G120" s="207" t="s">
        <v>135</v>
      </c>
      <c r="H120" s="208">
        <v>15.8</v>
      </c>
      <c r="I120" s="209"/>
      <c r="J120" s="210">
        <f>ROUND(I120*H120,2)</f>
        <v>0</v>
      </c>
      <c r="K120" s="211"/>
      <c r="L120" s="43"/>
      <c r="M120" s="212" t="s">
        <v>19</v>
      </c>
      <c r="N120" s="213" t="s">
        <v>41</v>
      </c>
      <c r="O120" s="83"/>
      <c r="P120" s="214">
        <f>O120*H120</f>
        <v>0</v>
      </c>
      <c r="Q120" s="214">
        <v>0</v>
      </c>
      <c r="R120" s="214">
        <f>Q120*H120</f>
        <v>0</v>
      </c>
      <c r="S120" s="214">
        <v>0</v>
      </c>
      <c r="T120" s="215">
        <f>S120*H120</f>
        <v>0</v>
      </c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  <c r="AR120" s="216" t="s">
        <v>132</v>
      </c>
      <c r="AT120" s="216" t="s">
        <v>128</v>
      </c>
      <c r="AU120" s="216" t="s">
        <v>80</v>
      </c>
      <c r="AY120" s="16" t="s">
        <v>125</v>
      </c>
      <c r="BE120" s="217">
        <f>IF(N120="základní",J120,0)</f>
        <v>0</v>
      </c>
      <c r="BF120" s="217">
        <f>IF(N120="snížená",J120,0)</f>
        <v>0</v>
      </c>
      <c r="BG120" s="217">
        <f>IF(N120="zákl. přenesená",J120,0)</f>
        <v>0</v>
      </c>
      <c r="BH120" s="217">
        <f>IF(N120="sníž. přenesená",J120,0)</f>
        <v>0</v>
      </c>
      <c r="BI120" s="217">
        <f>IF(N120="nulová",J120,0)</f>
        <v>0</v>
      </c>
      <c r="BJ120" s="16" t="s">
        <v>78</v>
      </c>
      <c r="BK120" s="217">
        <f>ROUND(I120*H120,2)</f>
        <v>0</v>
      </c>
      <c r="BL120" s="16" t="s">
        <v>132</v>
      </c>
      <c r="BM120" s="216" t="s">
        <v>202</v>
      </c>
    </row>
    <row r="121" spans="1:65" s="2" customFormat="1" ht="62.7" customHeight="1">
      <c r="A121" s="37"/>
      <c r="B121" s="38"/>
      <c r="C121" s="204" t="s">
        <v>203</v>
      </c>
      <c r="D121" s="204" t="s">
        <v>128</v>
      </c>
      <c r="E121" s="205" t="s">
        <v>204</v>
      </c>
      <c r="F121" s="206" t="s">
        <v>205</v>
      </c>
      <c r="G121" s="207" t="s">
        <v>131</v>
      </c>
      <c r="H121" s="208">
        <v>15</v>
      </c>
      <c r="I121" s="209"/>
      <c r="J121" s="210">
        <f>ROUND(I121*H121,2)</f>
        <v>0</v>
      </c>
      <c r="K121" s="211"/>
      <c r="L121" s="43"/>
      <c r="M121" s="212" t="s">
        <v>19</v>
      </c>
      <c r="N121" s="213" t="s">
        <v>41</v>
      </c>
      <c r="O121" s="83"/>
      <c r="P121" s="214">
        <f>O121*H121</f>
        <v>0</v>
      </c>
      <c r="Q121" s="214">
        <v>0</v>
      </c>
      <c r="R121" s="214">
        <f>Q121*H121</f>
        <v>0</v>
      </c>
      <c r="S121" s="214">
        <v>0</v>
      </c>
      <c r="T121" s="215">
        <f>S121*H121</f>
        <v>0</v>
      </c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R121" s="216" t="s">
        <v>132</v>
      </c>
      <c r="AT121" s="216" t="s">
        <v>128</v>
      </c>
      <c r="AU121" s="216" t="s">
        <v>80</v>
      </c>
      <c r="AY121" s="16" t="s">
        <v>125</v>
      </c>
      <c r="BE121" s="217">
        <f>IF(N121="základní",J121,0)</f>
        <v>0</v>
      </c>
      <c r="BF121" s="217">
        <f>IF(N121="snížená",J121,0)</f>
        <v>0</v>
      </c>
      <c r="BG121" s="217">
        <f>IF(N121="zákl. přenesená",J121,0)</f>
        <v>0</v>
      </c>
      <c r="BH121" s="217">
        <f>IF(N121="sníž. přenesená",J121,0)</f>
        <v>0</v>
      </c>
      <c r="BI121" s="217">
        <f>IF(N121="nulová",J121,0)</f>
        <v>0</v>
      </c>
      <c r="BJ121" s="16" t="s">
        <v>78</v>
      </c>
      <c r="BK121" s="217">
        <f>ROUND(I121*H121,2)</f>
        <v>0</v>
      </c>
      <c r="BL121" s="16" t="s">
        <v>132</v>
      </c>
      <c r="BM121" s="216" t="s">
        <v>206</v>
      </c>
    </row>
    <row r="122" spans="1:65" s="2" customFormat="1" ht="44.25" customHeight="1">
      <c r="A122" s="37"/>
      <c r="B122" s="38"/>
      <c r="C122" s="204" t="s">
        <v>165</v>
      </c>
      <c r="D122" s="204" t="s">
        <v>128</v>
      </c>
      <c r="E122" s="205" t="s">
        <v>207</v>
      </c>
      <c r="F122" s="206" t="s">
        <v>208</v>
      </c>
      <c r="G122" s="207" t="s">
        <v>135</v>
      </c>
      <c r="H122" s="208">
        <v>17.4</v>
      </c>
      <c r="I122" s="209"/>
      <c r="J122" s="210">
        <f>ROUND(I122*H122,2)</f>
        <v>0</v>
      </c>
      <c r="K122" s="211"/>
      <c r="L122" s="43"/>
      <c r="M122" s="212" t="s">
        <v>19</v>
      </c>
      <c r="N122" s="213" t="s">
        <v>41</v>
      </c>
      <c r="O122" s="83"/>
      <c r="P122" s="214">
        <f>O122*H122</f>
        <v>0</v>
      </c>
      <c r="Q122" s="214">
        <v>0</v>
      </c>
      <c r="R122" s="214">
        <f>Q122*H122</f>
        <v>0</v>
      </c>
      <c r="S122" s="214">
        <v>0</v>
      </c>
      <c r="T122" s="215">
        <f>S122*H122</f>
        <v>0</v>
      </c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R122" s="216" t="s">
        <v>132</v>
      </c>
      <c r="AT122" s="216" t="s">
        <v>128</v>
      </c>
      <c r="AU122" s="216" t="s">
        <v>80</v>
      </c>
      <c r="AY122" s="16" t="s">
        <v>125</v>
      </c>
      <c r="BE122" s="217">
        <f>IF(N122="základní",J122,0)</f>
        <v>0</v>
      </c>
      <c r="BF122" s="217">
        <f>IF(N122="snížená",J122,0)</f>
        <v>0</v>
      </c>
      <c r="BG122" s="217">
        <f>IF(N122="zákl. přenesená",J122,0)</f>
        <v>0</v>
      </c>
      <c r="BH122" s="217">
        <f>IF(N122="sníž. přenesená",J122,0)</f>
        <v>0</v>
      </c>
      <c r="BI122" s="217">
        <f>IF(N122="nulová",J122,0)</f>
        <v>0</v>
      </c>
      <c r="BJ122" s="16" t="s">
        <v>78</v>
      </c>
      <c r="BK122" s="217">
        <f>ROUND(I122*H122,2)</f>
        <v>0</v>
      </c>
      <c r="BL122" s="16" t="s">
        <v>132</v>
      </c>
      <c r="BM122" s="216" t="s">
        <v>209</v>
      </c>
    </row>
    <row r="123" spans="1:65" s="2" customFormat="1" ht="16.5" customHeight="1">
      <c r="A123" s="37"/>
      <c r="B123" s="38"/>
      <c r="C123" s="204" t="s">
        <v>210</v>
      </c>
      <c r="D123" s="204" t="s">
        <v>128</v>
      </c>
      <c r="E123" s="205" t="s">
        <v>211</v>
      </c>
      <c r="F123" s="206" t="s">
        <v>212</v>
      </c>
      <c r="G123" s="207" t="s">
        <v>135</v>
      </c>
      <c r="H123" s="208">
        <v>17.4</v>
      </c>
      <c r="I123" s="209"/>
      <c r="J123" s="210">
        <f>ROUND(I123*H123,2)</f>
        <v>0</v>
      </c>
      <c r="K123" s="211"/>
      <c r="L123" s="43"/>
      <c r="M123" s="212" t="s">
        <v>19</v>
      </c>
      <c r="N123" s="213" t="s">
        <v>41</v>
      </c>
      <c r="O123" s="83"/>
      <c r="P123" s="214">
        <f>O123*H123</f>
        <v>0</v>
      </c>
      <c r="Q123" s="214">
        <v>0</v>
      </c>
      <c r="R123" s="214">
        <f>Q123*H123</f>
        <v>0</v>
      </c>
      <c r="S123" s="214">
        <v>0</v>
      </c>
      <c r="T123" s="215">
        <f>S123*H123</f>
        <v>0</v>
      </c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R123" s="216" t="s">
        <v>132</v>
      </c>
      <c r="AT123" s="216" t="s">
        <v>128</v>
      </c>
      <c r="AU123" s="216" t="s">
        <v>80</v>
      </c>
      <c r="AY123" s="16" t="s">
        <v>125</v>
      </c>
      <c r="BE123" s="217">
        <f>IF(N123="základní",J123,0)</f>
        <v>0</v>
      </c>
      <c r="BF123" s="217">
        <f>IF(N123="snížená",J123,0)</f>
        <v>0</v>
      </c>
      <c r="BG123" s="217">
        <f>IF(N123="zákl. přenesená",J123,0)</f>
        <v>0</v>
      </c>
      <c r="BH123" s="217">
        <f>IF(N123="sníž. přenesená",J123,0)</f>
        <v>0</v>
      </c>
      <c r="BI123" s="217">
        <f>IF(N123="nulová",J123,0)</f>
        <v>0</v>
      </c>
      <c r="BJ123" s="16" t="s">
        <v>78</v>
      </c>
      <c r="BK123" s="217">
        <f>ROUND(I123*H123,2)</f>
        <v>0</v>
      </c>
      <c r="BL123" s="16" t="s">
        <v>132</v>
      </c>
      <c r="BM123" s="216" t="s">
        <v>213</v>
      </c>
    </row>
    <row r="124" spans="1:65" s="2" customFormat="1" ht="37.8" customHeight="1">
      <c r="A124" s="37"/>
      <c r="B124" s="38"/>
      <c r="C124" s="204" t="s">
        <v>169</v>
      </c>
      <c r="D124" s="204" t="s">
        <v>128</v>
      </c>
      <c r="E124" s="205" t="s">
        <v>214</v>
      </c>
      <c r="F124" s="206" t="s">
        <v>215</v>
      </c>
      <c r="G124" s="207" t="s">
        <v>182</v>
      </c>
      <c r="H124" s="208">
        <v>0.44</v>
      </c>
      <c r="I124" s="209"/>
      <c r="J124" s="210">
        <f>ROUND(I124*H124,2)</f>
        <v>0</v>
      </c>
      <c r="K124" s="211"/>
      <c r="L124" s="43"/>
      <c r="M124" s="212" t="s">
        <v>19</v>
      </c>
      <c r="N124" s="213" t="s">
        <v>41</v>
      </c>
      <c r="O124" s="83"/>
      <c r="P124" s="214">
        <f>O124*H124</f>
        <v>0</v>
      </c>
      <c r="Q124" s="214">
        <v>0</v>
      </c>
      <c r="R124" s="214">
        <f>Q124*H124</f>
        <v>0</v>
      </c>
      <c r="S124" s="214">
        <v>0</v>
      </c>
      <c r="T124" s="215">
        <f>S124*H124</f>
        <v>0</v>
      </c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R124" s="216" t="s">
        <v>132</v>
      </c>
      <c r="AT124" s="216" t="s">
        <v>128</v>
      </c>
      <c r="AU124" s="216" t="s">
        <v>80</v>
      </c>
      <c r="AY124" s="16" t="s">
        <v>125</v>
      </c>
      <c r="BE124" s="217">
        <f>IF(N124="základní",J124,0)</f>
        <v>0</v>
      </c>
      <c r="BF124" s="217">
        <f>IF(N124="snížená",J124,0)</f>
        <v>0</v>
      </c>
      <c r="BG124" s="217">
        <f>IF(N124="zákl. přenesená",J124,0)</f>
        <v>0</v>
      </c>
      <c r="BH124" s="217">
        <f>IF(N124="sníž. přenesená",J124,0)</f>
        <v>0</v>
      </c>
      <c r="BI124" s="217">
        <f>IF(N124="nulová",J124,0)</f>
        <v>0</v>
      </c>
      <c r="BJ124" s="16" t="s">
        <v>78</v>
      </c>
      <c r="BK124" s="217">
        <f>ROUND(I124*H124,2)</f>
        <v>0</v>
      </c>
      <c r="BL124" s="16" t="s">
        <v>132</v>
      </c>
      <c r="BM124" s="216" t="s">
        <v>216</v>
      </c>
    </row>
    <row r="125" spans="1:65" s="2" customFormat="1" ht="37.8" customHeight="1">
      <c r="A125" s="37"/>
      <c r="B125" s="38"/>
      <c r="C125" s="204" t="s">
        <v>217</v>
      </c>
      <c r="D125" s="204" t="s">
        <v>128</v>
      </c>
      <c r="E125" s="205" t="s">
        <v>218</v>
      </c>
      <c r="F125" s="206" t="s">
        <v>219</v>
      </c>
      <c r="G125" s="207" t="s">
        <v>131</v>
      </c>
      <c r="H125" s="208">
        <v>3.9</v>
      </c>
      <c r="I125" s="209"/>
      <c r="J125" s="210">
        <f>ROUND(I125*H125,2)</f>
        <v>0</v>
      </c>
      <c r="K125" s="211"/>
      <c r="L125" s="43"/>
      <c r="M125" s="212" t="s">
        <v>19</v>
      </c>
      <c r="N125" s="213" t="s">
        <v>41</v>
      </c>
      <c r="O125" s="83"/>
      <c r="P125" s="214">
        <f>O125*H125</f>
        <v>0</v>
      </c>
      <c r="Q125" s="214">
        <v>0</v>
      </c>
      <c r="R125" s="214">
        <f>Q125*H125</f>
        <v>0</v>
      </c>
      <c r="S125" s="214">
        <v>0</v>
      </c>
      <c r="T125" s="215">
        <f>S125*H125</f>
        <v>0</v>
      </c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R125" s="216" t="s">
        <v>132</v>
      </c>
      <c r="AT125" s="216" t="s">
        <v>128</v>
      </c>
      <c r="AU125" s="216" t="s">
        <v>80</v>
      </c>
      <c r="AY125" s="16" t="s">
        <v>125</v>
      </c>
      <c r="BE125" s="217">
        <f>IF(N125="základní",J125,0)</f>
        <v>0</v>
      </c>
      <c r="BF125" s="217">
        <f>IF(N125="snížená",J125,0)</f>
        <v>0</v>
      </c>
      <c r="BG125" s="217">
        <f>IF(N125="zákl. přenesená",J125,0)</f>
        <v>0</v>
      </c>
      <c r="BH125" s="217">
        <f>IF(N125="sníž. přenesená",J125,0)</f>
        <v>0</v>
      </c>
      <c r="BI125" s="217">
        <f>IF(N125="nulová",J125,0)</f>
        <v>0</v>
      </c>
      <c r="BJ125" s="16" t="s">
        <v>78</v>
      </c>
      <c r="BK125" s="217">
        <f>ROUND(I125*H125,2)</f>
        <v>0</v>
      </c>
      <c r="BL125" s="16" t="s">
        <v>132</v>
      </c>
      <c r="BM125" s="216" t="s">
        <v>220</v>
      </c>
    </row>
    <row r="126" spans="1:65" s="2" customFormat="1" ht="24.15" customHeight="1">
      <c r="A126" s="37"/>
      <c r="B126" s="38"/>
      <c r="C126" s="204" t="s">
        <v>172</v>
      </c>
      <c r="D126" s="204" t="s">
        <v>128</v>
      </c>
      <c r="E126" s="205" t="s">
        <v>221</v>
      </c>
      <c r="F126" s="206" t="s">
        <v>222</v>
      </c>
      <c r="G126" s="207" t="s">
        <v>131</v>
      </c>
      <c r="H126" s="208">
        <v>2.9</v>
      </c>
      <c r="I126" s="209"/>
      <c r="J126" s="210">
        <f>ROUND(I126*H126,2)</f>
        <v>0</v>
      </c>
      <c r="K126" s="211"/>
      <c r="L126" s="43"/>
      <c r="M126" s="212" t="s">
        <v>19</v>
      </c>
      <c r="N126" s="213" t="s">
        <v>41</v>
      </c>
      <c r="O126" s="83"/>
      <c r="P126" s="214">
        <f>O126*H126</f>
        <v>0</v>
      </c>
      <c r="Q126" s="214">
        <v>0</v>
      </c>
      <c r="R126" s="214">
        <f>Q126*H126</f>
        <v>0</v>
      </c>
      <c r="S126" s="214">
        <v>0</v>
      </c>
      <c r="T126" s="215">
        <f>S126*H126</f>
        <v>0</v>
      </c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R126" s="216" t="s">
        <v>132</v>
      </c>
      <c r="AT126" s="216" t="s">
        <v>128</v>
      </c>
      <c r="AU126" s="216" t="s">
        <v>80</v>
      </c>
      <c r="AY126" s="16" t="s">
        <v>125</v>
      </c>
      <c r="BE126" s="217">
        <f>IF(N126="základní",J126,0)</f>
        <v>0</v>
      </c>
      <c r="BF126" s="217">
        <f>IF(N126="snížená",J126,0)</f>
        <v>0</v>
      </c>
      <c r="BG126" s="217">
        <f>IF(N126="zákl. přenesená",J126,0)</f>
        <v>0</v>
      </c>
      <c r="BH126" s="217">
        <f>IF(N126="sníž. přenesená",J126,0)</f>
        <v>0</v>
      </c>
      <c r="BI126" s="217">
        <f>IF(N126="nulová",J126,0)</f>
        <v>0</v>
      </c>
      <c r="BJ126" s="16" t="s">
        <v>78</v>
      </c>
      <c r="BK126" s="217">
        <f>ROUND(I126*H126,2)</f>
        <v>0</v>
      </c>
      <c r="BL126" s="16" t="s">
        <v>132</v>
      </c>
      <c r="BM126" s="216" t="s">
        <v>223</v>
      </c>
    </row>
    <row r="127" spans="1:65" s="2" customFormat="1" ht="24.15" customHeight="1">
      <c r="A127" s="37"/>
      <c r="B127" s="38"/>
      <c r="C127" s="204" t="s">
        <v>224</v>
      </c>
      <c r="D127" s="204" t="s">
        <v>128</v>
      </c>
      <c r="E127" s="205" t="s">
        <v>225</v>
      </c>
      <c r="F127" s="206" t="s">
        <v>226</v>
      </c>
      <c r="G127" s="207" t="s">
        <v>131</v>
      </c>
      <c r="H127" s="208">
        <v>3.8</v>
      </c>
      <c r="I127" s="209"/>
      <c r="J127" s="210">
        <f>ROUND(I127*H127,2)</f>
        <v>0</v>
      </c>
      <c r="K127" s="211"/>
      <c r="L127" s="43"/>
      <c r="M127" s="212" t="s">
        <v>19</v>
      </c>
      <c r="N127" s="213" t="s">
        <v>41</v>
      </c>
      <c r="O127" s="83"/>
      <c r="P127" s="214">
        <f>O127*H127</f>
        <v>0</v>
      </c>
      <c r="Q127" s="214">
        <v>0</v>
      </c>
      <c r="R127" s="214">
        <f>Q127*H127</f>
        <v>0</v>
      </c>
      <c r="S127" s="214">
        <v>0</v>
      </c>
      <c r="T127" s="215">
        <f>S127*H127</f>
        <v>0</v>
      </c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R127" s="216" t="s">
        <v>132</v>
      </c>
      <c r="AT127" s="216" t="s">
        <v>128</v>
      </c>
      <c r="AU127" s="216" t="s">
        <v>80</v>
      </c>
      <c r="AY127" s="16" t="s">
        <v>125</v>
      </c>
      <c r="BE127" s="217">
        <f>IF(N127="základní",J127,0)</f>
        <v>0</v>
      </c>
      <c r="BF127" s="217">
        <f>IF(N127="snížená",J127,0)</f>
        <v>0</v>
      </c>
      <c r="BG127" s="217">
        <f>IF(N127="zákl. přenesená",J127,0)</f>
        <v>0</v>
      </c>
      <c r="BH127" s="217">
        <f>IF(N127="sníž. přenesená",J127,0)</f>
        <v>0</v>
      </c>
      <c r="BI127" s="217">
        <f>IF(N127="nulová",J127,0)</f>
        <v>0</v>
      </c>
      <c r="BJ127" s="16" t="s">
        <v>78</v>
      </c>
      <c r="BK127" s="217">
        <f>ROUND(I127*H127,2)</f>
        <v>0</v>
      </c>
      <c r="BL127" s="16" t="s">
        <v>132</v>
      </c>
      <c r="BM127" s="216" t="s">
        <v>227</v>
      </c>
    </row>
    <row r="128" spans="1:65" s="2" customFormat="1" ht="37.8" customHeight="1">
      <c r="A128" s="37"/>
      <c r="B128" s="38"/>
      <c r="C128" s="204" t="s">
        <v>175</v>
      </c>
      <c r="D128" s="204" t="s">
        <v>128</v>
      </c>
      <c r="E128" s="205" t="s">
        <v>228</v>
      </c>
      <c r="F128" s="206" t="s">
        <v>229</v>
      </c>
      <c r="G128" s="207" t="s">
        <v>135</v>
      </c>
      <c r="H128" s="208">
        <v>35</v>
      </c>
      <c r="I128" s="209"/>
      <c r="J128" s="210">
        <f>ROUND(I128*H128,2)</f>
        <v>0</v>
      </c>
      <c r="K128" s="211"/>
      <c r="L128" s="43"/>
      <c r="M128" s="212" t="s">
        <v>19</v>
      </c>
      <c r="N128" s="213" t="s">
        <v>41</v>
      </c>
      <c r="O128" s="83"/>
      <c r="P128" s="214">
        <f>O128*H128</f>
        <v>0</v>
      </c>
      <c r="Q128" s="214">
        <v>0</v>
      </c>
      <c r="R128" s="214">
        <f>Q128*H128</f>
        <v>0</v>
      </c>
      <c r="S128" s="214">
        <v>0</v>
      </c>
      <c r="T128" s="215">
        <f>S128*H128</f>
        <v>0</v>
      </c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R128" s="216" t="s">
        <v>132</v>
      </c>
      <c r="AT128" s="216" t="s">
        <v>128</v>
      </c>
      <c r="AU128" s="216" t="s">
        <v>80</v>
      </c>
      <c r="AY128" s="16" t="s">
        <v>125</v>
      </c>
      <c r="BE128" s="217">
        <f>IF(N128="základní",J128,0)</f>
        <v>0</v>
      </c>
      <c r="BF128" s="217">
        <f>IF(N128="snížená",J128,0)</f>
        <v>0</v>
      </c>
      <c r="BG128" s="217">
        <f>IF(N128="zákl. přenesená",J128,0)</f>
        <v>0</v>
      </c>
      <c r="BH128" s="217">
        <f>IF(N128="sníž. přenesená",J128,0)</f>
        <v>0</v>
      </c>
      <c r="BI128" s="217">
        <f>IF(N128="nulová",J128,0)</f>
        <v>0</v>
      </c>
      <c r="BJ128" s="16" t="s">
        <v>78</v>
      </c>
      <c r="BK128" s="217">
        <f>ROUND(I128*H128,2)</f>
        <v>0</v>
      </c>
      <c r="BL128" s="16" t="s">
        <v>132</v>
      </c>
      <c r="BM128" s="216" t="s">
        <v>230</v>
      </c>
    </row>
    <row r="129" spans="1:65" s="2" customFormat="1" ht="16.5" customHeight="1">
      <c r="A129" s="37"/>
      <c r="B129" s="38"/>
      <c r="C129" s="204" t="s">
        <v>231</v>
      </c>
      <c r="D129" s="204" t="s">
        <v>128</v>
      </c>
      <c r="E129" s="205" t="s">
        <v>232</v>
      </c>
      <c r="F129" s="206" t="s">
        <v>201</v>
      </c>
      <c r="G129" s="207" t="s">
        <v>135</v>
      </c>
      <c r="H129" s="208">
        <v>35</v>
      </c>
      <c r="I129" s="209"/>
      <c r="J129" s="210">
        <f>ROUND(I129*H129,2)</f>
        <v>0</v>
      </c>
      <c r="K129" s="211"/>
      <c r="L129" s="43"/>
      <c r="M129" s="212" t="s">
        <v>19</v>
      </c>
      <c r="N129" s="213" t="s">
        <v>41</v>
      </c>
      <c r="O129" s="83"/>
      <c r="P129" s="214">
        <f>O129*H129</f>
        <v>0</v>
      </c>
      <c r="Q129" s="214">
        <v>0</v>
      </c>
      <c r="R129" s="214">
        <f>Q129*H129</f>
        <v>0</v>
      </c>
      <c r="S129" s="214">
        <v>0</v>
      </c>
      <c r="T129" s="215">
        <f>S129*H129</f>
        <v>0</v>
      </c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R129" s="216" t="s">
        <v>132</v>
      </c>
      <c r="AT129" s="216" t="s">
        <v>128</v>
      </c>
      <c r="AU129" s="216" t="s">
        <v>80</v>
      </c>
      <c r="AY129" s="16" t="s">
        <v>125</v>
      </c>
      <c r="BE129" s="217">
        <f>IF(N129="základní",J129,0)</f>
        <v>0</v>
      </c>
      <c r="BF129" s="217">
        <f>IF(N129="snížená",J129,0)</f>
        <v>0</v>
      </c>
      <c r="BG129" s="217">
        <f>IF(N129="zákl. přenesená",J129,0)</f>
        <v>0</v>
      </c>
      <c r="BH129" s="217">
        <f>IF(N129="sníž. přenesená",J129,0)</f>
        <v>0</v>
      </c>
      <c r="BI129" s="217">
        <f>IF(N129="nulová",J129,0)</f>
        <v>0</v>
      </c>
      <c r="BJ129" s="16" t="s">
        <v>78</v>
      </c>
      <c r="BK129" s="217">
        <f>ROUND(I129*H129,2)</f>
        <v>0</v>
      </c>
      <c r="BL129" s="16" t="s">
        <v>132</v>
      </c>
      <c r="BM129" s="216" t="s">
        <v>233</v>
      </c>
    </row>
    <row r="130" spans="1:65" s="2" customFormat="1" ht="24.15" customHeight="1">
      <c r="A130" s="37"/>
      <c r="B130" s="38"/>
      <c r="C130" s="204" t="s">
        <v>178</v>
      </c>
      <c r="D130" s="204" t="s">
        <v>128</v>
      </c>
      <c r="E130" s="205" t="s">
        <v>234</v>
      </c>
      <c r="F130" s="206" t="s">
        <v>235</v>
      </c>
      <c r="G130" s="207" t="s">
        <v>135</v>
      </c>
      <c r="H130" s="208">
        <v>106.7</v>
      </c>
      <c r="I130" s="209"/>
      <c r="J130" s="210">
        <f>ROUND(I130*H130,2)</f>
        <v>0</v>
      </c>
      <c r="K130" s="211"/>
      <c r="L130" s="43"/>
      <c r="M130" s="212" t="s">
        <v>19</v>
      </c>
      <c r="N130" s="213" t="s">
        <v>41</v>
      </c>
      <c r="O130" s="83"/>
      <c r="P130" s="214">
        <f>O130*H130</f>
        <v>0</v>
      </c>
      <c r="Q130" s="214">
        <v>0</v>
      </c>
      <c r="R130" s="214">
        <f>Q130*H130</f>
        <v>0</v>
      </c>
      <c r="S130" s="214">
        <v>0</v>
      </c>
      <c r="T130" s="215">
        <f>S130*H130</f>
        <v>0</v>
      </c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R130" s="216" t="s">
        <v>132</v>
      </c>
      <c r="AT130" s="216" t="s">
        <v>128</v>
      </c>
      <c r="AU130" s="216" t="s">
        <v>80</v>
      </c>
      <c r="AY130" s="16" t="s">
        <v>125</v>
      </c>
      <c r="BE130" s="217">
        <f>IF(N130="základní",J130,0)</f>
        <v>0</v>
      </c>
      <c r="BF130" s="217">
        <f>IF(N130="snížená",J130,0)</f>
        <v>0</v>
      </c>
      <c r="BG130" s="217">
        <f>IF(N130="zákl. přenesená",J130,0)</f>
        <v>0</v>
      </c>
      <c r="BH130" s="217">
        <f>IF(N130="sníž. přenesená",J130,0)</f>
        <v>0</v>
      </c>
      <c r="BI130" s="217">
        <f>IF(N130="nulová",J130,0)</f>
        <v>0</v>
      </c>
      <c r="BJ130" s="16" t="s">
        <v>78</v>
      </c>
      <c r="BK130" s="217">
        <f>ROUND(I130*H130,2)</f>
        <v>0</v>
      </c>
      <c r="BL130" s="16" t="s">
        <v>132</v>
      </c>
      <c r="BM130" s="216" t="s">
        <v>236</v>
      </c>
    </row>
    <row r="131" spans="1:65" s="2" customFormat="1" ht="16.5" customHeight="1">
      <c r="A131" s="37"/>
      <c r="B131" s="38"/>
      <c r="C131" s="204" t="s">
        <v>237</v>
      </c>
      <c r="D131" s="204" t="s">
        <v>128</v>
      </c>
      <c r="E131" s="205" t="s">
        <v>238</v>
      </c>
      <c r="F131" s="206" t="s">
        <v>239</v>
      </c>
      <c r="G131" s="207" t="s">
        <v>135</v>
      </c>
      <c r="H131" s="208">
        <v>106.7</v>
      </c>
      <c r="I131" s="209"/>
      <c r="J131" s="210">
        <f>ROUND(I131*H131,2)</f>
        <v>0</v>
      </c>
      <c r="K131" s="211"/>
      <c r="L131" s="43"/>
      <c r="M131" s="212" t="s">
        <v>19</v>
      </c>
      <c r="N131" s="213" t="s">
        <v>41</v>
      </c>
      <c r="O131" s="83"/>
      <c r="P131" s="214">
        <f>O131*H131</f>
        <v>0</v>
      </c>
      <c r="Q131" s="214">
        <v>0</v>
      </c>
      <c r="R131" s="214">
        <f>Q131*H131</f>
        <v>0</v>
      </c>
      <c r="S131" s="214">
        <v>0</v>
      </c>
      <c r="T131" s="215">
        <f>S131*H131</f>
        <v>0</v>
      </c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R131" s="216" t="s">
        <v>132</v>
      </c>
      <c r="AT131" s="216" t="s">
        <v>128</v>
      </c>
      <c r="AU131" s="216" t="s">
        <v>80</v>
      </c>
      <c r="AY131" s="16" t="s">
        <v>125</v>
      </c>
      <c r="BE131" s="217">
        <f>IF(N131="základní",J131,0)</f>
        <v>0</v>
      </c>
      <c r="BF131" s="217">
        <f>IF(N131="snížená",J131,0)</f>
        <v>0</v>
      </c>
      <c r="BG131" s="217">
        <f>IF(N131="zákl. přenesená",J131,0)</f>
        <v>0</v>
      </c>
      <c r="BH131" s="217">
        <f>IF(N131="sníž. přenesená",J131,0)</f>
        <v>0</v>
      </c>
      <c r="BI131" s="217">
        <f>IF(N131="nulová",J131,0)</f>
        <v>0</v>
      </c>
      <c r="BJ131" s="16" t="s">
        <v>78</v>
      </c>
      <c r="BK131" s="217">
        <f>ROUND(I131*H131,2)</f>
        <v>0</v>
      </c>
      <c r="BL131" s="16" t="s">
        <v>132</v>
      </c>
      <c r="BM131" s="216" t="s">
        <v>240</v>
      </c>
    </row>
    <row r="132" spans="1:65" s="2" customFormat="1" ht="16.5" customHeight="1">
      <c r="A132" s="37"/>
      <c r="B132" s="38"/>
      <c r="C132" s="204" t="s">
        <v>183</v>
      </c>
      <c r="D132" s="204" t="s">
        <v>128</v>
      </c>
      <c r="E132" s="205" t="s">
        <v>241</v>
      </c>
      <c r="F132" s="206" t="s">
        <v>242</v>
      </c>
      <c r="G132" s="207" t="s">
        <v>135</v>
      </c>
      <c r="H132" s="208">
        <v>106.7</v>
      </c>
      <c r="I132" s="209"/>
      <c r="J132" s="210">
        <f>ROUND(I132*H132,2)</f>
        <v>0</v>
      </c>
      <c r="K132" s="211"/>
      <c r="L132" s="43"/>
      <c r="M132" s="212" t="s">
        <v>19</v>
      </c>
      <c r="N132" s="213" t="s">
        <v>41</v>
      </c>
      <c r="O132" s="83"/>
      <c r="P132" s="214">
        <f>O132*H132</f>
        <v>0</v>
      </c>
      <c r="Q132" s="214">
        <v>0</v>
      </c>
      <c r="R132" s="214">
        <f>Q132*H132</f>
        <v>0</v>
      </c>
      <c r="S132" s="214">
        <v>0</v>
      </c>
      <c r="T132" s="215">
        <f>S132*H132</f>
        <v>0</v>
      </c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R132" s="216" t="s">
        <v>132</v>
      </c>
      <c r="AT132" s="216" t="s">
        <v>128</v>
      </c>
      <c r="AU132" s="216" t="s">
        <v>80</v>
      </c>
      <c r="AY132" s="16" t="s">
        <v>125</v>
      </c>
      <c r="BE132" s="217">
        <f>IF(N132="základní",J132,0)</f>
        <v>0</v>
      </c>
      <c r="BF132" s="217">
        <f>IF(N132="snížená",J132,0)</f>
        <v>0</v>
      </c>
      <c r="BG132" s="217">
        <f>IF(N132="zákl. přenesená",J132,0)</f>
        <v>0</v>
      </c>
      <c r="BH132" s="217">
        <f>IF(N132="sníž. přenesená",J132,0)</f>
        <v>0</v>
      </c>
      <c r="BI132" s="217">
        <f>IF(N132="nulová",J132,0)</f>
        <v>0</v>
      </c>
      <c r="BJ132" s="16" t="s">
        <v>78</v>
      </c>
      <c r="BK132" s="217">
        <f>ROUND(I132*H132,2)</f>
        <v>0</v>
      </c>
      <c r="BL132" s="16" t="s">
        <v>132</v>
      </c>
      <c r="BM132" s="216" t="s">
        <v>243</v>
      </c>
    </row>
    <row r="133" spans="1:65" s="2" customFormat="1" ht="24.15" customHeight="1">
      <c r="A133" s="37"/>
      <c r="B133" s="38"/>
      <c r="C133" s="204" t="s">
        <v>244</v>
      </c>
      <c r="D133" s="204" t="s">
        <v>128</v>
      </c>
      <c r="E133" s="205" t="s">
        <v>245</v>
      </c>
      <c r="F133" s="206" t="s">
        <v>246</v>
      </c>
      <c r="G133" s="207" t="s">
        <v>247</v>
      </c>
      <c r="H133" s="208">
        <v>43</v>
      </c>
      <c r="I133" s="209"/>
      <c r="J133" s="210">
        <f>ROUND(I133*H133,2)</f>
        <v>0</v>
      </c>
      <c r="K133" s="211"/>
      <c r="L133" s="43"/>
      <c r="M133" s="212" t="s">
        <v>19</v>
      </c>
      <c r="N133" s="213" t="s">
        <v>41</v>
      </c>
      <c r="O133" s="83"/>
      <c r="P133" s="214">
        <f>O133*H133</f>
        <v>0</v>
      </c>
      <c r="Q133" s="214">
        <v>0</v>
      </c>
      <c r="R133" s="214">
        <f>Q133*H133</f>
        <v>0</v>
      </c>
      <c r="S133" s="214">
        <v>0</v>
      </c>
      <c r="T133" s="215">
        <f>S133*H133</f>
        <v>0</v>
      </c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R133" s="216" t="s">
        <v>132</v>
      </c>
      <c r="AT133" s="216" t="s">
        <v>128</v>
      </c>
      <c r="AU133" s="216" t="s">
        <v>80</v>
      </c>
      <c r="AY133" s="16" t="s">
        <v>125</v>
      </c>
      <c r="BE133" s="217">
        <f>IF(N133="základní",J133,0)</f>
        <v>0</v>
      </c>
      <c r="BF133" s="217">
        <f>IF(N133="snížená",J133,0)</f>
        <v>0</v>
      </c>
      <c r="BG133" s="217">
        <f>IF(N133="zákl. přenesená",J133,0)</f>
        <v>0</v>
      </c>
      <c r="BH133" s="217">
        <f>IF(N133="sníž. přenesená",J133,0)</f>
        <v>0</v>
      </c>
      <c r="BI133" s="217">
        <f>IF(N133="nulová",J133,0)</f>
        <v>0</v>
      </c>
      <c r="BJ133" s="16" t="s">
        <v>78</v>
      </c>
      <c r="BK133" s="217">
        <f>ROUND(I133*H133,2)</f>
        <v>0</v>
      </c>
      <c r="BL133" s="16" t="s">
        <v>132</v>
      </c>
      <c r="BM133" s="216" t="s">
        <v>248</v>
      </c>
    </row>
    <row r="134" spans="1:63" s="12" customFormat="1" ht="22.8" customHeight="1">
      <c r="A134" s="12"/>
      <c r="B134" s="188"/>
      <c r="C134" s="189"/>
      <c r="D134" s="190" t="s">
        <v>69</v>
      </c>
      <c r="E134" s="202" t="s">
        <v>249</v>
      </c>
      <c r="F134" s="202" t="s">
        <v>250</v>
      </c>
      <c r="G134" s="189"/>
      <c r="H134" s="189"/>
      <c r="I134" s="192"/>
      <c r="J134" s="203">
        <f>BK134</f>
        <v>0</v>
      </c>
      <c r="K134" s="189"/>
      <c r="L134" s="194"/>
      <c r="M134" s="195"/>
      <c r="N134" s="196"/>
      <c r="O134" s="196"/>
      <c r="P134" s="197">
        <f>SUM(P135:P144)</f>
        <v>0</v>
      </c>
      <c r="Q134" s="196"/>
      <c r="R134" s="197">
        <f>SUM(R135:R144)</f>
        <v>0</v>
      </c>
      <c r="S134" s="196"/>
      <c r="T134" s="198">
        <f>SUM(T135:T144)</f>
        <v>0</v>
      </c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R134" s="199" t="s">
        <v>78</v>
      </c>
      <c r="AT134" s="200" t="s">
        <v>69</v>
      </c>
      <c r="AU134" s="200" t="s">
        <v>78</v>
      </c>
      <c r="AY134" s="199" t="s">
        <v>125</v>
      </c>
      <c r="BK134" s="201">
        <f>SUM(BK135:BK144)</f>
        <v>0</v>
      </c>
    </row>
    <row r="135" spans="1:65" s="2" customFormat="1" ht="24.15" customHeight="1">
      <c r="A135" s="37"/>
      <c r="B135" s="38"/>
      <c r="C135" s="204" t="s">
        <v>187</v>
      </c>
      <c r="D135" s="204" t="s">
        <v>128</v>
      </c>
      <c r="E135" s="205" t="s">
        <v>251</v>
      </c>
      <c r="F135" s="206" t="s">
        <v>252</v>
      </c>
      <c r="G135" s="207" t="s">
        <v>135</v>
      </c>
      <c r="H135" s="208">
        <v>1325.5</v>
      </c>
      <c r="I135" s="209"/>
      <c r="J135" s="210">
        <f>ROUND(I135*H135,2)</f>
        <v>0</v>
      </c>
      <c r="K135" s="211"/>
      <c r="L135" s="43"/>
      <c r="M135" s="212" t="s">
        <v>19</v>
      </c>
      <c r="N135" s="213" t="s">
        <v>41</v>
      </c>
      <c r="O135" s="83"/>
      <c r="P135" s="214">
        <f>O135*H135</f>
        <v>0</v>
      </c>
      <c r="Q135" s="214">
        <v>0</v>
      </c>
      <c r="R135" s="214">
        <f>Q135*H135</f>
        <v>0</v>
      </c>
      <c r="S135" s="214">
        <v>0</v>
      </c>
      <c r="T135" s="215">
        <f>S135*H135</f>
        <v>0</v>
      </c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R135" s="216" t="s">
        <v>132</v>
      </c>
      <c r="AT135" s="216" t="s">
        <v>128</v>
      </c>
      <c r="AU135" s="216" t="s">
        <v>80</v>
      </c>
      <c r="AY135" s="16" t="s">
        <v>125</v>
      </c>
      <c r="BE135" s="217">
        <f>IF(N135="základní",J135,0)</f>
        <v>0</v>
      </c>
      <c r="BF135" s="217">
        <f>IF(N135="snížená",J135,0)</f>
        <v>0</v>
      </c>
      <c r="BG135" s="217">
        <f>IF(N135="zákl. přenesená",J135,0)</f>
        <v>0</v>
      </c>
      <c r="BH135" s="217">
        <f>IF(N135="sníž. přenesená",J135,0)</f>
        <v>0</v>
      </c>
      <c r="BI135" s="217">
        <f>IF(N135="nulová",J135,0)</f>
        <v>0</v>
      </c>
      <c r="BJ135" s="16" t="s">
        <v>78</v>
      </c>
      <c r="BK135" s="217">
        <f>ROUND(I135*H135,2)</f>
        <v>0</v>
      </c>
      <c r="BL135" s="16" t="s">
        <v>132</v>
      </c>
      <c r="BM135" s="216" t="s">
        <v>253</v>
      </c>
    </row>
    <row r="136" spans="1:65" s="2" customFormat="1" ht="24.15" customHeight="1">
      <c r="A136" s="37"/>
      <c r="B136" s="38"/>
      <c r="C136" s="204" t="s">
        <v>254</v>
      </c>
      <c r="D136" s="204" t="s">
        <v>128</v>
      </c>
      <c r="E136" s="205" t="s">
        <v>255</v>
      </c>
      <c r="F136" s="206" t="s">
        <v>256</v>
      </c>
      <c r="G136" s="207" t="s">
        <v>135</v>
      </c>
      <c r="H136" s="208">
        <v>1325.5</v>
      </c>
      <c r="I136" s="209"/>
      <c r="J136" s="210">
        <f>ROUND(I136*H136,2)</f>
        <v>0</v>
      </c>
      <c r="K136" s="211"/>
      <c r="L136" s="43"/>
      <c r="M136" s="212" t="s">
        <v>19</v>
      </c>
      <c r="N136" s="213" t="s">
        <v>41</v>
      </c>
      <c r="O136" s="83"/>
      <c r="P136" s="214">
        <f>O136*H136</f>
        <v>0</v>
      </c>
      <c r="Q136" s="214">
        <v>0</v>
      </c>
      <c r="R136" s="214">
        <f>Q136*H136</f>
        <v>0</v>
      </c>
      <c r="S136" s="214">
        <v>0</v>
      </c>
      <c r="T136" s="215">
        <f>S136*H136</f>
        <v>0</v>
      </c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R136" s="216" t="s">
        <v>132</v>
      </c>
      <c r="AT136" s="216" t="s">
        <v>128</v>
      </c>
      <c r="AU136" s="216" t="s">
        <v>80</v>
      </c>
      <c r="AY136" s="16" t="s">
        <v>125</v>
      </c>
      <c r="BE136" s="217">
        <f>IF(N136="základní",J136,0)</f>
        <v>0</v>
      </c>
      <c r="BF136" s="217">
        <f>IF(N136="snížená",J136,0)</f>
        <v>0</v>
      </c>
      <c r="BG136" s="217">
        <f>IF(N136="zákl. přenesená",J136,0)</f>
        <v>0</v>
      </c>
      <c r="BH136" s="217">
        <f>IF(N136="sníž. přenesená",J136,0)</f>
        <v>0</v>
      </c>
      <c r="BI136" s="217">
        <f>IF(N136="nulová",J136,0)</f>
        <v>0</v>
      </c>
      <c r="BJ136" s="16" t="s">
        <v>78</v>
      </c>
      <c r="BK136" s="217">
        <f>ROUND(I136*H136,2)</f>
        <v>0</v>
      </c>
      <c r="BL136" s="16" t="s">
        <v>132</v>
      </c>
      <c r="BM136" s="216" t="s">
        <v>257</v>
      </c>
    </row>
    <row r="137" spans="1:65" s="2" customFormat="1" ht="24.15" customHeight="1">
      <c r="A137" s="37"/>
      <c r="B137" s="38"/>
      <c r="C137" s="204" t="s">
        <v>191</v>
      </c>
      <c r="D137" s="204" t="s">
        <v>128</v>
      </c>
      <c r="E137" s="205" t="s">
        <v>258</v>
      </c>
      <c r="F137" s="206" t="s">
        <v>259</v>
      </c>
      <c r="G137" s="207" t="s">
        <v>135</v>
      </c>
      <c r="H137" s="208">
        <v>1325.5</v>
      </c>
      <c r="I137" s="209"/>
      <c r="J137" s="210">
        <f>ROUND(I137*H137,2)</f>
        <v>0</v>
      </c>
      <c r="K137" s="211"/>
      <c r="L137" s="43"/>
      <c r="M137" s="212" t="s">
        <v>19</v>
      </c>
      <c r="N137" s="213" t="s">
        <v>41</v>
      </c>
      <c r="O137" s="83"/>
      <c r="P137" s="214">
        <f>O137*H137</f>
        <v>0</v>
      </c>
      <c r="Q137" s="214">
        <v>0</v>
      </c>
      <c r="R137" s="214">
        <f>Q137*H137</f>
        <v>0</v>
      </c>
      <c r="S137" s="214">
        <v>0</v>
      </c>
      <c r="T137" s="215">
        <f>S137*H137</f>
        <v>0</v>
      </c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R137" s="216" t="s">
        <v>132</v>
      </c>
      <c r="AT137" s="216" t="s">
        <v>128</v>
      </c>
      <c r="AU137" s="216" t="s">
        <v>80</v>
      </c>
      <c r="AY137" s="16" t="s">
        <v>125</v>
      </c>
      <c r="BE137" s="217">
        <f>IF(N137="základní",J137,0)</f>
        <v>0</v>
      </c>
      <c r="BF137" s="217">
        <f>IF(N137="snížená",J137,0)</f>
        <v>0</v>
      </c>
      <c r="BG137" s="217">
        <f>IF(N137="zákl. přenesená",J137,0)</f>
        <v>0</v>
      </c>
      <c r="BH137" s="217">
        <f>IF(N137="sníž. přenesená",J137,0)</f>
        <v>0</v>
      </c>
      <c r="BI137" s="217">
        <f>IF(N137="nulová",J137,0)</f>
        <v>0</v>
      </c>
      <c r="BJ137" s="16" t="s">
        <v>78</v>
      </c>
      <c r="BK137" s="217">
        <f>ROUND(I137*H137,2)</f>
        <v>0</v>
      </c>
      <c r="BL137" s="16" t="s">
        <v>132</v>
      </c>
      <c r="BM137" s="216" t="s">
        <v>260</v>
      </c>
    </row>
    <row r="138" spans="1:65" s="2" customFormat="1" ht="16.5" customHeight="1">
      <c r="A138" s="37"/>
      <c r="B138" s="38"/>
      <c r="C138" s="204" t="s">
        <v>261</v>
      </c>
      <c r="D138" s="204" t="s">
        <v>128</v>
      </c>
      <c r="E138" s="205" t="s">
        <v>262</v>
      </c>
      <c r="F138" s="206" t="s">
        <v>263</v>
      </c>
      <c r="G138" s="207" t="s">
        <v>135</v>
      </c>
      <c r="H138" s="208">
        <v>1325.5</v>
      </c>
      <c r="I138" s="209"/>
      <c r="J138" s="210">
        <f>ROUND(I138*H138,2)</f>
        <v>0</v>
      </c>
      <c r="K138" s="211"/>
      <c r="L138" s="43"/>
      <c r="M138" s="212" t="s">
        <v>19</v>
      </c>
      <c r="N138" s="213" t="s">
        <v>41</v>
      </c>
      <c r="O138" s="83"/>
      <c r="P138" s="214">
        <f>O138*H138</f>
        <v>0</v>
      </c>
      <c r="Q138" s="214">
        <v>0</v>
      </c>
      <c r="R138" s="214">
        <f>Q138*H138</f>
        <v>0</v>
      </c>
      <c r="S138" s="214">
        <v>0</v>
      </c>
      <c r="T138" s="215">
        <f>S138*H138</f>
        <v>0</v>
      </c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R138" s="216" t="s">
        <v>132</v>
      </c>
      <c r="AT138" s="216" t="s">
        <v>128</v>
      </c>
      <c r="AU138" s="216" t="s">
        <v>80</v>
      </c>
      <c r="AY138" s="16" t="s">
        <v>125</v>
      </c>
      <c r="BE138" s="217">
        <f>IF(N138="základní",J138,0)</f>
        <v>0</v>
      </c>
      <c r="BF138" s="217">
        <f>IF(N138="snížená",J138,0)</f>
        <v>0</v>
      </c>
      <c r="BG138" s="217">
        <f>IF(N138="zákl. přenesená",J138,0)</f>
        <v>0</v>
      </c>
      <c r="BH138" s="217">
        <f>IF(N138="sníž. přenesená",J138,0)</f>
        <v>0</v>
      </c>
      <c r="BI138" s="217">
        <f>IF(N138="nulová",J138,0)</f>
        <v>0</v>
      </c>
      <c r="BJ138" s="16" t="s">
        <v>78</v>
      </c>
      <c r="BK138" s="217">
        <f>ROUND(I138*H138,2)</f>
        <v>0</v>
      </c>
      <c r="BL138" s="16" t="s">
        <v>132</v>
      </c>
      <c r="BM138" s="216" t="s">
        <v>264</v>
      </c>
    </row>
    <row r="139" spans="1:65" s="2" customFormat="1" ht="24.15" customHeight="1">
      <c r="A139" s="37"/>
      <c r="B139" s="38"/>
      <c r="C139" s="204" t="s">
        <v>196</v>
      </c>
      <c r="D139" s="204" t="s">
        <v>128</v>
      </c>
      <c r="E139" s="205" t="s">
        <v>265</v>
      </c>
      <c r="F139" s="206" t="s">
        <v>266</v>
      </c>
      <c r="G139" s="207" t="s">
        <v>135</v>
      </c>
      <c r="H139" s="208">
        <v>119</v>
      </c>
      <c r="I139" s="209"/>
      <c r="J139" s="210">
        <f>ROUND(I139*H139,2)</f>
        <v>0</v>
      </c>
      <c r="K139" s="211"/>
      <c r="L139" s="43"/>
      <c r="M139" s="212" t="s">
        <v>19</v>
      </c>
      <c r="N139" s="213" t="s">
        <v>41</v>
      </c>
      <c r="O139" s="83"/>
      <c r="P139" s="214">
        <f>O139*H139</f>
        <v>0</v>
      </c>
      <c r="Q139" s="214">
        <v>0</v>
      </c>
      <c r="R139" s="214">
        <f>Q139*H139</f>
        <v>0</v>
      </c>
      <c r="S139" s="214">
        <v>0</v>
      </c>
      <c r="T139" s="215">
        <f>S139*H139</f>
        <v>0</v>
      </c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R139" s="216" t="s">
        <v>132</v>
      </c>
      <c r="AT139" s="216" t="s">
        <v>128</v>
      </c>
      <c r="AU139" s="216" t="s">
        <v>80</v>
      </c>
      <c r="AY139" s="16" t="s">
        <v>125</v>
      </c>
      <c r="BE139" s="217">
        <f>IF(N139="základní",J139,0)</f>
        <v>0</v>
      </c>
      <c r="BF139" s="217">
        <f>IF(N139="snížená",J139,0)</f>
        <v>0</v>
      </c>
      <c r="BG139" s="217">
        <f>IF(N139="zákl. přenesená",J139,0)</f>
        <v>0</v>
      </c>
      <c r="BH139" s="217">
        <f>IF(N139="sníž. přenesená",J139,0)</f>
        <v>0</v>
      </c>
      <c r="BI139" s="217">
        <f>IF(N139="nulová",J139,0)</f>
        <v>0</v>
      </c>
      <c r="BJ139" s="16" t="s">
        <v>78</v>
      </c>
      <c r="BK139" s="217">
        <f>ROUND(I139*H139,2)</f>
        <v>0</v>
      </c>
      <c r="BL139" s="16" t="s">
        <v>132</v>
      </c>
      <c r="BM139" s="216" t="s">
        <v>267</v>
      </c>
    </row>
    <row r="140" spans="1:65" s="2" customFormat="1" ht="16.5" customHeight="1">
      <c r="A140" s="37"/>
      <c r="B140" s="38"/>
      <c r="C140" s="204" t="s">
        <v>268</v>
      </c>
      <c r="D140" s="204" t="s">
        <v>128</v>
      </c>
      <c r="E140" s="205" t="s">
        <v>269</v>
      </c>
      <c r="F140" s="206" t="s">
        <v>270</v>
      </c>
      <c r="G140" s="207" t="s">
        <v>135</v>
      </c>
      <c r="H140" s="208">
        <v>119</v>
      </c>
      <c r="I140" s="209"/>
      <c r="J140" s="210">
        <f>ROUND(I140*H140,2)</f>
        <v>0</v>
      </c>
      <c r="K140" s="211"/>
      <c r="L140" s="43"/>
      <c r="M140" s="212" t="s">
        <v>19</v>
      </c>
      <c r="N140" s="213" t="s">
        <v>41</v>
      </c>
      <c r="O140" s="83"/>
      <c r="P140" s="214">
        <f>O140*H140</f>
        <v>0</v>
      </c>
      <c r="Q140" s="214">
        <v>0</v>
      </c>
      <c r="R140" s="214">
        <f>Q140*H140</f>
        <v>0</v>
      </c>
      <c r="S140" s="214">
        <v>0</v>
      </c>
      <c r="T140" s="215">
        <f>S140*H140</f>
        <v>0</v>
      </c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R140" s="216" t="s">
        <v>132</v>
      </c>
      <c r="AT140" s="216" t="s">
        <v>128</v>
      </c>
      <c r="AU140" s="216" t="s">
        <v>80</v>
      </c>
      <c r="AY140" s="16" t="s">
        <v>125</v>
      </c>
      <c r="BE140" s="217">
        <f>IF(N140="základní",J140,0)</f>
        <v>0</v>
      </c>
      <c r="BF140" s="217">
        <f>IF(N140="snížená",J140,0)</f>
        <v>0</v>
      </c>
      <c r="BG140" s="217">
        <f>IF(N140="zákl. přenesená",J140,0)</f>
        <v>0</v>
      </c>
      <c r="BH140" s="217">
        <f>IF(N140="sníž. přenesená",J140,0)</f>
        <v>0</v>
      </c>
      <c r="BI140" s="217">
        <f>IF(N140="nulová",J140,0)</f>
        <v>0</v>
      </c>
      <c r="BJ140" s="16" t="s">
        <v>78</v>
      </c>
      <c r="BK140" s="217">
        <f>ROUND(I140*H140,2)</f>
        <v>0</v>
      </c>
      <c r="BL140" s="16" t="s">
        <v>132</v>
      </c>
      <c r="BM140" s="216" t="s">
        <v>271</v>
      </c>
    </row>
    <row r="141" spans="1:65" s="2" customFormat="1" ht="24.15" customHeight="1">
      <c r="A141" s="37"/>
      <c r="B141" s="38"/>
      <c r="C141" s="204" t="s">
        <v>199</v>
      </c>
      <c r="D141" s="204" t="s">
        <v>128</v>
      </c>
      <c r="E141" s="205" t="s">
        <v>272</v>
      </c>
      <c r="F141" s="206" t="s">
        <v>273</v>
      </c>
      <c r="G141" s="207" t="s">
        <v>135</v>
      </c>
      <c r="H141" s="208">
        <v>25.8</v>
      </c>
      <c r="I141" s="209"/>
      <c r="J141" s="210">
        <f>ROUND(I141*H141,2)</f>
        <v>0</v>
      </c>
      <c r="K141" s="211"/>
      <c r="L141" s="43"/>
      <c r="M141" s="212" t="s">
        <v>19</v>
      </c>
      <c r="N141" s="213" t="s">
        <v>41</v>
      </c>
      <c r="O141" s="83"/>
      <c r="P141" s="214">
        <f>O141*H141</f>
        <v>0</v>
      </c>
      <c r="Q141" s="214">
        <v>0</v>
      </c>
      <c r="R141" s="214">
        <f>Q141*H141</f>
        <v>0</v>
      </c>
      <c r="S141" s="214">
        <v>0</v>
      </c>
      <c r="T141" s="215">
        <f>S141*H141</f>
        <v>0</v>
      </c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R141" s="216" t="s">
        <v>132</v>
      </c>
      <c r="AT141" s="216" t="s">
        <v>128</v>
      </c>
      <c r="AU141" s="216" t="s">
        <v>80</v>
      </c>
      <c r="AY141" s="16" t="s">
        <v>125</v>
      </c>
      <c r="BE141" s="217">
        <f>IF(N141="základní",J141,0)</f>
        <v>0</v>
      </c>
      <c r="BF141" s="217">
        <f>IF(N141="snížená",J141,0)</f>
        <v>0</v>
      </c>
      <c r="BG141" s="217">
        <f>IF(N141="zákl. přenesená",J141,0)</f>
        <v>0</v>
      </c>
      <c r="BH141" s="217">
        <f>IF(N141="sníž. přenesená",J141,0)</f>
        <v>0</v>
      </c>
      <c r="BI141" s="217">
        <f>IF(N141="nulová",J141,0)</f>
        <v>0</v>
      </c>
      <c r="BJ141" s="16" t="s">
        <v>78</v>
      </c>
      <c r="BK141" s="217">
        <f>ROUND(I141*H141,2)</f>
        <v>0</v>
      </c>
      <c r="BL141" s="16" t="s">
        <v>132</v>
      </c>
      <c r="BM141" s="216" t="s">
        <v>274</v>
      </c>
    </row>
    <row r="142" spans="1:65" s="2" customFormat="1" ht="24.15" customHeight="1">
      <c r="A142" s="37"/>
      <c r="B142" s="38"/>
      <c r="C142" s="204" t="s">
        <v>275</v>
      </c>
      <c r="D142" s="204" t="s">
        <v>128</v>
      </c>
      <c r="E142" s="205" t="s">
        <v>276</v>
      </c>
      <c r="F142" s="206" t="s">
        <v>277</v>
      </c>
      <c r="G142" s="207" t="s">
        <v>135</v>
      </c>
      <c r="H142" s="208">
        <v>89</v>
      </c>
      <c r="I142" s="209"/>
      <c r="J142" s="210">
        <f>ROUND(I142*H142,2)</f>
        <v>0</v>
      </c>
      <c r="K142" s="211"/>
      <c r="L142" s="43"/>
      <c r="M142" s="212" t="s">
        <v>19</v>
      </c>
      <c r="N142" s="213" t="s">
        <v>41</v>
      </c>
      <c r="O142" s="83"/>
      <c r="P142" s="214">
        <f>O142*H142</f>
        <v>0</v>
      </c>
      <c r="Q142" s="214">
        <v>0</v>
      </c>
      <c r="R142" s="214">
        <f>Q142*H142</f>
        <v>0</v>
      </c>
      <c r="S142" s="214">
        <v>0</v>
      </c>
      <c r="T142" s="215">
        <f>S142*H142</f>
        <v>0</v>
      </c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R142" s="216" t="s">
        <v>132</v>
      </c>
      <c r="AT142" s="216" t="s">
        <v>128</v>
      </c>
      <c r="AU142" s="216" t="s">
        <v>80</v>
      </c>
      <c r="AY142" s="16" t="s">
        <v>125</v>
      </c>
      <c r="BE142" s="217">
        <f>IF(N142="základní",J142,0)</f>
        <v>0</v>
      </c>
      <c r="BF142" s="217">
        <f>IF(N142="snížená",J142,0)</f>
        <v>0</v>
      </c>
      <c r="BG142" s="217">
        <f>IF(N142="zákl. přenesená",J142,0)</f>
        <v>0</v>
      </c>
      <c r="BH142" s="217">
        <f>IF(N142="sníž. přenesená",J142,0)</f>
        <v>0</v>
      </c>
      <c r="BI142" s="217">
        <f>IF(N142="nulová",J142,0)</f>
        <v>0</v>
      </c>
      <c r="BJ142" s="16" t="s">
        <v>78</v>
      </c>
      <c r="BK142" s="217">
        <f>ROUND(I142*H142,2)</f>
        <v>0</v>
      </c>
      <c r="BL142" s="16" t="s">
        <v>132</v>
      </c>
      <c r="BM142" s="216" t="s">
        <v>278</v>
      </c>
    </row>
    <row r="143" spans="1:65" s="2" customFormat="1" ht="24.15" customHeight="1">
      <c r="A143" s="37"/>
      <c r="B143" s="38"/>
      <c r="C143" s="204" t="s">
        <v>202</v>
      </c>
      <c r="D143" s="204" t="s">
        <v>128</v>
      </c>
      <c r="E143" s="205" t="s">
        <v>279</v>
      </c>
      <c r="F143" s="206" t="s">
        <v>280</v>
      </c>
      <c r="G143" s="207" t="s">
        <v>135</v>
      </c>
      <c r="H143" s="208">
        <v>113.1</v>
      </c>
      <c r="I143" s="209"/>
      <c r="J143" s="210">
        <f>ROUND(I143*H143,2)</f>
        <v>0</v>
      </c>
      <c r="K143" s="211"/>
      <c r="L143" s="43"/>
      <c r="M143" s="212" t="s">
        <v>19</v>
      </c>
      <c r="N143" s="213" t="s">
        <v>41</v>
      </c>
      <c r="O143" s="83"/>
      <c r="P143" s="214">
        <f>O143*H143</f>
        <v>0</v>
      </c>
      <c r="Q143" s="214">
        <v>0</v>
      </c>
      <c r="R143" s="214">
        <f>Q143*H143</f>
        <v>0</v>
      </c>
      <c r="S143" s="214">
        <v>0</v>
      </c>
      <c r="T143" s="215">
        <f>S143*H143</f>
        <v>0</v>
      </c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R143" s="216" t="s">
        <v>132</v>
      </c>
      <c r="AT143" s="216" t="s">
        <v>128</v>
      </c>
      <c r="AU143" s="216" t="s">
        <v>80</v>
      </c>
      <c r="AY143" s="16" t="s">
        <v>125</v>
      </c>
      <c r="BE143" s="217">
        <f>IF(N143="základní",J143,0)</f>
        <v>0</v>
      </c>
      <c r="BF143" s="217">
        <f>IF(N143="snížená",J143,0)</f>
        <v>0</v>
      </c>
      <c r="BG143" s="217">
        <f>IF(N143="zákl. přenesená",J143,0)</f>
        <v>0</v>
      </c>
      <c r="BH143" s="217">
        <f>IF(N143="sníž. přenesená",J143,0)</f>
        <v>0</v>
      </c>
      <c r="BI143" s="217">
        <f>IF(N143="nulová",J143,0)</f>
        <v>0</v>
      </c>
      <c r="BJ143" s="16" t="s">
        <v>78</v>
      </c>
      <c r="BK143" s="217">
        <f>ROUND(I143*H143,2)</f>
        <v>0</v>
      </c>
      <c r="BL143" s="16" t="s">
        <v>132</v>
      </c>
      <c r="BM143" s="216" t="s">
        <v>281</v>
      </c>
    </row>
    <row r="144" spans="1:65" s="2" customFormat="1" ht="24.15" customHeight="1">
      <c r="A144" s="37"/>
      <c r="B144" s="38"/>
      <c r="C144" s="204" t="s">
        <v>282</v>
      </c>
      <c r="D144" s="204" t="s">
        <v>128</v>
      </c>
      <c r="E144" s="205" t="s">
        <v>283</v>
      </c>
      <c r="F144" s="206" t="s">
        <v>284</v>
      </c>
      <c r="G144" s="207" t="s">
        <v>135</v>
      </c>
      <c r="H144" s="208">
        <v>113.1</v>
      </c>
      <c r="I144" s="209"/>
      <c r="J144" s="210">
        <f>ROUND(I144*H144,2)</f>
        <v>0</v>
      </c>
      <c r="K144" s="211"/>
      <c r="L144" s="43"/>
      <c r="M144" s="212" t="s">
        <v>19</v>
      </c>
      <c r="N144" s="213" t="s">
        <v>41</v>
      </c>
      <c r="O144" s="83"/>
      <c r="P144" s="214">
        <f>O144*H144</f>
        <v>0</v>
      </c>
      <c r="Q144" s="214">
        <v>0</v>
      </c>
      <c r="R144" s="214">
        <f>Q144*H144</f>
        <v>0</v>
      </c>
      <c r="S144" s="214">
        <v>0</v>
      </c>
      <c r="T144" s="215">
        <f>S144*H144</f>
        <v>0</v>
      </c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R144" s="216" t="s">
        <v>132</v>
      </c>
      <c r="AT144" s="216" t="s">
        <v>128</v>
      </c>
      <c r="AU144" s="216" t="s">
        <v>80</v>
      </c>
      <c r="AY144" s="16" t="s">
        <v>125</v>
      </c>
      <c r="BE144" s="217">
        <f>IF(N144="základní",J144,0)</f>
        <v>0</v>
      </c>
      <c r="BF144" s="217">
        <f>IF(N144="snížená",J144,0)</f>
        <v>0</v>
      </c>
      <c r="BG144" s="217">
        <f>IF(N144="zákl. přenesená",J144,0)</f>
        <v>0</v>
      </c>
      <c r="BH144" s="217">
        <f>IF(N144="sníž. přenesená",J144,0)</f>
        <v>0</v>
      </c>
      <c r="BI144" s="217">
        <f>IF(N144="nulová",J144,0)</f>
        <v>0</v>
      </c>
      <c r="BJ144" s="16" t="s">
        <v>78</v>
      </c>
      <c r="BK144" s="217">
        <f>ROUND(I144*H144,2)</f>
        <v>0</v>
      </c>
      <c r="BL144" s="16" t="s">
        <v>132</v>
      </c>
      <c r="BM144" s="216" t="s">
        <v>285</v>
      </c>
    </row>
    <row r="145" spans="1:63" s="12" customFormat="1" ht="22.8" customHeight="1">
      <c r="A145" s="12"/>
      <c r="B145" s="188"/>
      <c r="C145" s="189"/>
      <c r="D145" s="190" t="s">
        <v>69</v>
      </c>
      <c r="E145" s="202" t="s">
        <v>286</v>
      </c>
      <c r="F145" s="202" t="s">
        <v>287</v>
      </c>
      <c r="G145" s="189"/>
      <c r="H145" s="189"/>
      <c r="I145" s="192"/>
      <c r="J145" s="203">
        <f>BK145</f>
        <v>0</v>
      </c>
      <c r="K145" s="189"/>
      <c r="L145" s="194"/>
      <c r="M145" s="195"/>
      <c r="N145" s="196"/>
      <c r="O145" s="196"/>
      <c r="P145" s="197">
        <f>SUM(P146:P152)</f>
        <v>0</v>
      </c>
      <c r="Q145" s="196"/>
      <c r="R145" s="197">
        <f>SUM(R146:R152)</f>
        <v>0</v>
      </c>
      <c r="S145" s="196"/>
      <c r="T145" s="198">
        <f>SUM(T146:T152)</f>
        <v>0</v>
      </c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R145" s="199" t="s">
        <v>78</v>
      </c>
      <c r="AT145" s="200" t="s">
        <v>69</v>
      </c>
      <c r="AU145" s="200" t="s">
        <v>78</v>
      </c>
      <c r="AY145" s="199" t="s">
        <v>125</v>
      </c>
      <c r="BK145" s="201">
        <f>SUM(BK146:BK152)</f>
        <v>0</v>
      </c>
    </row>
    <row r="146" spans="1:65" s="2" customFormat="1" ht="37.8" customHeight="1">
      <c r="A146" s="37"/>
      <c r="B146" s="38"/>
      <c r="C146" s="204" t="s">
        <v>206</v>
      </c>
      <c r="D146" s="204" t="s">
        <v>128</v>
      </c>
      <c r="E146" s="205" t="s">
        <v>288</v>
      </c>
      <c r="F146" s="206" t="s">
        <v>289</v>
      </c>
      <c r="G146" s="207" t="s">
        <v>135</v>
      </c>
      <c r="H146" s="208">
        <v>113.1</v>
      </c>
      <c r="I146" s="209"/>
      <c r="J146" s="210">
        <f>ROUND(I146*H146,2)</f>
        <v>0</v>
      </c>
      <c r="K146" s="211"/>
      <c r="L146" s="43"/>
      <c r="M146" s="212" t="s">
        <v>19</v>
      </c>
      <c r="N146" s="213" t="s">
        <v>41</v>
      </c>
      <c r="O146" s="83"/>
      <c r="P146" s="214">
        <f>O146*H146</f>
        <v>0</v>
      </c>
      <c r="Q146" s="214">
        <v>0</v>
      </c>
      <c r="R146" s="214">
        <f>Q146*H146</f>
        <v>0</v>
      </c>
      <c r="S146" s="214">
        <v>0</v>
      </c>
      <c r="T146" s="215">
        <f>S146*H146</f>
        <v>0</v>
      </c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R146" s="216" t="s">
        <v>132</v>
      </c>
      <c r="AT146" s="216" t="s">
        <v>128</v>
      </c>
      <c r="AU146" s="216" t="s">
        <v>80</v>
      </c>
      <c r="AY146" s="16" t="s">
        <v>125</v>
      </c>
      <c r="BE146" s="217">
        <f>IF(N146="základní",J146,0)</f>
        <v>0</v>
      </c>
      <c r="BF146" s="217">
        <f>IF(N146="snížená",J146,0)</f>
        <v>0</v>
      </c>
      <c r="BG146" s="217">
        <f>IF(N146="zákl. přenesená",J146,0)</f>
        <v>0</v>
      </c>
      <c r="BH146" s="217">
        <f>IF(N146="sníž. přenesená",J146,0)</f>
        <v>0</v>
      </c>
      <c r="BI146" s="217">
        <f>IF(N146="nulová",J146,0)</f>
        <v>0</v>
      </c>
      <c r="BJ146" s="16" t="s">
        <v>78</v>
      </c>
      <c r="BK146" s="217">
        <f>ROUND(I146*H146,2)</f>
        <v>0</v>
      </c>
      <c r="BL146" s="16" t="s">
        <v>132</v>
      </c>
      <c r="BM146" s="216" t="s">
        <v>290</v>
      </c>
    </row>
    <row r="147" spans="1:65" s="2" customFormat="1" ht="24.15" customHeight="1">
      <c r="A147" s="37"/>
      <c r="B147" s="38"/>
      <c r="C147" s="218" t="s">
        <v>291</v>
      </c>
      <c r="D147" s="218" t="s">
        <v>292</v>
      </c>
      <c r="E147" s="219" t="s">
        <v>293</v>
      </c>
      <c r="F147" s="220" t="s">
        <v>294</v>
      </c>
      <c r="G147" s="221" t="s">
        <v>135</v>
      </c>
      <c r="H147" s="222">
        <v>116</v>
      </c>
      <c r="I147" s="223"/>
      <c r="J147" s="224">
        <f>ROUND(I147*H147,2)</f>
        <v>0</v>
      </c>
      <c r="K147" s="225"/>
      <c r="L147" s="226"/>
      <c r="M147" s="227" t="s">
        <v>19</v>
      </c>
      <c r="N147" s="228" t="s">
        <v>41</v>
      </c>
      <c r="O147" s="83"/>
      <c r="P147" s="214">
        <f>O147*H147</f>
        <v>0</v>
      </c>
      <c r="Q147" s="214">
        <v>0</v>
      </c>
      <c r="R147" s="214">
        <f>Q147*H147</f>
        <v>0</v>
      </c>
      <c r="S147" s="214">
        <v>0</v>
      </c>
      <c r="T147" s="215">
        <f>S147*H147</f>
        <v>0</v>
      </c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R147" s="216" t="s">
        <v>142</v>
      </c>
      <c r="AT147" s="216" t="s">
        <v>292</v>
      </c>
      <c r="AU147" s="216" t="s">
        <v>80</v>
      </c>
      <c r="AY147" s="16" t="s">
        <v>125</v>
      </c>
      <c r="BE147" s="217">
        <f>IF(N147="základní",J147,0)</f>
        <v>0</v>
      </c>
      <c r="BF147" s="217">
        <f>IF(N147="snížená",J147,0)</f>
        <v>0</v>
      </c>
      <c r="BG147" s="217">
        <f>IF(N147="zákl. přenesená",J147,0)</f>
        <v>0</v>
      </c>
      <c r="BH147" s="217">
        <f>IF(N147="sníž. přenesená",J147,0)</f>
        <v>0</v>
      </c>
      <c r="BI147" s="217">
        <f>IF(N147="nulová",J147,0)</f>
        <v>0</v>
      </c>
      <c r="BJ147" s="16" t="s">
        <v>78</v>
      </c>
      <c r="BK147" s="217">
        <f>ROUND(I147*H147,2)</f>
        <v>0</v>
      </c>
      <c r="BL147" s="16" t="s">
        <v>132</v>
      </c>
      <c r="BM147" s="216" t="s">
        <v>295</v>
      </c>
    </row>
    <row r="148" spans="1:65" s="2" customFormat="1" ht="24.15" customHeight="1">
      <c r="A148" s="37"/>
      <c r="B148" s="38"/>
      <c r="C148" s="218" t="s">
        <v>209</v>
      </c>
      <c r="D148" s="218" t="s">
        <v>292</v>
      </c>
      <c r="E148" s="219" t="s">
        <v>296</v>
      </c>
      <c r="F148" s="220" t="s">
        <v>297</v>
      </c>
      <c r="G148" s="221" t="s">
        <v>131</v>
      </c>
      <c r="H148" s="222">
        <v>10.3</v>
      </c>
      <c r="I148" s="223"/>
      <c r="J148" s="224">
        <f>ROUND(I148*H148,2)</f>
        <v>0</v>
      </c>
      <c r="K148" s="225"/>
      <c r="L148" s="226"/>
      <c r="M148" s="227" t="s">
        <v>19</v>
      </c>
      <c r="N148" s="228" t="s">
        <v>41</v>
      </c>
      <c r="O148" s="83"/>
      <c r="P148" s="214">
        <f>O148*H148</f>
        <v>0</v>
      </c>
      <c r="Q148" s="214">
        <v>0</v>
      </c>
      <c r="R148" s="214">
        <f>Q148*H148</f>
        <v>0</v>
      </c>
      <c r="S148" s="214">
        <v>0</v>
      </c>
      <c r="T148" s="215">
        <f>S148*H148</f>
        <v>0</v>
      </c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R148" s="216" t="s">
        <v>142</v>
      </c>
      <c r="AT148" s="216" t="s">
        <v>292</v>
      </c>
      <c r="AU148" s="216" t="s">
        <v>80</v>
      </c>
      <c r="AY148" s="16" t="s">
        <v>125</v>
      </c>
      <c r="BE148" s="217">
        <f>IF(N148="základní",J148,0)</f>
        <v>0</v>
      </c>
      <c r="BF148" s="217">
        <f>IF(N148="snížená",J148,0)</f>
        <v>0</v>
      </c>
      <c r="BG148" s="217">
        <f>IF(N148="zákl. přenesená",J148,0)</f>
        <v>0</v>
      </c>
      <c r="BH148" s="217">
        <f>IF(N148="sníž. přenesená",J148,0)</f>
        <v>0</v>
      </c>
      <c r="BI148" s="217">
        <f>IF(N148="nulová",J148,0)</f>
        <v>0</v>
      </c>
      <c r="BJ148" s="16" t="s">
        <v>78</v>
      </c>
      <c r="BK148" s="217">
        <f>ROUND(I148*H148,2)</f>
        <v>0</v>
      </c>
      <c r="BL148" s="16" t="s">
        <v>132</v>
      </c>
      <c r="BM148" s="216" t="s">
        <v>298</v>
      </c>
    </row>
    <row r="149" spans="1:65" s="2" customFormat="1" ht="24.15" customHeight="1">
      <c r="A149" s="37"/>
      <c r="B149" s="38"/>
      <c r="C149" s="218" t="s">
        <v>299</v>
      </c>
      <c r="D149" s="218" t="s">
        <v>292</v>
      </c>
      <c r="E149" s="219" t="s">
        <v>300</v>
      </c>
      <c r="F149" s="220" t="s">
        <v>301</v>
      </c>
      <c r="G149" s="221" t="s">
        <v>135</v>
      </c>
      <c r="H149" s="222">
        <v>10.6</v>
      </c>
      <c r="I149" s="223"/>
      <c r="J149" s="224">
        <f>ROUND(I149*H149,2)</f>
        <v>0</v>
      </c>
      <c r="K149" s="225"/>
      <c r="L149" s="226"/>
      <c r="M149" s="227" t="s">
        <v>19</v>
      </c>
      <c r="N149" s="228" t="s">
        <v>41</v>
      </c>
      <c r="O149" s="83"/>
      <c r="P149" s="214">
        <f>O149*H149</f>
        <v>0</v>
      </c>
      <c r="Q149" s="214">
        <v>0</v>
      </c>
      <c r="R149" s="214">
        <f>Q149*H149</f>
        <v>0</v>
      </c>
      <c r="S149" s="214">
        <v>0</v>
      </c>
      <c r="T149" s="215">
        <f>S149*H149</f>
        <v>0</v>
      </c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R149" s="216" t="s">
        <v>142</v>
      </c>
      <c r="AT149" s="216" t="s">
        <v>292</v>
      </c>
      <c r="AU149" s="216" t="s">
        <v>80</v>
      </c>
      <c r="AY149" s="16" t="s">
        <v>125</v>
      </c>
      <c r="BE149" s="217">
        <f>IF(N149="základní",J149,0)</f>
        <v>0</v>
      </c>
      <c r="BF149" s="217">
        <f>IF(N149="snížená",J149,0)</f>
        <v>0</v>
      </c>
      <c r="BG149" s="217">
        <f>IF(N149="zákl. přenesená",J149,0)</f>
        <v>0</v>
      </c>
      <c r="BH149" s="217">
        <f>IF(N149="sníž. přenesená",J149,0)</f>
        <v>0</v>
      </c>
      <c r="BI149" s="217">
        <f>IF(N149="nulová",J149,0)</f>
        <v>0</v>
      </c>
      <c r="BJ149" s="16" t="s">
        <v>78</v>
      </c>
      <c r="BK149" s="217">
        <f>ROUND(I149*H149,2)</f>
        <v>0</v>
      </c>
      <c r="BL149" s="16" t="s">
        <v>132</v>
      </c>
      <c r="BM149" s="216" t="s">
        <v>302</v>
      </c>
    </row>
    <row r="150" spans="1:65" s="2" customFormat="1" ht="16.5" customHeight="1">
      <c r="A150" s="37"/>
      <c r="B150" s="38"/>
      <c r="C150" s="218" t="s">
        <v>213</v>
      </c>
      <c r="D150" s="218" t="s">
        <v>292</v>
      </c>
      <c r="E150" s="219" t="s">
        <v>303</v>
      </c>
      <c r="F150" s="220" t="s">
        <v>304</v>
      </c>
      <c r="G150" s="221" t="s">
        <v>135</v>
      </c>
      <c r="H150" s="222">
        <v>10.6</v>
      </c>
      <c r="I150" s="223"/>
      <c r="J150" s="224">
        <f>ROUND(I150*H150,2)</f>
        <v>0</v>
      </c>
      <c r="K150" s="225"/>
      <c r="L150" s="226"/>
      <c r="M150" s="227" t="s">
        <v>19</v>
      </c>
      <c r="N150" s="228" t="s">
        <v>41</v>
      </c>
      <c r="O150" s="83"/>
      <c r="P150" s="214">
        <f>O150*H150</f>
        <v>0</v>
      </c>
      <c r="Q150" s="214">
        <v>0</v>
      </c>
      <c r="R150" s="214">
        <f>Q150*H150</f>
        <v>0</v>
      </c>
      <c r="S150" s="214">
        <v>0</v>
      </c>
      <c r="T150" s="215">
        <f>S150*H150</f>
        <v>0</v>
      </c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R150" s="216" t="s">
        <v>142</v>
      </c>
      <c r="AT150" s="216" t="s">
        <v>292</v>
      </c>
      <c r="AU150" s="216" t="s">
        <v>80</v>
      </c>
      <c r="AY150" s="16" t="s">
        <v>125</v>
      </c>
      <c r="BE150" s="217">
        <f>IF(N150="základní",J150,0)</f>
        <v>0</v>
      </c>
      <c r="BF150" s="217">
        <f>IF(N150="snížená",J150,0)</f>
        <v>0</v>
      </c>
      <c r="BG150" s="217">
        <f>IF(N150="zákl. přenesená",J150,0)</f>
        <v>0</v>
      </c>
      <c r="BH150" s="217">
        <f>IF(N150="sníž. přenesená",J150,0)</f>
        <v>0</v>
      </c>
      <c r="BI150" s="217">
        <f>IF(N150="nulová",J150,0)</f>
        <v>0</v>
      </c>
      <c r="BJ150" s="16" t="s">
        <v>78</v>
      </c>
      <c r="BK150" s="217">
        <f>ROUND(I150*H150,2)</f>
        <v>0</v>
      </c>
      <c r="BL150" s="16" t="s">
        <v>132</v>
      </c>
      <c r="BM150" s="216" t="s">
        <v>305</v>
      </c>
    </row>
    <row r="151" spans="1:65" s="2" customFormat="1" ht="24.15" customHeight="1">
      <c r="A151" s="37"/>
      <c r="B151" s="38"/>
      <c r="C151" s="204" t="s">
        <v>306</v>
      </c>
      <c r="D151" s="204" t="s">
        <v>128</v>
      </c>
      <c r="E151" s="205" t="s">
        <v>307</v>
      </c>
      <c r="F151" s="206" t="s">
        <v>308</v>
      </c>
      <c r="G151" s="207" t="s">
        <v>309</v>
      </c>
      <c r="H151" s="208">
        <v>13.3</v>
      </c>
      <c r="I151" s="209"/>
      <c r="J151" s="210">
        <f>ROUND(I151*H151,2)</f>
        <v>0</v>
      </c>
      <c r="K151" s="211"/>
      <c r="L151" s="43"/>
      <c r="M151" s="212" t="s">
        <v>19</v>
      </c>
      <c r="N151" s="213" t="s">
        <v>41</v>
      </c>
      <c r="O151" s="83"/>
      <c r="P151" s="214">
        <f>O151*H151</f>
        <v>0</v>
      </c>
      <c r="Q151" s="214">
        <v>0</v>
      </c>
      <c r="R151" s="214">
        <f>Q151*H151</f>
        <v>0</v>
      </c>
      <c r="S151" s="214">
        <v>0</v>
      </c>
      <c r="T151" s="215">
        <f>S151*H151</f>
        <v>0</v>
      </c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R151" s="216" t="s">
        <v>132</v>
      </c>
      <c r="AT151" s="216" t="s">
        <v>128</v>
      </c>
      <c r="AU151" s="216" t="s">
        <v>80</v>
      </c>
      <c r="AY151" s="16" t="s">
        <v>125</v>
      </c>
      <c r="BE151" s="217">
        <f>IF(N151="základní",J151,0)</f>
        <v>0</v>
      </c>
      <c r="BF151" s="217">
        <f>IF(N151="snížená",J151,0)</f>
        <v>0</v>
      </c>
      <c r="BG151" s="217">
        <f>IF(N151="zákl. přenesená",J151,0)</f>
        <v>0</v>
      </c>
      <c r="BH151" s="217">
        <f>IF(N151="sníž. přenesená",J151,0)</f>
        <v>0</v>
      </c>
      <c r="BI151" s="217">
        <f>IF(N151="nulová",J151,0)</f>
        <v>0</v>
      </c>
      <c r="BJ151" s="16" t="s">
        <v>78</v>
      </c>
      <c r="BK151" s="217">
        <f>ROUND(I151*H151,2)</f>
        <v>0</v>
      </c>
      <c r="BL151" s="16" t="s">
        <v>132</v>
      </c>
      <c r="BM151" s="216" t="s">
        <v>310</v>
      </c>
    </row>
    <row r="152" spans="1:65" s="2" customFormat="1" ht="24.15" customHeight="1">
      <c r="A152" s="37"/>
      <c r="B152" s="38"/>
      <c r="C152" s="204" t="s">
        <v>216</v>
      </c>
      <c r="D152" s="204" t="s">
        <v>128</v>
      </c>
      <c r="E152" s="205" t="s">
        <v>311</v>
      </c>
      <c r="F152" s="206" t="s">
        <v>312</v>
      </c>
      <c r="G152" s="207" t="s">
        <v>309</v>
      </c>
      <c r="H152" s="208">
        <v>13.3</v>
      </c>
      <c r="I152" s="209"/>
      <c r="J152" s="210">
        <f>ROUND(I152*H152,2)</f>
        <v>0</v>
      </c>
      <c r="K152" s="211"/>
      <c r="L152" s="43"/>
      <c r="M152" s="212" t="s">
        <v>19</v>
      </c>
      <c r="N152" s="213" t="s">
        <v>41</v>
      </c>
      <c r="O152" s="83"/>
      <c r="P152" s="214">
        <f>O152*H152</f>
        <v>0</v>
      </c>
      <c r="Q152" s="214">
        <v>0</v>
      </c>
      <c r="R152" s="214">
        <f>Q152*H152</f>
        <v>0</v>
      </c>
      <c r="S152" s="214">
        <v>0</v>
      </c>
      <c r="T152" s="215">
        <f>S152*H152</f>
        <v>0</v>
      </c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R152" s="216" t="s">
        <v>132</v>
      </c>
      <c r="AT152" s="216" t="s">
        <v>128</v>
      </c>
      <c r="AU152" s="216" t="s">
        <v>80</v>
      </c>
      <c r="AY152" s="16" t="s">
        <v>125</v>
      </c>
      <c r="BE152" s="217">
        <f>IF(N152="základní",J152,0)</f>
        <v>0</v>
      </c>
      <c r="BF152" s="217">
        <f>IF(N152="snížená",J152,0)</f>
        <v>0</v>
      </c>
      <c r="BG152" s="217">
        <f>IF(N152="zákl. přenesená",J152,0)</f>
        <v>0</v>
      </c>
      <c r="BH152" s="217">
        <f>IF(N152="sníž. přenesená",J152,0)</f>
        <v>0</v>
      </c>
      <c r="BI152" s="217">
        <f>IF(N152="nulová",J152,0)</f>
        <v>0</v>
      </c>
      <c r="BJ152" s="16" t="s">
        <v>78</v>
      </c>
      <c r="BK152" s="217">
        <f>ROUND(I152*H152,2)</f>
        <v>0</v>
      </c>
      <c r="BL152" s="16" t="s">
        <v>132</v>
      </c>
      <c r="BM152" s="216" t="s">
        <v>313</v>
      </c>
    </row>
    <row r="153" spans="1:63" s="12" customFormat="1" ht="22.8" customHeight="1">
      <c r="A153" s="12"/>
      <c r="B153" s="188"/>
      <c r="C153" s="189"/>
      <c r="D153" s="190" t="s">
        <v>69</v>
      </c>
      <c r="E153" s="202" t="s">
        <v>314</v>
      </c>
      <c r="F153" s="202" t="s">
        <v>315</v>
      </c>
      <c r="G153" s="189"/>
      <c r="H153" s="189"/>
      <c r="I153" s="192"/>
      <c r="J153" s="203">
        <f>BK153</f>
        <v>0</v>
      </c>
      <c r="K153" s="189"/>
      <c r="L153" s="194"/>
      <c r="M153" s="195"/>
      <c r="N153" s="196"/>
      <c r="O153" s="196"/>
      <c r="P153" s="197">
        <f>SUM(P154:P165)</f>
        <v>0</v>
      </c>
      <c r="Q153" s="196"/>
      <c r="R153" s="197">
        <f>SUM(R154:R165)</f>
        <v>0</v>
      </c>
      <c r="S153" s="196"/>
      <c r="T153" s="198">
        <f>SUM(T154:T165)</f>
        <v>0</v>
      </c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R153" s="199" t="s">
        <v>78</v>
      </c>
      <c r="AT153" s="200" t="s">
        <v>69</v>
      </c>
      <c r="AU153" s="200" t="s">
        <v>78</v>
      </c>
      <c r="AY153" s="199" t="s">
        <v>125</v>
      </c>
      <c r="BK153" s="201">
        <f>SUM(BK154:BK165)</f>
        <v>0</v>
      </c>
    </row>
    <row r="154" spans="1:65" s="2" customFormat="1" ht="55.5" customHeight="1">
      <c r="A154" s="37"/>
      <c r="B154" s="38"/>
      <c r="C154" s="204" t="s">
        <v>316</v>
      </c>
      <c r="D154" s="204" t="s">
        <v>128</v>
      </c>
      <c r="E154" s="205" t="s">
        <v>317</v>
      </c>
      <c r="F154" s="206" t="s">
        <v>318</v>
      </c>
      <c r="G154" s="207" t="s">
        <v>309</v>
      </c>
      <c r="H154" s="208">
        <v>399.7</v>
      </c>
      <c r="I154" s="209"/>
      <c r="J154" s="210">
        <f>ROUND(I154*H154,2)</f>
        <v>0</v>
      </c>
      <c r="K154" s="211"/>
      <c r="L154" s="43"/>
      <c r="M154" s="212" t="s">
        <v>19</v>
      </c>
      <c r="N154" s="213" t="s">
        <v>41</v>
      </c>
      <c r="O154" s="83"/>
      <c r="P154" s="214">
        <f>O154*H154</f>
        <v>0</v>
      </c>
      <c r="Q154" s="214">
        <v>0</v>
      </c>
      <c r="R154" s="214">
        <f>Q154*H154</f>
        <v>0</v>
      </c>
      <c r="S154" s="214">
        <v>0</v>
      </c>
      <c r="T154" s="215">
        <f>S154*H154</f>
        <v>0</v>
      </c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R154" s="216" t="s">
        <v>132</v>
      </c>
      <c r="AT154" s="216" t="s">
        <v>128</v>
      </c>
      <c r="AU154" s="216" t="s">
        <v>80</v>
      </c>
      <c r="AY154" s="16" t="s">
        <v>125</v>
      </c>
      <c r="BE154" s="217">
        <f>IF(N154="základní",J154,0)</f>
        <v>0</v>
      </c>
      <c r="BF154" s="217">
        <f>IF(N154="snížená",J154,0)</f>
        <v>0</v>
      </c>
      <c r="BG154" s="217">
        <f>IF(N154="zákl. přenesená",J154,0)</f>
        <v>0</v>
      </c>
      <c r="BH154" s="217">
        <f>IF(N154="sníž. přenesená",J154,0)</f>
        <v>0</v>
      </c>
      <c r="BI154" s="217">
        <f>IF(N154="nulová",J154,0)</f>
        <v>0</v>
      </c>
      <c r="BJ154" s="16" t="s">
        <v>78</v>
      </c>
      <c r="BK154" s="217">
        <f>ROUND(I154*H154,2)</f>
        <v>0</v>
      </c>
      <c r="BL154" s="16" t="s">
        <v>132</v>
      </c>
      <c r="BM154" s="216" t="s">
        <v>319</v>
      </c>
    </row>
    <row r="155" spans="1:65" s="2" customFormat="1" ht="24.15" customHeight="1">
      <c r="A155" s="37"/>
      <c r="B155" s="38"/>
      <c r="C155" s="204" t="s">
        <v>220</v>
      </c>
      <c r="D155" s="204" t="s">
        <v>128</v>
      </c>
      <c r="E155" s="205" t="s">
        <v>320</v>
      </c>
      <c r="F155" s="206" t="s">
        <v>321</v>
      </c>
      <c r="G155" s="207" t="s">
        <v>309</v>
      </c>
      <c r="H155" s="208">
        <v>378</v>
      </c>
      <c r="I155" s="209"/>
      <c r="J155" s="210">
        <f>ROUND(I155*H155,2)</f>
        <v>0</v>
      </c>
      <c r="K155" s="211"/>
      <c r="L155" s="43"/>
      <c r="M155" s="212" t="s">
        <v>19</v>
      </c>
      <c r="N155" s="213" t="s">
        <v>41</v>
      </c>
      <c r="O155" s="83"/>
      <c r="P155" s="214">
        <f>O155*H155</f>
        <v>0</v>
      </c>
      <c r="Q155" s="214">
        <v>0</v>
      </c>
      <c r="R155" s="214">
        <f>Q155*H155</f>
        <v>0</v>
      </c>
      <c r="S155" s="214">
        <v>0</v>
      </c>
      <c r="T155" s="215">
        <f>S155*H155</f>
        <v>0</v>
      </c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R155" s="216" t="s">
        <v>132</v>
      </c>
      <c r="AT155" s="216" t="s">
        <v>128</v>
      </c>
      <c r="AU155" s="216" t="s">
        <v>80</v>
      </c>
      <c r="AY155" s="16" t="s">
        <v>125</v>
      </c>
      <c r="BE155" s="217">
        <f>IF(N155="základní",J155,0)</f>
        <v>0</v>
      </c>
      <c r="BF155" s="217">
        <f>IF(N155="snížená",J155,0)</f>
        <v>0</v>
      </c>
      <c r="BG155" s="217">
        <f>IF(N155="zákl. přenesená",J155,0)</f>
        <v>0</v>
      </c>
      <c r="BH155" s="217">
        <f>IF(N155="sníž. přenesená",J155,0)</f>
        <v>0</v>
      </c>
      <c r="BI155" s="217">
        <f>IF(N155="nulová",J155,0)</f>
        <v>0</v>
      </c>
      <c r="BJ155" s="16" t="s">
        <v>78</v>
      </c>
      <c r="BK155" s="217">
        <f>ROUND(I155*H155,2)</f>
        <v>0</v>
      </c>
      <c r="BL155" s="16" t="s">
        <v>132</v>
      </c>
      <c r="BM155" s="216" t="s">
        <v>322</v>
      </c>
    </row>
    <row r="156" spans="1:65" s="2" customFormat="1" ht="16.5" customHeight="1">
      <c r="A156" s="37"/>
      <c r="B156" s="38"/>
      <c r="C156" s="204" t="s">
        <v>323</v>
      </c>
      <c r="D156" s="204" t="s">
        <v>128</v>
      </c>
      <c r="E156" s="205" t="s">
        <v>324</v>
      </c>
      <c r="F156" s="206" t="s">
        <v>325</v>
      </c>
      <c r="G156" s="207" t="s">
        <v>309</v>
      </c>
      <c r="H156" s="208">
        <v>42</v>
      </c>
      <c r="I156" s="209"/>
      <c r="J156" s="210">
        <f>ROUND(I156*H156,2)</f>
        <v>0</v>
      </c>
      <c r="K156" s="211"/>
      <c r="L156" s="43"/>
      <c r="M156" s="212" t="s">
        <v>19</v>
      </c>
      <c r="N156" s="213" t="s">
        <v>41</v>
      </c>
      <c r="O156" s="83"/>
      <c r="P156" s="214">
        <f>O156*H156</f>
        <v>0</v>
      </c>
      <c r="Q156" s="214">
        <v>0</v>
      </c>
      <c r="R156" s="214">
        <f>Q156*H156</f>
        <v>0</v>
      </c>
      <c r="S156" s="214">
        <v>0</v>
      </c>
      <c r="T156" s="215">
        <f>S156*H156</f>
        <v>0</v>
      </c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R156" s="216" t="s">
        <v>132</v>
      </c>
      <c r="AT156" s="216" t="s">
        <v>128</v>
      </c>
      <c r="AU156" s="216" t="s">
        <v>80</v>
      </c>
      <c r="AY156" s="16" t="s">
        <v>125</v>
      </c>
      <c r="BE156" s="217">
        <f>IF(N156="základní",J156,0)</f>
        <v>0</v>
      </c>
      <c r="BF156" s="217">
        <f>IF(N156="snížená",J156,0)</f>
        <v>0</v>
      </c>
      <c r="BG156" s="217">
        <f>IF(N156="zákl. přenesená",J156,0)</f>
        <v>0</v>
      </c>
      <c r="BH156" s="217">
        <f>IF(N156="sníž. přenesená",J156,0)</f>
        <v>0</v>
      </c>
      <c r="BI156" s="217">
        <f>IF(N156="nulová",J156,0)</f>
        <v>0</v>
      </c>
      <c r="BJ156" s="16" t="s">
        <v>78</v>
      </c>
      <c r="BK156" s="217">
        <f>ROUND(I156*H156,2)</f>
        <v>0</v>
      </c>
      <c r="BL156" s="16" t="s">
        <v>132</v>
      </c>
      <c r="BM156" s="216" t="s">
        <v>326</v>
      </c>
    </row>
    <row r="157" spans="1:65" s="2" customFormat="1" ht="33" customHeight="1">
      <c r="A157" s="37"/>
      <c r="B157" s="38"/>
      <c r="C157" s="204" t="s">
        <v>223</v>
      </c>
      <c r="D157" s="204" t="s">
        <v>128</v>
      </c>
      <c r="E157" s="205" t="s">
        <v>327</v>
      </c>
      <c r="F157" s="206" t="s">
        <v>328</v>
      </c>
      <c r="G157" s="207" t="s">
        <v>131</v>
      </c>
      <c r="H157" s="208">
        <v>54.4</v>
      </c>
      <c r="I157" s="209"/>
      <c r="J157" s="210">
        <f>ROUND(I157*H157,2)</f>
        <v>0</v>
      </c>
      <c r="K157" s="211"/>
      <c r="L157" s="43"/>
      <c r="M157" s="212" t="s">
        <v>19</v>
      </c>
      <c r="N157" s="213" t="s">
        <v>41</v>
      </c>
      <c r="O157" s="83"/>
      <c r="P157" s="214">
        <f>O157*H157</f>
        <v>0</v>
      </c>
      <c r="Q157" s="214">
        <v>0</v>
      </c>
      <c r="R157" s="214">
        <f>Q157*H157</f>
        <v>0</v>
      </c>
      <c r="S157" s="214">
        <v>0</v>
      </c>
      <c r="T157" s="215">
        <f>S157*H157</f>
        <v>0</v>
      </c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R157" s="216" t="s">
        <v>132</v>
      </c>
      <c r="AT157" s="216" t="s">
        <v>128</v>
      </c>
      <c r="AU157" s="216" t="s">
        <v>80</v>
      </c>
      <c r="AY157" s="16" t="s">
        <v>125</v>
      </c>
      <c r="BE157" s="217">
        <f>IF(N157="základní",J157,0)</f>
        <v>0</v>
      </c>
      <c r="BF157" s="217">
        <f>IF(N157="snížená",J157,0)</f>
        <v>0</v>
      </c>
      <c r="BG157" s="217">
        <f>IF(N157="zákl. přenesená",J157,0)</f>
        <v>0</v>
      </c>
      <c r="BH157" s="217">
        <f>IF(N157="sníž. přenesená",J157,0)</f>
        <v>0</v>
      </c>
      <c r="BI157" s="217">
        <f>IF(N157="nulová",J157,0)</f>
        <v>0</v>
      </c>
      <c r="BJ157" s="16" t="s">
        <v>78</v>
      </c>
      <c r="BK157" s="217">
        <f>ROUND(I157*H157,2)</f>
        <v>0</v>
      </c>
      <c r="BL157" s="16" t="s">
        <v>132</v>
      </c>
      <c r="BM157" s="216" t="s">
        <v>329</v>
      </c>
    </row>
    <row r="158" spans="1:65" s="2" customFormat="1" ht="37.8" customHeight="1">
      <c r="A158" s="37"/>
      <c r="B158" s="38"/>
      <c r="C158" s="204" t="s">
        <v>330</v>
      </c>
      <c r="D158" s="204" t="s">
        <v>128</v>
      </c>
      <c r="E158" s="205" t="s">
        <v>331</v>
      </c>
      <c r="F158" s="206" t="s">
        <v>332</v>
      </c>
      <c r="G158" s="207" t="s">
        <v>135</v>
      </c>
      <c r="H158" s="208">
        <v>729.2</v>
      </c>
      <c r="I158" s="209"/>
      <c r="J158" s="210">
        <f>ROUND(I158*H158,2)</f>
        <v>0</v>
      </c>
      <c r="K158" s="211"/>
      <c r="L158" s="43"/>
      <c r="M158" s="212" t="s">
        <v>19</v>
      </c>
      <c r="N158" s="213" t="s">
        <v>41</v>
      </c>
      <c r="O158" s="83"/>
      <c r="P158" s="214">
        <f>O158*H158</f>
        <v>0</v>
      </c>
      <c r="Q158" s="214">
        <v>0</v>
      </c>
      <c r="R158" s="214">
        <f>Q158*H158</f>
        <v>0</v>
      </c>
      <c r="S158" s="214">
        <v>0</v>
      </c>
      <c r="T158" s="215">
        <f>S158*H158</f>
        <v>0</v>
      </c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R158" s="216" t="s">
        <v>132</v>
      </c>
      <c r="AT158" s="216" t="s">
        <v>128</v>
      </c>
      <c r="AU158" s="216" t="s">
        <v>80</v>
      </c>
      <c r="AY158" s="16" t="s">
        <v>125</v>
      </c>
      <c r="BE158" s="217">
        <f>IF(N158="základní",J158,0)</f>
        <v>0</v>
      </c>
      <c r="BF158" s="217">
        <f>IF(N158="snížená",J158,0)</f>
        <v>0</v>
      </c>
      <c r="BG158" s="217">
        <f>IF(N158="zákl. přenesená",J158,0)</f>
        <v>0</v>
      </c>
      <c r="BH158" s="217">
        <f>IF(N158="sníž. přenesená",J158,0)</f>
        <v>0</v>
      </c>
      <c r="BI158" s="217">
        <f>IF(N158="nulová",J158,0)</f>
        <v>0</v>
      </c>
      <c r="BJ158" s="16" t="s">
        <v>78</v>
      </c>
      <c r="BK158" s="217">
        <f>ROUND(I158*H158,2)</f>
        <v>0</v>
      </c>
      <c r="BL158" s="16" t="s">
        <v>132</v>
      </c>
      <c r="BM158" s="216" t="s">
        <v>333</v>
      </c>
    </row>
    <row r="159" spans="1:65" s="2" customFormat="1" ht="24.15" customHeight="1">
      <c r="A159" s="37"/>
      <c r="B159" s="38"/>
      <c r="C159" s="204" t="s">
        <v>227</v>
      </c>
      <c r="D159" s="204" t="s">
        <v>128</v>
      </c>
      <c r="E159" s="205" t="s">
        <v>334</v>
      </c>
      <c r="F159" s="206" t="s">
        <v>335</v>
      </c>
      <c r="G159" s="207" t="s">
        <v>131</v>
      </c>
      <c r="H159" s="208">
        <v>100</v>
      </c>
      <c r="I159" s="209"/>
      <c r="J159" s="210">
        <f>ROUND(I159*H159,2)</f>
        <v>0</v>
      </c>
      <c r="K159" s="211"/>
      <c r="L159" s="43"/>
      <c r="M159" s="212" t="s">
        <v>19</v>
      </c>
      <c r="N159" s="213" t="s">
        <v>41</v>
      </c>
      <c r="O159" s="83"/>
      <c r="P159" s="214">
        <f>O159*H159</f>
        <v>0</v>
      </c>
      <c r="Q159" s="214">
        <v>0</v>
      </c>
      <c r="R159" s="214">
        <f>Q159*H159</f>
        <v>0</v>
      </c>
      <c r="S159" s="214">
        <v>0</v>
      </c>
      <c r="T159" s="215">
        <f>S159*H159</f>
        <v>0</v>
      </c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R159" s="216" t="s">
        <v>132</v>
      </c>
      <c r="AT159" s="216" t="s">
        <v>128</v>
      </c>
      <c r="AU159" s="216" t="s">
        <v>80</v>
      </c>
      <c r="AY159" s="16" t="s">
        <v>125</v>
      </c>
      <c r="BE159" s="217">
        <f>IF(N159="základní",J159,0)</f>
        <v>0</v>
      </c>
      <c r="BF159" s="217">
        <f>IF(N159="snížená",J159,0)</f>
        <v>0</v>
      </c>
      <c r="BG159" s="217">
        <f>IF(N159="zákl. přenesená",J159,0)</f>
        <v>0</v>
      </c>
      <c r="BH159" s="217">
        <f>IF(N159="sníž. přenesená",J159,0)</f>
        <v>0</v>
      </c>
      <c r="BI159" s="217">
        <f>IF(N159="nulová",J159,0)</f>
        <v>0</v>
      </c>
      <c r="BJ159" s="16" t="s">
        <v>78</v>
      </c>
      <c r="BK159" s="217">
        <f>ROUND(I159*H159,2)</f>
        <v>0</v>
      </c>
      <c r="BL159" s="16" t="s">
        <v>132</v>
      </c>
      <c r="BM159" s="216" t="s">
        <v>336</v>
      </c>
    </row>
    <row r="160" spans="1:65" s="2" customFormat="1" ht="37.8" customHeight="1">
      <c r="A160" s="37"/>
      <c r="B160" s="38"/>
      <c r="C160" s="204" t="s">
        <v>337</v>
      </c>
      <c r="D160" s="204" t="s">
        <v>128</v>
      </c>
      <c r="E160" s="205" t="s">
        <v>338</v>
      </c>
      <c r="F160" s="206" t="s">
        <v>339</v>
      </c>
      <c r="G160" s="207" t="s">
        <v>135</v>
      </c>
      <c r="H160" s="208">
        <v>352</v>
      </c>
      <c r="I160" s="209"/>
      <c r="J160" s="210">
        <f>ROUND(I160*H160,2)</f>
        <v>0</v>
      </c>
      <c r="K160" s="211"/>
      <c r="L160" s="43"/>
      <c r="M160" s="212" t="s">
        <v>19</v>
      </c>
      <c r="N160" s="213" t="s">
        <v>41</v>
      </c>
      <c r="O160" s="83"/>
      <c r="P160" s="214">
        <f>O160*H160</f>
        <v>0</v>
      </c>
      <c r="Q160" s="214">
        <v>0</v>
      </c>
      <c r="R160" s="214">
        <f>Q160*H160</f>
        <v>0</v>
      </c>
      <c r="S160" s="214">
        <v>0</v>
      </c>
      <c r="T160" s="215">
        <f>S160*H160</f>
        <v>0</v>
      </c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R160" s="216" t="s">
        <v>132</v>
      </c>
      <c r="AT160" s="216" t="s">
        <v>128</v>
      </c>
      <c r="AU160" s="216" t="s">
        <v>80</v>
      </c>
      <c r="AY160" s="16" t="s">
        <v>125</v>
      </c>
      <c r="BE160" s="217">
        <f>IF(N160="základní",J160,0)</f>
        <v>0</v>
      </c>
      <c r="BF160" s="217">
        <f>IF(N160="snížená",J160,0)</f>
        <v>0</v>
      </c>
      <c r="BG160" s="217">
        <f>IF(N160="zákl. přenesená",J160,0)</f>
        <v>0</v>
      </c>
      <c r="BH160" s="217">
        <f>IF(N160="sníž. přenesená",J160,0)</f>
        <v>0</v>
      </c>
      <c r="BI160" s="217">
        <f>IF(N160="nulová",J160,0)</f>
        <v>0</v>
      </c>
      <c r="BJ160" s="16" t="s">
        <v>78</v>
      </c>
      <c r="BK160" s="217">
        <f>ROUND(I160*H160,2)</f>
        <v>0</v>
      </c>
      <c r="BL160" s="16" t="s">
        <v>132</v>
      </c>
      <c r="BM160" s="216" t="s">
        <v>340</v>
      </c>
    </row>
    <row r="161" spans="1:65" s="2" customFormat="1" ht="24.15" customHeight="1">
      <c r="A161" s="37"/>
      <c r="B161" s="38"/>
      <c r="C161" s="204" t="s">
        <v>230</v>
      </c>
      <c r="D161" s="204" t="s">
        <v>128</v>
      </c>
      <c r="E161" s="205" t="s">
        <v>341</v>
      </c>
      <c r="F161" s="206" t="s">
        <v>342</v>
      </c>
      <c r="G161" s="207" t="s">
        <v>247</v>
      </c>
      <c r="H161" s="208">
        <v>1</v>
      </c>
      <c r="I161" s="209"/>
      <c r="J161" s="210">
        <f>ROUND(I161*H161,2)</f>
        <v>0</v>
      </c>
      <c r="K161" s="211"/>
      <c r="L161" s="43"/>
      <c r="M161" s="212" t="s">
        <v>19</v>
      </c>
      <c r="N161" s="213" t="s">
        <v>41</v>
      </c>
      <c r="O161" s="83"/>
      <c r="P161" s="214">
        <f>O161*H161</f>
        <v>0</v>
      </c>
      <c r="Q161" s="214">
        <v>0</v>
      </c>
      <c r="R161" s="214">
        <f>Q161*H161</f>
        <v>0</v>
      </c>
      <c r="S161" s="214">
        <v>0</v>
      </c>
      <c r="T161" s="215">
        <f>S161*H161</f>
        <v>0</v>
      </c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R161" s="216" t="s">
        <v>132</v>
      </c>
      <c r="AT161" s="216" t="s">
        <v>128</v>
      </c>
      <c r="AU161" s="216" t="s">
        <v>80</v>
      </c>
      <c r="AY161" s="16" t="s">
        <v>125</v>
      </c>
      <c r="BE161" s="217">
        <f>IF(N161="základní",J161,0)</f>
        <v>0</v>
      </c>
      <c r="BF161" s="217">
        <f>IF(N161="snížená",J161,0)</f>
        <v>0</v>
      </c>
      <c r="BG161" s="217">
        <f>IF(N161="zákl. přenesená",J161,0)</f>
        <v>0</v>
      </c>
      <c r="BH161" s="217">
        <f>IF(N161="sníž. přenesená",J161,0)</f>
        <v>0</v>
      </c>
      <c r="BI161" s="217">
        <f>IF(N161="nulová",J161,0)</f>
        <v>0</v>
      </c>
      <c r="BJ161" s="16" t="s">
        <v>78</v>
      </c>
      <c r="BK161" s="217">
        <f>ROUND(I161*H161,2)</f>
        <v>0</v>
      </c>
      <c r="BL161" s="16" t="s">
        <v>132</v>
      </c>
      <c r="BM161" s="216" t="s">
        <v>343</v>
      </c>
    </row>
    <row r="162" spans="1:65" s="2" customFormat="1" ht="24.15" customHeight="1">
      <c r="A162" s="37"/>
      <c r="B162" s="38"/>
      <c r="C162" s="204" t="s">
        <v>344</v>
      </c>
      <c r="D162" s="204" t="s">
        <v>128</v>
      </c>
      <c r="E162" s="205" t="s">
        <v>345</v>
      </c>
      <c r="F162" s="206" t="s">
        <v>346</v>
      </c>
      <c r="G162" s="207" t="s">
        <v>247</v>
      </c>
      <c r="H162" s="208">
        <v>1</v>
      </c>
      <c r="I162" s="209"/>
      <c r="J162" s="210">
        <f>ROUND(I162*H162,2)</f>
        <v>0</v>
      </c>
      <c r="K162" s="211"/>
      <c r="L162" s="43"/>
      <c r="M162" s="212" t="s">
        <v>19</v>
      </c>
      <c r="N162" s="213" t="s">
        <v>41</v>
      </c>
      <c r="O162" s="83"/>
      <c r="P162" s="214">
        <f>O162*H162</f>
        <v>0</v>
      </c>
      <c r="Q162" s="214">
        <v>0</v>
      </c>
      <c r="R162" s="214">
        <f>Q162*H162</f>
        <v>0</v>
      </c>
      <c r="S162" s="214">
        <v>0</v>
      </c>
      <c r="T162" s="215">
        <f>S162*H162</f>
        <v>0</v>
      </c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R162" s="216" t="s">
        <v>132</v>
      </c>
      <c r="AT162" s="216" t="s">
        <v>128</v>
      </c>
      <c r="AU162" s="216" t="s">
        <v>80</v>
      </c>
      <c r="AY162" s="16" t="s">
        <v>125</v>
      </c>
      <c r="BE162" s="217">
        <f>IF(N162="základní",J162,0)</f>
        <v>0</v>
      </c>
      <c r="BF162" s="217">
        <f>IF(N162="snížená",J162,0)</f>
        <v>0</v>
      </c>
      <c r="BG162" s="217">
        <f>IF(N162="zákl. přenesená",J162,0)</f>
        <v>0</v>
      </c>
      <c r="BH162" s="217">
        <f>IF(N162="sníž. přenesená",J162,0)</f>
        <v>0</v>
      </c>
      <c r="BI162" s="217">
        <f>IF(N162="nulová",J162,0)</f>
        <v>0</v>
      </c>
      <c r="BJ162" s="16" t="s">
        <v>78</v>
      </c>
      <c r="BK162" s="217">
        <f>ROUND(I162*H162,2)</f>
        <v>0</v>
      </c>
      <c r="BL162" s="16" t="s">
        <v>132</v>
      </c>
      <c r="BM162" s="216" t="s">
        <v>347</v>
      </c>
    </row>
    <row r="163" spans="1:65" s="2" customFormat="1" ht="37.8" customHeight="1">
      <c r="A163" s="37"/>
      <c r="B163" s="38"/>
      <c r="C163" s="204" t="s">
        <v>233</v>
      </c>
      <c r="D163" s="204" t="s">
        <v>128</v>
      </c>
      <c r="E163" s="205" t="s">
        <v>348</v>
      </c>
      <c r="F163" s="206" t="s">
        <v>349</v>
      </c>
      <c r="G163" s="207" t="s">
        <v>247</v>
      </c>
      <c r="H163" s="208">
        <v>1</v>
      </c>
      <c r="I163" s="209"/>
      <c r="J163" s="210">
        <f>ROUND(I163*H163,2)</f>
        <v>0</v>
      </c>
      <c r="K163" s="211"/>
      <c r="L163" s="43"/>
      <c r="M163" s="212" t="s">
        <v>19</v>
      </c>
      <c r="N163" s="213" t="s">
        <v>41</v>
      </c>
      <c r="O163" s="83"/>
      <c r="P163" s="214">
        <f>O163*H163</f>
        <v>0</v>
      </c>
      <c r="Q163" s="214">
        <v>0</v>
      </c>
      <c r="R163" s="214">
        <f>Q163*H163</f>
        <v>0</v>
      </c>
      <c r="S163" s="214">
        <v>0</v>
      </c>
      <c r="T163" s="215">
        <f>S163*H163</f>
        <v>0</v>
      </c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R163" s="216" t="s">
        <v>132</v>
      </c>
      <c r="AT163" s="216" t="s">
        <v>128</v>
      </c>
      <c r="AU163" s="216" t="s">
        <v>80</v>
      </c>
      <c r="AY163" s="16" t="s">
        <v>125</v>
      </c>
      <c r="BE163" s="217">
        <f>IF(N163="základní",J163,0)</f>
        <v>0</v>
      </c>
      <c r="BF163" s="217">
        <f>IF(N163="snížená",J163,0)</f>
        <v>0</v>
      </c>
      <c r="BG163" s="217">
        <f>IF(N163="zákl. přenesená",J163,0)</f>
        <v>0</v>
      </c>
      <c r="BH163" s="217">
        <f>IF(N163="sníž. přenesená",J163,0)</f>
        <v>0</v>
      </c>
      <c r="BI163" s="217">
        <f>IF(N163="nulová",J163,0)</f>
        <v>0</v>
      </c>
      <c r="BJ163" s="16" t="s">
        <v>78</v>
      </c>
      <c r="BK163" s="217">
        <f>ROUND(I163*H163,2)</f>
        <v>0</v>
      </c>
      <c r="BL163" s="16" t="s">
        <v>132</v>
      </c>
      <c r="BM163" s="216" t="s">
        <v>350</v>
      </c>
    </row>
    <row r="164" spans="1:65" s="2" customFormat="1" ht="21.75" customHeight="1">
      <c r="A164" s="37"/>
      <c r="B164" s="38"/>
      <c r="C164" s="204" t="s">
        <v>351</v>
      </c>
      <c r="D164" s="204" t="s">
        <v>128</v>
      </c>
      <c r="E164" s="205" t="s">
        <v>352</v>
      </c>
      <c r="F164" s="206" t="s">
        <v>353</v>
      </c>
      <c r="G164" s="207" t="s">
        <v>247</v>
      </c>
      <c r="H164" s="208">
        <v>10</v>
      </c>
      <c r="I164" s="209"/>
      <c r="J164" s="210">
        <f>ROUND(I164*H164,2)</f>
        <v>0</v>
      </c>
      <c r="K164" s="211"/>
      <c r="L164" s="43"/>
      <c r="M164" s="212" t="s">
        <v>19</v>
      </c>
      <c r="N164" s="213" t="s">
        <v>41</v>
      </c>
      <c r="O164" s="83"/>
      <c r="P164" s="214">
        <f>O164*H164</f>
        <v>0</v>
      </c>
      <c r="Q164" s="214">
        <v>0</v>
      </c>
      <c r="R164" s="214">
        <f>Q164*H164</f>
        <v>0</v>
      </c>
      <c r="S164" s="214">
        <v>0</v>
      </c>
      <c r="T164" s="215">
        <f>S164*H164</f>
        <v>0</v>
      </c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R164" s="216" t="s">
        <v>132</v>
      </c>
      <c r="AT164" s="216" t="s">
        <v>128</v>
      </c>
      <c r="AU164" s="216" t="s">
        <v>80</v>
      </c>
      <c r="AY164" s="16" t="s">
        <v>125</v>
      </c>
      <c r="BE164" s="217">
        <f>IF(N164="základní",J164,0)</f>
        <v>0</v>
      </c>
      <c r="BF164" s="217">
        <f>IF(N164="snížená",J164,0)</f>
        <v>0</v>
      </c>
      <c r="BG164" s="217">
        <f>IF(N164="zákl. přenesená",J164,0)</f>
        <v>0</v>
      </c>
      <c r="BH164" s="217">
        <f>IF(N164="sníž. přenesená",J164,0)</f>
        <v>0</v>
      </c>
      <c r="BI164" s="217">
        <f>IF(N164="nulová",J164,0)</f>
        <v>0</v>
      </c>
      <c r="BJ164" s="16" t="s">
        <v>78</v>
      </c>
      <c r="BK164" s="217">
        <f>ROUND(I164*H164,2)</f>
        <v>0</v>
      </c>
      <c r="BL164" s="16" t="s">
        <v>132</v>
      </c>
      <c r="BM164" s="216" t="s">
        <v>354</v>
      </c>
    </row>
    <row r="165" spans="1:65" s="2" customFormat="1" ht="16.5" customHeight="1">
      <c r="A165" s="37"/>
      <c r="B165" s="38"/>
      <c r="C165" s="204" t="s">
        <v>236</v>
      </c>
      <c r="D165" s="204" t="s">
        <v>128</v>
      </c>
      <c r="E165" s="205" t="s">
        <v>355</v>
      </c>
      <c r="F165" s="206" t="s">
        <v>356</v>
      </c>
      <c r="G165" s="207" t="s">
        <v>247</v>
      </c>
      <c r="H165" s="208">
        <v>3</v>
      </c>
      <c r="I165" s="209"/>
      <c r="J165" s="210">
        <f>ROUND(I165*H165,2)</f>
        <v>0</v>
      </c>
      <c r="K165" s="211"/>
      <c r="L165" s="43"/>
      <c r="M165" s="212" t="s">
        <v>19</v>
      </c>
      <c r="N165" s="213" t="s">
        <v>41</v>
      </c>
      <c r="O165" s="83"/>
      <c r="P165" s="214">
        <f>O165*H165</f>
        <v>0</v>
      </c>
      <c r="Q165" s="214">
        <v>0</v>
      </c>
      <c r="R165" s="214">
        <f>Q165*H165</f>
        <v>0</v>
      </c>
      <c r="S165" s="214">
        <v>0</v>
      </c>
      <c r="T165" s="215">
        <f>S165*H165</f>
        <v>0</v>
      </c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R165" s="216" t="s">
        <v>132</v>
      </c>
      <c r="AT165" s="216" t="s">
        <v>128</v>
      </c>
      <c r="AU165" s="216" t="s">
        <v>80</v>
      </c>
      <c r="AY165" s="16" t="s">
        <v>125</v>
      </c>
      <c r="BE165" s="217">
        <f>IF(N165="základní",J165,0)</f>
        <v>0</v>
      </c>
      <c r="BF165" s="217">
        <f>IF(N165="snížená",J165,0)</f>
        <v>0</v>
      </c>
      <c r="BG165" s="217">
        <f>IF(N165="zákl. přenesená",J165,0)</f>
        <v>0</v>
      </c>
      <c r="BH165" s="217">
        <f>IF(N165="sníž. přenesená",J165,0)</f>
        <v>0</v>
      </c>
      <c r="BI165" s="217">
        <f>IF(N165="nulová",J165,0)</f>
        <v>0</v>
      </c>
      <c r="BJ165" s="16" t="s">
        <v>78</v>
      </c>
      <c r="BK165" s="217">
        <f>ROUND(I165*H165,2)</f>
        <v>0</v>
      </c>
      <c r="BL165" s="16" t="s">
        <v>132</v>
      </c>
      <c r="BM165" s="216" t="s">
        <v>357</v>
      </c>
    </row>
    <row r="166" spans="1:63" s="12" customFormat="1" ht="22.8" customHeight="1">
      <c r="A166" s="12"/>
      <c r="B166" s="188"/>
      <c r="C166" s="189"/>
      <c r="D166" s="190" t="s">
        <v>69</v>
      </c>
      <c r="E166" s="202" t="s">
        <v>358</v>
      </c>
      <c r="F166" s="202" t="s">
        <v>359</v>
      </c>
      <c r="G166" s="189"/>
      <c r="H166" s="189"/>
      <c r="I166" s="192"/>
      <c r="J166" s="203">
        <f>BK166</f>
        <v>0</v>
      </c>
      <c r="K166" s="189"/>
      <c r="L166" s="194"/>
      <c r="M166" s="195"/>
      <c r="N166" s="196"/>
      <c r="O166" s="196"/>
      <c r="P166" s="197">
        <f>SUM(P167:P176)</f>
        <v>0</v>
      </c>
      <c r="Q166" s="196"/>
      <c r="R166" s="197">
        <f>SUM(R167:R176)</f>
        <v>0</v>
      </c>
      <c r="S166" s="196"/>
      <c r="T166" s="198">
        <f>SUM(T167:T176)</f>
        <v>0</v>
      </c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R166" s="199" t="s">
        <v>78</v>
      </c>
      <c r="AT166" s="200" t="s">
        <v>69</v>
      </c>
      <c r="AU166" s="200" t="s">
        <v>78</v>
      </c>
      <c r="AY166" s="199" t="s">
        <v>125</v>
      </c>
      <c r="BK166" s="201">
        <f>SUM(BK167:BK176)</f>
        <v>0</v>
      </c>
    </row>
    <row r="167" spans="1:65" s="2" customFormat="1" ht="49.05" customHeight="1">
      <c r="A167" s="37"/>
      <c r="B167" s="38"/>
      <c r="C167" s="204" t="s">
        <v>360</v>
      </c>
      <c r="D167" s="204" t="s">
        <v>128</v>
      </c>
      <c r="E167" s="205" t="s">
        <v>361</v>
      </c>
      <c r="F167" s="206" t="s">
        <v>362</v>
      </c>
      <c r="G167" s="207" t="s">
        <v>135</v>
      </c>
      <c r="H167" s="208">
        <v>1140</v>
      </c>
      <c r="I167" s="209"/>
      <c r="J167" s="210">
        <f>ROUND(I167*H167,2)</f>
        <v>0</v>
      </c>
      <c r="K167" s="211"/>
      <c r="L167" s="43"/>
      <c r="M167" s="212" t="s">
        <v>19</v>
      </c>
      <c r="N167" s="213" t="s">
        <v>41</v>
      </c>
      <c r="O167" s="83"/>
      <c r="P167" s="214">
        <f>O167*H167</f>
        <v>0</v>
      </c>
      <c r="Q167" s="214">
        <v>0</v>
      </c>
      <c r="R167" s="214">
        <f>Q167*H167</f>
        <v>0</v>
      </c>
      <c r="S167" s="214">
        <v>0</v>
      </c>
      <c r="T167" s="215">
        <f>S167*H167</f>
        <v>0</v>
      </c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R167" s="216" t="s">
        <v>132</v>
      </c>
      <c r="AT167" s="216" t="s">
        <v>128</v>
      </c>
      <c r="AU167" s="216" t="s">
        <v>80</v>
      </c>
      <c r="AY167" s="16" t="s">
        <v>125</v>
      </c>
      <c r="BE167" s="217">
        <f>IF(N167="základní",J167,0)</f>
        <v>0</v>
      </c>
      <c r="BF167" s="217">
        <f>IF(N167="snížená",J167,0)</f>
        <v>0</v>
      </c>
      <c r="BG167" s="217">
        <f>IF(N167="zákl. přenesená",J167,0)</f>
        <v>0</v>
      </c>
      <c r="BH167" s="217">
        <f>IF(N167="sníž. přenesená",J167,0)</f>
        <v>0</v>
      </c>
      <c r="BI167" s="217">
        <f>IF(N167="nulová",J167,0)</f>
        <v>0</v>
      </c>
      <c r="BJ167" s="16" t="s">
        <v>78</v>
      </c>
      <c r="BK167" s="217">
        <f>ROUND(I167*H167,2)</f>
        <v>0</v>
      </c>
      <c r="BL167" s="16" t="s">
        <v>132</v>
      </c>
      <c r="BM167" s="216" t="s">
        <v>363</v>
      </c>
    </row>
    <row r="168" spans="1:65" s="2" customFormat="1" ht="24.15" customHeight="1">
      <c r="A168" s="37"/>
      <c r="B168" s="38"/>
      <c r="C168" s="218" t="s">
        <v>240</v>
      </c>
      <c r="D168" s="218" t="s">
        <v>292</v>
      </c>
      <c r="E168" s="219" t="s">
        <v>364</v>
      </c>
      <c r="F168" s="220" t="s">
        <v>365</v>
      </c>
      <c r="G168" s="221" t="s">
        <v>366</v>
      </c>
      <c r="H168" s="222">
        <v>35.3</v>
      </c>
      <c r="I168" s="223"/>
      <c r="J168" s="224">
        <f>ROUND(I168*H168,2)</f>
        <v>0</v>
      </c>
      <c r="K168" s="225"/>
      <c r="L168" s="226"/>
      <c r="M168" s="227" t="s">
        <v>19</v>
      </c>
      <c r="N168" s="228" t="s">
        <v>41</v>
      </c>
      <c r="O168" s="83"/>
      <c r="P168" s="214">
        <f>O168*H168</f>
        <v>0</v>
      </c>
      <c r="Q168" s="214">
        <v>0</v>
      </c>
      <c r="R168" s="214">
        <f>Q168*H168</f>
        <v>0</v>
      </c>
      <c r="S168" s="214">
        <v>0</v>
      </c>
      <c r="T168" s="215">
        <f>S168*H168</f>
        <v>0</v>
      </c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R168" s="216" t="s">
        <v>142</v>
      </c>
      <c r="AT168" s="216" t="s">
        <v>292</v>
      </c>
      <c r="AU168" s="216" t="s">
        <v>80</v>
      </c>
      <c r="AY168" s="16" t="s">
        <v>125</v>
      </c>
      <c r="BE168" s="217">
        <f>IF(N168="základní",J168,0)</f>
        <v>0</v>
      </c>
      <c r="BF168" s="217">
        <f>IF(N168="snížená",J168,0)</f>
        <v>0</v>
      </c>
      <c r="BG168" s="217">
        <f>IF(N168="zákl. přenesená",J168,0)</f>
        <v>0</v>
      </c>
      <c r="BH168" s="217">
        <f>IF(N168="sníž. přenesená",J168,0)</f>
        <v>0</v>
      </c>
      <c r="BI168" s="217">
        <f>IF(N168="nulová",J168,0)</f>
        <v>0</v>
      </c>
      <c r="BJ168" s="16" t="s">
        <v>78</v>
      </c>
      <c r="BK168" s="217">
        <f>ROUND(I168*H168,2)</f>
        <v>0</v>
      </c>
      <c r="BL168" s="16" t="s">
        <v>132</v>
      </c>
      <c r="BM168" s="216" t="s">
        <v>367</v>
      </c>
    </row>
    <row r="169" spans="1:65" s="2" customFormat="1" ht="21.75" customHeight="1">
      <c r="A169" s="37"/>
      <c r="B169" s="38"/>
      <c r="C169" s="204" t="s">
        <v>368</v>
      </c>
      <c r="D169" s="204" t="s">
        <v>128</v>
      </c>
      <c r="E169" s="205" t="s">
        <v>369</v>
      </c>
      <c r="F169" s="206" t="s">
        <v>370</v>
      </c>
      <c r="G169" s="207" t="s">
        <v>135</v>
      </c>
      <c r="H169" s="208">
        <v>1140</v>
      </c>
      <c r="I169" s="209"/>
      <c r="J169" s="210">
        <f>ROUND(I169*H169,2)</f>
        <v>0</v>
      </c>
      <c r="K169" s="211"/>
      <c r="L169" s="43"/>
      <c r="M169" s="212" t="s">
        <v>19</v>
      </c>
      <c r="N169" s="213" t="s">
        <v>41</v>
      </c>
      <c r="O169" s="83"/>
      <c r="P169" s="214">
        <f>O169*H169</f>
        <v>0</v>
      </c>
      <c r="Q169" s="214">
        <v>0</v>
      </c>
      <c r="R169" s="214">
        <f>Q169*H169</f>
        <v>0</v>
      </c>
      <c r="S169" s="214">
        <v>0</v>
      </c>
      <c r="T169" s="215">
        <f>S169*H169</f>
        <v>0</v>
      </c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R169" s="216" t="s">
        <v>132</v>
      </c>
      <c r="AT169" s="216" t="s">
        <v>128</v>
      </c>
      <c r="AU169" s="216" t="s">
        <v>80</v>
      </c>
      <c r="AY169" s="16" t="s">
        <v>125</v>
      </c>
      <c r="BE169" s="217">
        <f>IF(N169="základní",J169,0)</f>
        <v>0</v>
      </c>
      <c r="BF169" s="217">
        <f>IF(N169="snížená",J169,0)</f>
        <v>0</v>
      </c>
      <c r="BG169" s="217">
        <f>IF(N169="zákl. přenesená",J169,0)</f>
        <v>0</v>
      </c>
      <c r="BH169" s="217">
        <f>IF(N169="sníž. přenesená",J169,0)</f>
        <v>0</v>
      </c>
      <c r="BI169" s="217">
        <f>IF(N169="nulová",J169,0)</f>
        <v>0</v>
      </c>
      <c r="BJ169" s="16" t="s">
        <v>78</v>
      </c>
      <c r="BK169" s="217">
        <f>ROUND(I169*H169,2)</f>
        <v>0</v>
      </c>
      <c r="BL169" s="16" t="s">
        <v>132</v>
      </c>
      <c r="BM169" s="216" t="s">
        <v>371</v>
      </c>
    </row>
    <row r="170" spans="1:65" s="2" customFormat="1" ht="24.15" customHeight="1">
      <c r="A170" s="37"/>
      <c r="B170" s="38"/>
      <c r="C170" s="204" t="s">
        <v>243</v>
      </c>
      <c r="D170" s="204" t="s">
        <v>128</v>
      </c>
      <c r="E170" s="205" t="s">
        <v>372</v>
      </c>
      <c r="F170" s="206" t="s">
        <v>373</v>
      </c>
      <c r="G170" s="207" t="s">
        <v>135</v>
      </c>
      <c r="H170" s="208">
        <v>1140</v>
      </c>
      <c r="I170" s="209"/>
      <c r="J170" s="210">
        <f>ROUND(I170*H170,2)</f>
        <v>0</v>
      </c>
      <c r="K170" s="211"/>
      <c r="L170" s="43"/>
      <c r="M170" s="212" t="s">
        <v>19</v>
      </c>
      <c r="N170" s="213" t="s">
        <v>41</v>
      </c>
      <c r="O170" s="83"/>
      <c r="P170" s="214">
        <f>O170*H170</f>
        <v>0</v>
      </c>
      <c r="Q170" s="214">
        <v>0</v>
      </c>
      <c r="R170" s="214">
        <f>Q170*H170</f>
        <v>0</v>
      </c>
      <c r="S170" s="214">
        <v>0</v>
      </c>
      <c r="T170" s="215">
        <f>S170*H170</f>
        <v>0</v>
      </c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R170" s="216" t="s">
        <v>132</v>
      </c>
      <c r="AT170" s="216" t="s">
        <v>128</v>
      </c>
      <c r="AU170" s="216" t="s">
        <v>80</v>
      </c>
      <c r="AY170" s="16" t="s">
        <v>125</v>
      </c>
      <c r="BE170" s="217">
        <f>IF(N170="základní",J170,0)</f>
        <v>0</v>
      </c>
      <c r="BF170" s="217">
        <f>IF(N170="snížená",J170,0)</f>
        <v>0</v>
      </c>
      <c r="BG170" s="217">
        <f>IF(N170="zákl. přenesená",J170,0)</f>
        <v>0</v>
      </c>
      <c r="BH170" s="217">
        <f>IF(N170="sníž. přenesená",J170,0)</f>
        <v>0</v>
      </c>
      <c r="BI170" s="217">
        <f>IF(N170="nulová",J170,0)</f>
        <v>0</v>
      </c>
      <c r="BJ170" s="16" t="s">
        <v>78</v>
      </c>
      <c r="BK170" s="217">
        <f>ROUND(I170*H170,2)</f>
        <v>0</v>
      </c>
      <c r="BL170" s="16" t="s">
        <v>132</v>
      </c>
      <c r="BM170" s="216" t="s">
        <v>374</v>
      </c>
    </row>
    <row r="171" spans="1:65" s="2" customFormat="1" ht="37.8" customHeight="1">
      <c r="A171" s="37"/>
      <c r="B171" s="38"/>
      <c r="C171" s="204" t="s">
        <v>375</v>
      </c>
      <c r="D171" s="204" t="s">
        <v>128</v>
      </c>
      <c r="E171" s="205" t="s">
        <v>376</v>
      </c>
      <c r="F171" s="206" t="s">
        <v>377</v>
      </c>
      <c r="G171" s="207" t="s">
        <v>135</v>
      </c>
      <c r="H171" s="208">
        <v>1140</v>
      </c>
      <c r="I171" s="209"/>
      <c r="J171" s="210">
        <f>ROUND(I171*H171,2)</f>
        <v>0</v>
      </c>
      <c r="K171" s="211"/>
      <c r="L171" s="43"/>
      <c r="M171" s="212" t="s">
        <v>19</v>
      </c>
      <c r="N171" s="213" t="s">
        <v>41</v>
      </c>
      <c r="O171" s="83"/>
      <c r="P171" s="214">
        <f>O171*H171</f>
        <v>0</v>
      </c>
      <c r="Q171" s="214">
        <v>0</v>
      </c>
      <c r="R171" s="214">
        <f>Q171*H171</f>
        <v>0</v>
      </c>
      <c r="S171" s="214">
        <v>0</v>
      </c>
      <c r="T171" s="215">
        <f>S171*H171</f>
        <v>0</v>
      </c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R171" s="216" t="s">
        <v>132</v>
      </c>
      <c r="AT171" s="216" t="s">
        <v>128</v>
      </c>
      <c r="AU171" s="216" t="s">
        <v>80</v>
      </c>
      <c r="AY171" s="16" t="s">
        <v>125</v>
      </c>
      <c r="BE171" s="217">
        <f>IF(N171="základní",J171,0)</f>
        <v>0</v>
      </c>
      <c r="BF171" s="217">
        <f>IF(N171="snížená",J171,0)</f>
        <v>0</v>
      </c>
      <c r="BG171" s="217">
        <f>IF(N171="zákl. přenesená",J171,0)</f>
        <v>0</v>
      </c>
      <c r="BH171" s="217">
        <f>IF(N171="sníž. přenesená",J171,0)</f>
        <v>0</v>
      </c>
      <c r="BI171" s="217">
        <f>IF(N171="nulová",J171,0)</f>
        <v>0</v>
      </c>
      <c r="BJ171" s="16" t="s">
        <v>78</v>
      </c>
      <c r="BK171" s="217">
        <f>ROUND(I171*H171,2)</f>
        <v>0</v>
      </c>
      <c r="BL171" s="16" t="s">
        <v>132</v>
      </c>
      <c r="BM171" s="216" t="s">
        <v>378</v>
      </c>
    </row>
    <row r="172" spans="1:65" s="2" customFormat="1" ht="37.8" customHeight="1">
      <c r="A172" s="37"/>
      <c r="B172" s="38"/>
      <c r="C172" s="204" t="s">
        <v>248</v>
      </c>
      <c r="D172" s="204" t="s">
        <v>128</v>
      </c>
      <c r="E172" s="205" t="s">
        <v>379</v>
      </c>
      <c r="F172" s="206" t="s">
        <v>380</v>
      </c>
      <c r="G172" s="207" t="s">
        <v>131</v>
      </c>
      <c r="H172" s="208">
        <v>114</v>
      </c>
      <c r="I172" s="209"/>
      <c r="J172" s="210">
        <f>ROUND(I172*H172,2)</f>
        <v>0</v>
      </c>
      <c r="K172" s="211"/>
      <c r="L172" s="43"/>
      <c r="M172" s="212" t="s">
        <v>19</v>
      </c>
      <c r="N172" s="213" t="s">
        <v>41</v>
      </c>
      <c r="O172" s="83"/>
      <c r="P172" s="214">
        <f>O172*H172</f>
        <v>0</v>
      </c>
      <c r="Q172" s="214">
        <v>0</v>
      </c>
      <c r="R172" s="214">
        <f>Q172*H172</f>
        <v>0</v>
      </c>
      <c r="S172" s="214">
        <v>0</v>
      </c>
      <c r="T172" s="215">
        <f>S172*H172</f>
        <v>0</v>
      </c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  <c r="AR172" s="216" t="s">
        <v>132</v>
      </c>
      <c r="AT172" s="216" t="s">
        <v>128</v>
      </c>
      <c r="AU172" s="216" t="s">
        <v>80</v>
      </c>
      <c r="AY172" s="16" t="s">
        <v>125</v>
      </c>
      <c r="BE172" s="217">
        <f>IF(N172="základní",J172,0)</f>
        <v>0</v>
      </c>
      <c r="BF172" s="217">
        <f>IF(N172="snížená",J172,0)</f>
        <v>0</v>
      </c>
      <c r="BG172" s="217">
        <f>IF(N172="zákl. přenesená",J172,0)</f>
        <v>0</v>
      </c>
      <c r="BH172" s="217">
        <f>IF(N172="sníž. přenesená",J172,0)</f>
        <v>0</v>
      </c>
      <c r="BI172" s="217">
        <f>IF(N172="nulová",J172,0)</f>
        <v>0</v>
      </c>
      <c r="BJ172" s="16" t="s">
        <v>78</v>
      </c>
      <c r="BK172" s="217">
        <f>ROUND(I172*H172,2)</f>
        <v>0</v>
      </c>
      <c r="BL172" s="16" t="s">
        <v>132</v>
      </c>
      <c r="BM172" s="216" t="s">
        <v>381</v>
      </c>
    </row>
    <row r="173" spans="1:65" s="2" customFormat="1" ht="24.15" customHeight="1">
      <c r="A173" s="37"/>
      <c r="B173" s="38"/>
      <c r="C173" s="204" t="s">
        <v>382</v>
      </c>
      <c r="D173" s="204" t="s">
        <v>128</v>
      </c>
      <c r="E173" s="205" t="s">
        <v>383</v>
      </c>
      <c r="F173" s="206" t="s">
        <v>384</v>
      </c>
      <c r="G173" s="207" t="s">
        <v>131</v>
      </c>
      <c r="H173" s="208">
        <v>114</v>
      </c>
      <c r="I173" s="209"/>
      <c r="J173" s="210">
        <f>ROUND(I173*H173,2)</f>
        <v>0</v>
      </c>
      <c r="K173" s="211"/>
      <c r="L173" s="43"/>
      <c r="M173" s="212" t="s">
        <v>19</v>
      </c>
      <c r="N173" s="213" t="s">
        <v>41</v>
      </c>
      <c r="O173" s="83"/>
      <c r="P173" s="214">
        <f>O173*H173</f>
        <v>0</v>
      </c>
      <c r="Q173" s="214">
        <v>0</v>
      </c>
      <c r="R173" s="214">
        <f>Q173*H173</f>
        <v>0</v>
      </c>
      <c r="S173" s="214">
        <v>0</v>
      </c>
      <c r="T173" s="215">
        <f>S173*H173</f>
        <v>0</v>
      </c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R173" s="216" t="s">
        <v>132</v>
      </c>
      <c r="AT173" s="216" t="s">
        <v>128</v>
      </c>
      <c r="AU173" s="216" t="s">
        <v>80</v>
      </c>
      <c r="AY173" s="16" t="s">
        <v>125</v>
      </c>
      <c r="BE173" s="217">
        <f>IF(N173="základní",J173,0)</f>
        <v>0</v>
      </c>
      <c r="BF173" s="217">
        <f>IF(N173="snížená",J173,0)</f>
        <v>0</v>
      </c>
      <c r="BG173" s="217">
        <f>IF(N173="zákl. přenesená",J173,0)</f>
        <v>0</v>
      </c>
      <c r="BH173" s="217">
        <f>IF(N173="sníž. přenesená",J173,0)</f>
        <v>0</v>
      </c>
      <c r="BI173" s="217">
        <f>IF(N173="nulová",J173,0)</f>
        <v>0</v>
      </c>
      <c r="BJ173" s="16" t="s">
        <v>78</v>
      </c>
      <c r="BK173" s="217">
        <f>ROUND(I173*H173,2)</f>
        <v>0</v>
      </c>
      <c r="BL173" s="16" t="s">
        <v>132</v>
      </c>
      <c r="BM173" s="216" t="s">
        <v>385</v>
      </c>
    </row>
    <row r="174" spans="1:65" s="2" customFormat="1" ht="16.5" customHeight="1">
      <c r="A174" s="37"/>
      <c r="B174" s="38"/>
      <c r="C174" s="204" t="s">
        <v>253</v>
      </c>
      <c r="D174" s="204" t="s">
        <v>128</v>
      </c>
      <c r="E174" s="205" t="s">
        <v>386</v>
      </c>
      <c r="F174" s="206" t="s">
        <v>387</v>
      </c>
      <c r="G174" s="207" t="s">
        <v>135</v>
      </c>
      <c r="H174" s="208">
        <v>1140</v>
      </c>
      <c r="I174" s="209"/>
      <c r="J174" s="210">
        <f>ROUND(I174*H174,2)</f>
        <v>0</v>
      </c>
      <c r="K174" s="211"/>
      <c r="L174" s="43"/>
      <c r="M174" s="212" t="s">
        <v>19</v>
      </c>
      <c r="N174" s="213" t="s">
        <v>41</v>
      </c>
      <c r="O174" s="83"/>
      <c r="P174" s="214">
        <f>O174*H174</f>
        <v>0</v>
      </c>
      <c r="Q174" s="214">
        <v>0</v>
      </c>
      <c r="R174" s="214">
        <f>Q174*H174</f>
        <v>0</v>
      </c>
      <c r="S174" s="214">
        <v>0</v>
      </c>
      <c r="T174" s="215">
        <f>S174*H174</f>
        <v>0</v>
      </c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R174" s="216" t="s">
        <v>132</v>
      </c>
      <c r="AT174" s="216" t="s">
        <v>128</v>
      </c>
      <c r="AU174" s="216" t="s">
        <v>80</v>
      </c>
      <c r="AY174" s="16" t="s">
        <v>125</v>
      </c>
      <c r="BE174" s="217">
        <f>IF(N174="základní",J174,0)</f>
        <v>0</v>
      </c>
      <c r="BF174" s="217">
        <f>IF(N174="snížená",J174,0)</f>
        <v>0</v>
      </c>
      <c r="BG174" s="217">
        <f>IF(N174="zákl. přenesená",J174,0)</f>
        <v>0</v>
      </c>
      <c r="BH174" s="217">
        <f>IF(N174="sníž. přenesená",J174,0)</f>
        <v>0</v>
      </c>
      <c r="BI174" s="217">
        <f>IF(N174="nulová",J174,0)</f>
        <v>0</v>
      </c>
      <c r="BJ174" s="16" t="s">
        <v>78</v>
      </c>
      <c r="BK174" s="217">
        <f>ROUND(I174*H174,2)</f>
        <v>0</v>
      </c>
      <c r="BL174" s="16" t="s">
        <v>132</v>
      </c>
      <c r="BM174" s="216" t="s">
        <v>388</v>
      </c>
    </row>
    <row r="175" spans="1:65" s="2" customFormat="1" ht="24.15" customHeight="1">
      <c r="A175" s="37"/>
      <c r="B175" s="38"/>
      <c r="C175" s="204" t="s">
        <v>389</v>
      </c>
      <c r="D175" s="204" t="s">
        <v>128</v>
      </c>
      <c r="E175" s="205" t="s">
        <v>390</v>
      </c>
      <c r="F175" s="206" t="s">
        <v>391</v>
      </c>
      <c r="G175" s="207" t="s">
        <v>366</v>
      </c>
      <c r="H175" s="208">
        <v>28.5</v>
      </c>
      <c r="I175" s="209"/>
      <c r="J175" s="210">
        <f>ROUND(I175*H175,2)</f>
        <v>0</v>
      </c>
      <c r="K175" s="211"/>
      <c r="L175" s="43"/>
      <c r="M175" s="212" t="s">
        <v>19</v>
      </c>
      <c r="N175" s="213" t="s">
        <v>41</v>
      </c>
      <c r="O175" s="83"/>
      <c r="P175" s="214">
        <f>O175*H175</f>
        <v>0</v>
      </c>
      <c r="Q175" s="214">
        <v>0</v>
      </c>
      <c r="R175" s="214">
        <f>Q175*H175</f>
        <v>0</v>
      </c>
      <c r="S175" s="214">
        <v>0</v>
      </c>
      <c r="T175" s="215">
        <f>S175*H175</f>
        <v>0</v>
      </c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R175" s="216" t="s">
        <v>132</v>
      </c>
      <c r="AT175" s="216" t="s">
        <v>128</v>
      </c>
      <c r="AU175" s="216" t="s">
        <v>80</v>
      </c>
      <c r="AY175" s="16" t="s">
        <v>125</v>
      </c>
      <c r="BE175" s="217">
        <f>IF(N175="základní",J175,0)</f>
        <v>0</v>
      </c>
      <c r="BF175" s="217">
        <f>IF(N175="snížená",J175,0)</f>
        <v>0</v>
      </c>
      <c r="BG175" s="217">
        <f>IF(N175="zákl. přenesená",J175,0)</f>
        <v>0</v>
      </c>
      <c r="BH175" s="217">
        <f>IF(N175="sníž. přenesená",J175,0)</f>
        <v>0</v>
      </c>
      <c r="BI175" s="217">
        <f>IF(N175="nulová",J175,0)</f>
        <v>0</v>
      </c>
      <c r="BJ175" s="16" t="s">
        <v>78</v>
      </c>
      <c r="BK175" s="217">
        <f>ROUND(I175*H175,2)</f>
        <v>0</v>
      </c>
      <c r="BL175" s="16" t="s">
        <v>132</v>
      </c>
      <c r="BM175" s="216" t="s">
        <v>392</v>
      </c>
    </row>
    <row r="176" spans="1:65" s="2" customFormat="1" ht="16.5" customHeight="1">
      <c r="A176" s="37"/>
      <c r="B176" s="38"/>
      <c r="C176" s="204" t="s">
        <v>257</v>
      </c>
      <c r="D176" s="204" t="s">
        <v>128</v>
      </c>
      <c r="E176" s="205" t="s">
        <v>393</v>
      </c>
      <c r="F176" s="206" t="s">
        <v>394</v>
      </c>
      <c r="G176" s="207" t="s">
        <v>135</v>
      </c>
      <c r="H176" s="208">
        <v>1140</v>
      </c>
      <c r="I176" s="209"/>
      <c r="J176" s="210">
        <f>ROUND(I176*H176,2)</f>
        <v>0</v>
      </c>
      <c r="K176" s="211"/>
      <c r="L176" s="43"/>
      <c r="M176" s="212" t="s">
        <v>19</v>
      </c>
      <c r="N176" s="213" t="s">
        <v>41</v>
      </c>
      <c r="O176" s="83"/>
      <c r="P176" s="214">
        <f>O176*H176</f>
        <v>0</v>
      </c>
      <c r="Q176" s="214">
        <v>0</v>
      </c>
      <c r="R176" s="214">
        <f>Q176*H176</f>
        <v>0</v>
      </c>
      <c r="S176" s="214">
        <v>0</v>
      </c>
      <c r="T176" s="215">
        <f>S176*H176</f>
        <v>0</v>
      </c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R176" s="216" t="s">
        <v>132</v>
      </c>
      <c r="AT176" s="216" t="s">
        <v>128</v>
      </c>
      <c r="AU176" s="216" t="s">
        <v>80</v>
      </c>
      <c r="AY176" s="16" t="s">
        <v>125</v>
      </c>
      <c r="BE176" s="217">
        <f>IF(N176="základní",J176,0)</f>
        <v>0</v>
      </c>
      <c r="BF176" s="217">
        <f>IF(N176="snížená",J176,0)</f>
        <v>0</v>
      </c>
      <c r="BG176" s="217">
        <f>IF(N176="zákl. přenesená",J176,0)</f>
        <v>0</v>
      </c>
      <c r="BH176" s="217">
        <f>IF(N176="sníž. přenesená",J176,0)</f>
        <v>0</v>
      </c>
      <c r="BI176" s="217">
        <f>IF(N176="nulová",J176,0)</f>
        <v>0</v>
      </c>
      <c r="BJ176" s="16" t="s">
        <v>78</v>
      </c>
      <c r="BK176" s="217">
        <f>ROUND(I176*H176,2)</f>
        <v>0</v>
      </c>
      <c r="BL176" s="16" t="s">
        <v>132</v>
      </c>
      <c r="BM176" s="216" t="s">
        <v>395</v>
      </c>
    </row>
    <row r="177" spans="1:63" s="12" customFormat="1" ht="22.8" customHeight="1">
      <c r="A177" s="12"/>
      <c r="B177" s="188"/>
      <c r="C177" s="189"/>
      <c r="D177" s="190" t="s">
        <v>69</v>
      </c>
      <c r="E177" s="202" t="s">
        <v>396</v>
      </c>
      <c r="F177" s="202" t="s">
        <v>397</v>
      </c>
      <c r="G177" s="189"/>
      <c r="H177" s="189"/>
      <c r="I177" s="192"/>
      <c r="J177" s="203">
        <f>BK177</f>
        <v>0</v>
      </c>
      <c r="K177" s="189"/>
      <c r="L177" s="194"/>
      <c r="M177" s="195"/>
      <c r="N177" s="196"/>
      <c r="O177" s="196"/>
      <c r="P177" s="197">
        <f>SUM(P178:P187)</f>
        <v>0</v>
      </c>
      <c r="Q177" s="196"/>
      <c r="R177" s="197">
        <f>SUM(R178:R187)</f>
        <v>0</v>
      </c>
      <c r="S177" s="196"/>
      <c r="T177" s="198">
        <f>SUM(T178:T187)</f>
        <v>0</v>
      </c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R177" s="199" t="s">
        <v>78</v>
      </c>
      <c r="AT177" s="200" t="s">
        <v>69</v>
      </c>
      <c r="AU177" s="200" t="s">
        <v>78</v>
      </c>
      <c r="AY177" s="199" t="s">
        <v>125</v>
      </c>
      <c r="BK177" s="201">
        <f>SUM(BK178:BK187)</f>
        <v>0</v>
      </c>
    </row>
    <row r="178" spans="1:65" s="2" customFormat="1" ht="24.15" customHeight="1">
      <c r="A178" s="37"/>
      <c r="B178" s="38"/>
      <c r="C178" s="204" t="s">
        <v>398</v>
      </c>
      <c r="D178" s="204" t="s">
        <v>128</v>
      </c>
      <c r="E178" s="205" t="s">
        <v>399</v>
      </c>
      <c r="F178" s="206" t="s">
        <v>400</v>
      </c>
      <c r="G178" s="207" t="s">
        <v>135</v>
      </c>
      <c r="H178" s="208">
        <v>1699.6</v>
      </c>
      <c r="I178" s="209"/>
      <c r="J178" s="210">
        <f>ROUND(I178*H178,2)</f>
        <v>0</v>
      </c>
      <c r="K178" s="211"/>
      <c r="L178" s="43"/>
      <c r="M178" s="212" t="s">
        <v>19</v>
      </c>
      <c r="N178" s="213" t="s">
        <v>41</v>
      </c>
      <c r="O178" s="83"/>
      <c r="P178" s="214">
        <f>O178*H178</f>
        <v>0</v>
      </c>
      <c r="Q178" s="214">
        <v>0</v>
      </c>
      <c r="R178" s="214">
        <f>Q178*H178</f>
        <v>0</v>
      </c>
      <c r="S178" s="214">
        <v>0</v>
      </c>
      <c r="T178" s="215">
        <f>S178*H178</f>
        <v>0</v>
      </c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  <c r="AR178" s="216" t="s">
        <v>132</v>
      </c>
      <c r="AT178" s="216" t="s">
        <v>128</v>
      </c>
      <c r="AU178" s="216" t="s">
        <v>80</v>
      </c>
      <c r="AY178" s="16" t="s">
        <v>125</v>
      </c>
      <c r="BE178" s="217">
        <f>IF(N178="základní",J178,0)</f>
        <v>0</v>
      </c>
      <c r="BF178" s="217">
        <f>IF(N178="snížená",J178,0)</f>
        <v>0</v>
      </c>
      <c r="BG178" s="217">
        <f>IF(N178="zákl. přenesená",J178,0)</f>
        <v>0</v>
      </c>
      <c r="BH178" s="217">
        <f>IF(N178="sníž. přenesená",J178,0)</f>
        <v>0</v>
      </c>
      <c r="BI178" s="217">
        <f>IF(N178="nulová",J178,0)</f>
        <v>0</v>
      </c>
      <c r="BJ178" s="16" t="s">
        <v>78</v>
      </c>
      <c r="BK178" s="217">
        <f>ROUND(I178*H178,2)</f>
        <v>0</v>
      </c>
      <c r="BL178" s="16" t="s">
        <v>132</v>
      </c>
      <c r="BM178" s="216" t="s">
        <v>401</v>
      </c>
    </row>
    <row r="179" spans="1:65" s="2" customFormat="1" ht="78" customHeight="1">
      <c r="A179" s="37"/>
      <c r="B179" s="38"/>
      <c r="C179" s="204" t="s">
        <v>260</v>
      </c>
      <c r="D179" s="204" t="s">
        <v>128</v>
      </c>
      <c r="E179" s="205" t="s">
        <v>402</v>
      </c>
      <c r="F179" s="206" t="s">
        <v>403</v>
      </c>
      <c r="G179" s="207" t="s">
        <v>309</v>
      </c>
      <c r="H179" s="208">
        <v>348.7</v>
      </c>
      <c r="I179" s="209"/>
      <c r="J179" s="210">
        <f>ROUND(I179*H179,2)</f>
        <v>0</v>
      </c>
      <c r="K179" s="211"/>
      <c r="L179" s="43"/>
      <c r="M179" s="212" t="s">
        <v>19</v>
      </c>
      <c r="N179" s="213" t="s">
        <v>41</v>
      </c>
      <c r="O179" s="83"/>
      <c r="P179" s="214">
        <f>O179*H179</f>
        <v>0</v>
      </c>
      <c r="Q179" s="214">
        <v>0</v>
      </c>
      <c r="R179" s="214">
        <f>Q179*H179</f>
        <v>0</v>
      </c>
      <c r="S179" s="214">
        <v>0</v>
      </c>
      <c r="T179" s="215">
        <f>S179*H179</f>
        <v>0</v>
      </c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  <c r="AR179" s="216" t="s">
        <v>132</v>
      </c>
      <c r="AT179" s="216" t="s">
        <v>128</v>
      </c>
      <c r="AU179" s="216" t="s">
        <v>80</v>
      </c>
      <c r="AY179" s="16" t="s">
        <v>125</v>
      </c>
      <c r="BE179" s="217">
        <f>IF(N179="základní",J179,0)</f>
        <v>0</v>
      </c>
      <c r="BF179" s="217">
        <f>IF(N179="snížená",J179,0)</f>
        <v>0</v>
      </c>
      <c r="BG179" s="217">
        <f>IF(N179="zákl. přenesená",J179,0)</f>
        <v>0</v>
      </c>
      <c r="BH179" s="217">
        <f>IF(N179="sníž. přenesená",J179,0)</f>
        <v>0</v>
      </c>
      <c r="BI179" s="217">
        <f>IF(N179="nulová",J179,0)</f>
        <v>0</v>
      </c>
      <c r="BJ179" s="16" t="s">
        <v>78</v>
      </c>
      <c r="BK179" s="217">
        <f>ROUND(I179*H179,2)</f>
        <v>0</v>
      </c>
      <c r="BL179" s="16" t="s">
        <v>132</v>
      </c>
      <c r="BM179" s="216" t="s">
        <v>404</v>
      </c>
    </row>
    <row r="180" spans="1:65" s="2" customFormat="1" ht="16.5" customHeight="1">
      <c r="A180" s="37"/>
      <c r="B180" s="38"/>
      <c r="C180" s="204" t="s">
        <v>405</v>
      </c>
      <c r="D180" s="204" t="s">
        <v>128</v>
      </c>
      <c r="E180" s="205" t="s">
        <v>406</v>
      </c>
      <c r="F180" s="206" t="s">
        <v>407</v>
      </c>
      <c r="G180" s="207" t="s">
        <v>309</v>
      </c>
      <c r="H180" s="208">
        <v>85.3</v>
      </c>
      <c r="I180" s="209"/>
      <c r="J180" s="210">
        <f>ROUND(I180*H180,2)</f>
        <v>0</v>
      </c>
      <c r="K180" s="211"/>
      <c r="L180" s="43"/>
      <c r="M180" s="212" t="s">
        <v>19</v>
      </c>
      <c r="N180" s="213" t="s">
        <v>41</v>
      </c>
      <c r="O180" s="83"/>
      <c r="P180" s="214">
        <f>O180*H180</f>
        <v>0</v>
      </c>
      <c r="Q180" s="214">
        <v>0</v>
      </c>
      <c r="R180" s="214">
        <f>Q180*H180</f>
        <v>0</v>
      </c>
      <c r="S180" s="214">
        <v>0</v>
      </c>
      <c r="T180" s="215">
        <f>S180*H180</f>
        <v>0</v>
      </c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  <c r="AE180" s="37"/>
      <c r="AR180" s="216" t="s">
        <v>132</v>
      </c>
      <c r="AT180" s="216" t="s">
        <v>128</v>
      </c>
      <c r="AU180" s="216" t="s">
        <v>80</v>
      </c>
      <c r="AY180" s="16" t="s">
        <v>125</v>
      </c>
      <c r="BE180" s="217">
        <f>IF(N180="základní",J180,0)</f>
        <v>0</v>
      </c>
      <c r="BF180" s="217">
        <f>IF(N180="snížená",J180,0)</f>
        <v>0</v>
      </c>
      <c r="BG180" s="217">
        <f>IF(N180="zákl. přenesená",J180,0)</f>
        <v>0</v>
      </c>
      <c r="BH180" s="217">
        <f>IF(N180="sníž. přenesená",J180,0)</f>
        <v>0</v>
      </c>
      <c r="BI180" s="217">
        <f>IF(N180="nulová",J180,0)</f>
        <v>0</v>
      </c>
      <c r="BJ180" s="16" t="s">
        <v>78</v>
      </c>
      <c r="BK180" s="217">
        <f>ROUND(I180*H180,2)</f>
        <v>0</v>
      </c>
      <c r="BL180" s="16" t="s">
        <v>132</v>
      </c>
      <c r="BM180" s="216" t="s">
        <v>408</v>
      </c>
    </row>
    <row r="181" spans="1:65" s="2" customFormat="1" ht="24.15" customHeight="1">
      <c r="A181" s="37"/>
      <c r="B181" s="38"/>
      <c r="C181" s="218" t="s">
        <v>264</v>
      </c>
      <c r="D181" s="218" t="s">
        <v>292</v>
      </c>
      <c r="E181" s="219" t="s">
        <v>409</v>
      </c>
      <c r="F181" s="220" t="s">
        <v>410</v>
      </c>
      <c r="G181" s="221" t="s">
        <v>247</v>
      </c>
      <c r="H181" s="222">
        <v>712</v>
      </c>
      <c r="I181" s="223"/>
      <c r="J181" s="224">
        <f>ROUND(I181*H181,2)</f>
        <v>0</v>
      </c>
      <c r="K181" s="225"/>
      <c r="L181" s="226"/>
      <c r="M181" s="227" t="s">
        <v>19</v>
      </c>
      <c r="N181" s="228" t="s">
        <v>41</v>
      </c>
      <c r="O181" s="83"/>
      <c r="P181" s="214">
        <f>O181*H181</f>
        <v>0</v>
      </c>
      <c r="Q181" s="214">
        <v>0</v>
      </c>
      <c r="R181" s="214">
        <f>Q181*H181</f>
        <v>0</v>
      </c>
      <c r="S181" s="214">
        <v>0</v>
      </c>
      <c r="T181" s="215">
        <f>S181*H181</f>
        <v>0</v>
      </c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7"/>
      <c r="AR181" s="216" t="s">
        <v>142</v>
      </c>
      <c r="AT181" s="216" t="s">
        <v>292</v>
      </c>
      <c r="AU181" s="216" t="s">
        <v>80</v>
      </c>
      <c r="AY181" s="16" t="s">
        <v>125</v>
      </c>
      <c r="BE181" s="217">
        <f>IF(N181="základní",J181,0)</f>
        <v>0</v>
      </c>
      <c r="BF181" s="217">
        <f>IF(N181="snížená",J181,0)</f>
        <v>0</v>
      </c>
      <c r="BG181" s="217">
        <f>IF(N181="zákl. přenesená",J181,0)</f>
        <v>0</v>
      </c>
      <c r="BH181" s="217">
        <f>IF(N181="sníž. přenesená",J181,0)</f>
        <v>0</v>
      </c>
      <c r="BI181" s="217">
        <f>IF(N181="nulová",J181,0)</f>
        <v>0</v>
      </c>
      <c r="BJ181" s="16" t="s">
        <v>78</v>
      </c>
      <c r="BK181" s="217">
        <f>ROUND(I181*H181,2)</f>
        <v>0</v>
      </c>
      <c r="BL181" s="16" t="s">
        <v>132</v>
      </c>
      <c r="BM181" s="216" t="s">
        <v>411</v>
      </c>
    </row>
    <row r="182" spans="1:65" s="2" customFormat="1" ht="24.15" customHeight="1">
      <c r="A182" s="37"/>
      <c r="B182" s="38"/>
      <c r="C182" s="204" t="s">
        <v>412</v>
      </c>
      <c r="D182" s="204" t="s">
        <v>128</v>
      </c>
      <c r="E182" s="205" t="s">
        <v>413</v>
      </c>
      <c r="F182" s="206" t="s">
        <v>414</v>
      </c>
      <c r="G182" s="207" t="s">
        <v>309</v>
      </c>
      <c r="H182" s="208">
        <v>15.9</v>
      </c>
      <c r="I182" s="209"/>
      <c r="J182" s="210">
        <f>ROUND(I182*H182,2)</f>
        <v>0</v>
      </c>
      <c r="K182" s="211"/>
      <c r="L182" s="43"/>
      <c r="M182" s="212" t="s">
        <v>19</v>
      </c>
      <c r="N182" s="213" t="s">
        <v>41</v>
      </c>
      <c r="O182" s="83"/>
      <c r="P182" s="214">
        <f>O182*H182</f>
        <v>0</v>
      </c>
      <c r="Q182" s="214">
        <v>0</v>
      </c>
      <c r="R182" s="214">
        <f>Q182*H182</f>
        <v>0</v>
      </c>
      <c r="S182" s="214">
        <v>0</v>
      </c>
      <c r="T182" s="215">
        <f>S182*H182</f>
        <v>0</v>
      </c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  <c r="AE182" s="37"/>
      <c r="AR182" s="216" t="s">
        <v>132</v>
      </c>
      <c r="AT182" s="216" t="s">
        <v>128</v>
      </c>
      <c r="AU182" s="216" t="s">
        <v>80</v>
      </c>
      <c r="AY182" s="16" t="s">
        <v>125</v>
      </c>
      <c r="BE182" s="217">
        <f>IF(N182="základní",J182,0)</f>
        <v>0</v>
      </c>
      <c r="BF182" s="217">
        <f>IF(N182="snížená",J182,0)</f>
        <v>0</v>
      </c>
      <c r="BG182" s="217">
        <f>IF(N182="zákl. přenesená",J182,0)</f>
        <v>0</v>
      </c>
      <c r="BH182" s="217">
        <f>IF(N182="sníž. přenesená",J182,0)</f>
        <v>0</v>
      </c>
      <c r="BI182" s="217">
        <f>IF(N182="nulová",J182,0)</f>
        <v>0</v>
      </c>
      <c r="BJ182" s="16" t="s">
        <v>78</v>
      </c>
      <c r="BK182" s="217">
        <f>ROUND(I182*H182,2)</f>
        <v>0</v>
      </c>
      <c r="BL182" s="16" t="s">
        <v>132</v>
      </c>
      <c r="BM182" s="216" t="s">
        <v>415</v>
      </c>
    </row>
    <row r="183" spans="1:65" s="2" customFormat="1" ht="33" customHeight="1">
      <c r="A183" s="37"/>
      <c r="B183" s="38"/>
      <c r="C183" s="218" t="s">
        <v>267</v>
      </c>
      <c r="D183" s="218" t="s">
        <v>292</v>
      </c>
      <c r="E183" s="219" t="s">
        <v>320</v>
      </c>
      <c r="F183" s="220" t="s">
        <v>416</v>
      </c>
      <c r="G183" s="221" t="s">
        <v>247</v>
      </c>
      <c r="H183" s="222">
        <v>33</v>
      </c>
      <c r="I183" s="223"/>
      <c r="J183" s="224">
        <f>ROUND(I183*H183,2)</f>
        <v>0</v>
      </c>
      <c r="K183" s="225"/>
      <c r="L183" s="226"/>
      <c r="M183" s="227" t="s">
        <v>19</v>
      </c>
      <c r="N183" s="228" t="s">
        <v>41</v>
      </c>
      <c r="O183" s="83"/>
      <c r="P183" s="214">
        <f>O183*H183</f>
        <v>0</v>
      </c>
      <c r="Q183" s="214">
        <v>0</v>
      </c>
      <c r="R183" s="214">
        <f>Q183*H183</f>
        <v>0</v>
      </c>
      <c r="S183" s="214">
        <v>0</v>
      </c>
      <c r="T183" s="215">
        <f>S183*H183</f>
        <v>0</v>
      </c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R183" s="216" t="s">
        <v>142</v>
      </c>
      <c r="AT183" s="216" t="s">
        <v>292</v>
      </c>
      <c r="AU183" s="216" t="s">
        <v>80</v>
      </c>
      <c r="AY183" s="16" t="s">
        <v>125</v>
      </c>
      <c r="BE183" s="217">
        <f>IF(N183="základní",J183,0)</f>
        <v>0</v>
      </c>
      <c r="BF183" s="217">
        <f>IF(N183="snížená",J183,0)</f>
        <v>0</v>
      </c>
      <c r="BG183" s="217">
        <f>IF(N183="zákl. přenesená",J183,0)</f>
        <v>0</v>
      </c>
      <c r="BH183" s="217">
        <f>IF(N183="sníž. přenesená",J183,0)</f>
        <v>0</v>
      </c>
      <c r="BI183" s="217">
        <f>IF(N183="nulová",J183,0)</f>
        <v>0</v>
      </c>
      <c r="BJ183" s="16" t="s">
        <v>78</v>
      </c>
      <c r="BK183" s="217">
        <f>ROUND(I183*H183,2)</f>
        <v>0</v>
      </c>
      <c r="BL183" s="16" t="s">
        <v>132</v>
      </c>
      <c r="BM183" s="216" t="s">
        <v>417</v>
      </c>
    </row>
    <row r="184" spans="1:65" s="2" customFormat="1" ht="24.15" customHeight="1">
      <c r="A184" s="37"/>
      <c r="B184" s="38"/>
      <c r="C184" s="218" t="s">
        <v>418</v>
      </c>
      <c r="D184" s="218" t="s">
        <v>292</v>
      </c>
      <c r="E184" s="219" t="s">
        <v>419</v>
      </c>
      <c r="F184" s="220" t="s">
        <v>420</v>
      </c>
      <c r="G184" s="221" t="s">
        <v>135</v>
      </c>
      <c r="H184" s="222">
        <v>99</v>
      </c>
      <c r="I184" s="223"/>
      <c r="J184" s="224">
        <f>ROUND(I184*H184,2)</f>
        <v>0</v>
      </c>
      <c r="K184" s="225"/>
      <c r="L184" s="226"/>
      <c r="M184" s="227" t="s">
        <v>19</v>
      </c>
      <c r="N184" s="228" t="s">
        <v>41</v>
      </c>
      <c r="O184" s="83"/>
      <c r="P184" s="214">
        <f>O184*H184</f>
        <v>0</v>
      </c>
      <c r="Q184" s="214">
        <v>0</v>
      </c>
      <c r="R184" s="214">
        <f>Q184*H184</f>
        <v>0</v>
      </c>
      <c r="S184" s="214">
        <v>0</v>
      </c>
      <c r="T184" s="215">
        <f>S184*H184</f>
        <v>0</v>
      </c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  <c r="AE184" s="37"/>
      <c r="AR184" s="216" t="s">
        <v>142</v>
      </c>
      <c r="AT184" s="216" t="s">
        <v>292</v>
      </c>
      <c r="AU184" s="216" t="s">
        <v>80</v>
      </c>
      <c r="AY184" s="16" t="s">
        <v>125</v>
      </c>
      <c r="BE184" s="217">
        <f>IF(N184="základní",J184,0)</f>
        <v>0</v>
      </c>
      <c r="BF184" s="217">
        <f>IF(N184="snížená",J184,0)</f>
        <v>0</v>
      </c>
      <c r="BG184" s="217">
        <f>IF(N184="zákl. přenesená",J184,0)</f>
        <v>0</v>
      </c>
      <c r="BH184" s="217">
        <f>IF(N184="sníž. přenesená",J184,0)</f>
        <v>0</v>
      </c>
      <c r="BI184" s="217">
        <f>IF(N184="nulová",J184,0)</f>
        <v>0</v>
      </c>
      <c r="BJ184" s="16" t="s">
        <v>78</v>
      </c>
      <c r="BK184" s="217">
        <f>ROUND(I184*H184,2)</f>
        <v>0</v>
      </c>
      <c r="BL184" s="16" t="s">
        <v>132</v>
      </c>
      <c r="BM184" s="216" t="s">
        <v>421</v>
      </c>
    </row>
    <row r="185" spans="1:65" s="2" customFormat="1" ht="24.15" customHeight="1">
      <c r="A185" s="37"/>
      <c r="B185" s="38"/>
      <c r="C185" s="204" t="s">
        <v>271</v>
      </c>
      <c r="D185" s="204" t="s">
        <v>128</v>
      </c>
      <c r="E185" s="205" t="s">
        <v>422</v>
      </c>
      <c r="F185" s="206" t="s">
        <v>423</v>
      </c>
      <c r="G185" s="207" t="s">
        <v>135</v>
      </c>
      <c r="H185" s="208">
        <v>106</v>
      </c>
      <c r="I185" s="209"/>
      <c r="J185" s="210">
        <f>ROUND(I185*H185,2)</f>
        <v>0</v>
      </c>
      <c r="K185" s="211"/>
      <c r="L185" s="43"/>
      <c r="M185" s="212" t="s">
        <v>19</v>
      </c>
      <c r="N185" s="213" t="s">
        <v>41</v>
      </c>
      <c r="O185" s="83"/>
      <c r="P185" s="214">
        <f>O185*H185</f>
        <v>0</v>
      </c>
      <c r="Q185" s="214">
        <v>0</v>
      </c>
      <c r="R185" s="214">
        <f>Q185*H185</f>
        <v>0</v>
      </c>
      <c r="S185" s="214">
        <v>0</v>
      </c>
      <c r="T185" s="215">
        <f>S185*H185</f>
        <v>0</v>
      </c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R185" s="216" t="s">
        <v>132</v>
      </c>
      <c r="AT185" s="216" t="s">
        <v>128</v>
      </c>
      <c r="AU185" s="216" t="s">
        <v>80</v>
      </c>
      <c r="AY185" s="16" t="s">
        <v>125</v>
      </c>
      <c r="BE185" s="217">
        <f>IF(N185="základní",J185,0)</f>
        <v>0</v>
      </c>
      <c r="BF185" s="217">
        <f>IF(N185="snížená",J185,0)</f>
        <v>0</v>
      </c>
      <c r="BG185" s="217">
        <f>IF(N185="zákl. přenesená",J185,0)</f>
        <v>0</v>
      </c>
      <c r="BH185" s="217">
        <f>IF(N185="sníž. přenesená",J185,0)</f>
        <v>0</v>
      </c>
      <c r="BI185" s="217">
        <f>IF(N185="nulová",J185,0)</f>
        <v>0</v>
      </c>
      <c r="BJ185" s="16" t="s">
        <v>78</v>
      </c>
      <c r="BK185" s="217">
        <f>ROUND(I185*H185,2)</f>
        <v>0</v>
      </c>
      <c r="BL185" s="16" t="s">
        <v>132</v>
      </c>
      <c r="BM185" s="216" t="s">
        <v>424</v>
      </c>
    </row>
    <row r="186" spans="1:65" s="2" customFormat="1" ht="33" customHeight="1">
      <c r="A186" s="37"/>
      <c r="B186" s="38"/>
      <c r="C186" s="204" t="s">
        <v>425</v>
      </c>
      <c r="D186" s="204" t="s">
        <v>128</v>
      </c>
      <c r="E186" s="205" t="s">
        <v>426</v>
      </c>
      <c r="F186" s="206" t="s">
        <v>427</v>
      </c>
      <c r="G186" s="207" t="s">
        <v>131</v>
      </c>
      <c r="H186" s="208">
        <v>29</v>
      </c>
      <c r="I186" s="209"/>
      <c r="J186" s="210">
        <f>ROUND(I186*H186,2)</f>
        <v>0</v>
      </c>
      <c r="K186" s="211"/>
      <c r="L186" s="43"/>
      <c r="M186" s="212" t="s">
        <v>19</v>
      </c>
      <c r="N186" s="213" t="s">
        <v>41</v>
      </c>
      <c r="O186" s="83"/>
      <c r="P186" s="214">
        <f>O186*H186</f>
        <v>0</v>
      </c>
      <c r="Q186" s="214">
        <v>0</v>
      </c>
      <c r="R186" s="214">
        <f>Q186*H186</f>
        <v>0</v>
      </c>
      <c r="S186" s="214">
        <v>0</v>
      </c>
      <c r="T186" s="215">
        <f>S186*H186</f>
        <v>0</v>
      </c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  <c r="AR186" s="216" t="s">
        <v>132</v>
      </c>
      <c r="AT186" s="216" t="s">
        <v>128</v>
      </c>
      <c r="AU186" s="216" t="s">
        <v>80</v>
      </c>
      <c r="AY186" s="16" t="s">
        <v>125</v>
      </c>
      <c r="BE186" s="217">
        <f>IF(N186="základní",J186,0)</f>
        <v>0</v>
      </c>
      <c r="BF186" s="217">
        <f>IF(N186="snížená",J186,0)</f>
        <v>0</v>
      </c>
      <c r="BG186" s="217">
        <f>IF(N186="zákl. přenesená",J186,0)</f>
        <v>0</v>
      </c>
      <c r="BH186" s="217">
        <f>IF(N186="sníž. přenesená",J186,0)</f>
        <v>0</v>
      </c>
      <c r="BI186" s="217">
        <f>IF(N186="nulová",J186,0)</f>
        <v>0</v>
      </c>
      <c r="BJ186" s="16" t="s">
        <v>78</v>
      </c>
      <c r="BK186" s="217">
        <f>ROUND(I186*H186,2)</f>
        <v>0</v>
      </c>
      <c r="BL186" s="16" t="s">
        <v>132</v>
      </c>
      <c r="BM186" s="216" t="s">
        <v>428</v>
      </c>
    </row>
    <row r="187" spans="1:65" s="2" customFormat="1" ht="16.5" customHeight="1">
      <c r="A187" s="37"/>
      <c r="B187" s="38"/>
      <c r="C187" s="204" t="s">
        <v>274</v>
      </c>
      <c r="D187" s="204" t="s">
        <v>128</v>
      </c>
      <c r="E187" s="205" t="s">
        <v>429</v>
      </c>
      <c r="F187" s="206" t="s">
        <v>430</v>
      </c>
      <c r="G187" s="207" t="s">
        <v>431</v>
      </c>
      <c r="H187" s="229"/>
      <c r="I187" s="209"/>
      <c r="J187" s="210">
        <f>ROUND(I187*H187,2)</f>
        <v>0</v>
      </c>
      <c r="K187" s="211"/>
      <c r="L187" s="43"/>
      <c r="M187" s="212" t="s">
        <v>19</v>
      </c>
      <c r="N187" s="213" t="s">
        <v>41</v>
      </c>
      <c r="O187" s="83"/>
      <c r="P187" s="214">
        <f>O187*H187</f>
        <v>0</v>
      </c>
      <c r="Q187" s="214">
        <v>0</v>
      </c>
      <c r="R187" s="214">
        <f>Q187*H187</f>
        <v>0</v>
      </c>
      <c r="S187" s="214">
        <v>0</v>
      </c>
      <c r="T187" s="215">
        <f>S187*H187</f>
        <v>0</v>
      </c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R187" s="216" t="s">
        <v>132</v>
      </c>
      <c r="AT187" s="216" t="s">
        <v>128</v>
      </c>
      <c r="AU187" s="216" t="s">
        <v>80</v>
      </c>
      <c r="AY187" s="16" t="s">
        <v>125</v>
      </c>
      <c r="BE187" s="217">
        <f>IF(N187="základní",J187,0)</f>
        <v>0</v>
      </c>
      <c r="BF187" s="217">
        <f>IF(N187="snížená",J187,0)</f>
        <v>0</v>
      </c>
      <c r="BG187" s="217">
        <f>IF(N187="zákl. přenesená",J187,0)</f>
        <v>0</v>
      </c>
      <c r="BH187" s="217">
        <f>IF(N187="sníž. přenesená",J187,0)</f>
        <v>0</v>
      </c>
      <c r="BI187" s="217">
        <f>IF(N187="nulová",J187,0)</f>
        <v>0</v>
      </c>
      <c r="BJ187" s="16" t="s">
        <v>78</v>
      </c>
      <c r="BK187" s="217">
        <f>ROUND(I187*H187,2)</f>
        <v>0</v>
      </c>
      <c r="BL187" s="16" t="s">
        <v>132</v>
      </c>
      <c r="BM187" s="216" t="s">
        <v>432</v>
      </c>
    </row>
    <row r="188" spans="1:63" s="12" customFormat="1" ht="25.9" customHeight="1">
      <c r="A188" s="12"/>
      <c r="B188" s="188"/>
      <c r="C188" s="189"/>
      <c r="D188" s="190" t="s">
        <v>69</v>
      </c>
      <c r="E188" s="191" t="s">
        <v>433</v>
      </c>
      <c r="F188" s="191" t="s">
        <v>434</v>
      </c>
      <c r="G188" s="189"/>
      <c r="H188" s="189"/>
      <c r="I188" s="192"/>
      <c r="J188" s="193">
        <f>BK188</f>
        <v>0</v>
      </c>
      <c r="K188" s="189"/>
      <c r="L188" s="194"/>
      <c r="M188" s="195"/>
      <c r="N188" s="196"/>
      <c r="O188" s="196"/>
      <c r="P188" s="197">
        <f>P189+P205+P217+P222+P234+P251+P256</f>
        <v>0</v>
      </c>
      <c r="Q188" s="196"/>
      <c r="R188" s="197">
        <f>R189+R205+R217+R222+R234+R251+R256</f>
        <v>0</v>
      </c>
      <c r="S188" s="196"/>
      <c r="T188" s="198">
        <f>T189+T205+T217+T222+T234+T251+T256</f>
        <v>0</v>
      </c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R188" s="199" t="s">
        <v>78</v>
      </c>
      <c r="AT188" s="200" t="s">
        <v>69</v>
      </c>
      <c r="AU188" s="200" t="s">
        <v>70</v>
      </c>
      <c r="AY188" s="199" t="s">
        <v>125</v>
      </c>
      <c r="BK188" s="201">
        <f>BK189+BK205+BK217+BK222+BK234+BK251+BK256</f>
        <v>0</v>
      </c>
    </row>
    <row r="189" spans="1:63" s="12" customFormat="1" ht="22.8" customHeight="1">
      <c r="A189" s="12"/>
      <c r="B189" s="188"/>
      <c r="C189" s="189"/>
      <c r="D189" s="190" t="s">
        <v>69</v>
      </c>
      <c r="E189" s="202" t="s">
        <v>435</v>
      </c>
      <c r="F189" s="202" t="s">
        <v>436</v>
      </c>
      <c r="G189" s="189"/>
      <c r="H189" s="189"/>
      <c r="I189" s="192"/>
      <c r="J189" s="203">
        <f>BK189</f>
        <v>0</v>
      </c>
      <c r="K189" s="189"/>
      <c r="L189" s="194"/>
      <c r="M189" s="195"/>
      <c r="N189" s="196"/>
      <c r="O189" s="196"/>
      <c r="P189" s="197">
        <f>SUM(P190:P204)</f>
        <v>0</v>
      </c>
      <c r="Q189" s="196"/>
      <c r="R189" s="197">
        <f>SUM(R190:R204)</f>
        <v>0</v>
      </c>
      <c r="S189" s="196"/>
      <c r="T189" s="198">
        <f>SUM(T190:T204)</f>
        <v>0</v>
      </c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R189" s="199" t="s">
        <v>78</v>
      </c>
      <c r="AT189" s="200" t="s">
        <v>69</v>
      </c>
      <c r="AU189" s="200" t="s">
        <v>78</v>
      </c>
      <c r="AY189" s="199" t="s">
        <v>125</v>
      </c>
      <c r="BK189" s="201">
        <f>SUM(BK190:BK204)</f>
        <v>0</v>
      </c>
    </row>
    <row r="190" spans="1:65" s="2" customFormat="1" ht="16.5" customHeight="1">
      <c r="A190" s="37"/>
      <c r="B190" s="38"/>
      <c r="C190" s="204" t="s">
        <v>437</v>
      </c>
      <c r="D190" s="204" t="s">
        <v>128</v>
      </c>
      <c r="E190" s="205" t="s">
        <v>438</v>
      </c>
      <c r="F190" s="206" t="s">
        <v>439</v>
      </c>
      <c r="G190" s="207" t="s">
        <v>440</v>
      </c>
      <c r="H190" s="208">
        <v>1</v>
      </c>
      <c r="I190" s="209"/>
      <c r="J190" s="210">
        <f>ROUND(I190*H190,2)</f>
        <v>0</v>
      </c>
      <c r="K190" s="211"/>
      <c r="L190" s="43"/>
      <c r="M190" s="212" t="s">
        <v>19</v>
      </c>
      <c r="N190" s="213" t="s">
        <v>41</v>
      </c>
      <c r="O190" s="83"/>
      <c r="P190" s="214">
        <f>O190*H190</f>
        <v>0</v>
      </c>
      <c r="Q190" s="214">
        <v>0</v>
      </c>
      <c r="R190" s="214">
        <f>Q190*H190</f>
        <v>0</v>
      </c>
      <c r="S190" s="214">
        <v>0</v>
      </c>
      <c r="T190" s="215">
        <f>S190*H190</f>
        <v>0</v>
      </c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  <c r="AE190" s="37"/>
      <c r="AR190" s="216" t="s">
        <v>132</v>
      </c>
      <c r="AT190" s="216" t="s">
        <v>128</v>
      </c>
      <c r="AU190" s="216" t="s">
        <v>80</v>
      </c>
      <c r="AY190" s="16" t="s">
        <v>125</v>
      </c>
      <c r="BE190" s="217">
        <f>IF(N190="základní",J190,0)</f>
        <v>0</v>
      </c>
      <c r="BF190" s="217">
        <f>IF(N190="snížená",J190,0)</f>
        <v>0</v>
      </c>
      <c r="BG190" s="217">
        <f>IF(N190="zákl. přenesená",J190,0)</f>
        <v>0</v>
      </c>
      <c r="BH190" s="217">
        <f>IF(N190="sníž. přenesená",J190,0)</f>
        <v>0</v>
      </c>
      <c r="BI190" s="217">
        <f>IF(N190="nulová",J190,0)</f>
        <v>0</v>
      </c>
      <c r="BJ190" s="16" t="s">
        <v>78</v>
      </c>
      <c r="BK190" s="217">
        <f>ROUND(I190*H190,2)</f>
        <v>0</v>
      </c>
      <c r="BL190" s="16" t="s">
        <v>132</v>
      </c>
      <c r="BM190" s="216" t="s">
        <v>441</v>
      </c>
    </row>
    <row r="191" spans="1:65" s="2" customFormat="1" ht="24.15" customHeight="1">
      <c r="A191" s="37"/>
      <c r="B191" s="38"/>
      <c r="C191" s="204" t="s">
        <v>278</v>
      </c>
      <c r="D191" s="204" t="s">
        <v>128</v>
      </c>
      <c r="E191" s="205" t="s">
        <v>442</v>
      </c>
      <c r="F191" s="206" t="s">
        <v>443</v>
      </c>
      <c r="G191" s="207" t="s">
        <v>247</v>
      </c>
      <c r="H191" s="208">
        <v>1</v>
      </c>
      <c r="I191" s="209"/>
      <c r="J191" s="210">
        <f>ROUND(I191*H191,2)</f>
        <v>0</v>
      </c>
      <c r="K191" s="211"/>
      <c r="L191" s="43"/>
      <c r="M191" s="212" t="s">
        <v>19</v>
      </c>
      <c r="N191" s="213" t="s">
        <v>41</v>
      </c>
      <c r="O191" s="83"/>
      <c r="P191" s="214">
        <f>O191*H191</f>
        <v>0</v>
      </c>
      <c r="Q191" s="214">
        <v>0</v>
      </c>
      <c r="R191" s="214">
        <f>Q191*H191</f>
        <v>0</v>
      </c>
      <c r="S191" s="214">
        <v>0</v>
      </c>
      <c r="T191" s="215">
        <f>S191*H191</f>
        <v>0</v>
      </c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R191" s="216" t="s">
        <v>132</v>
      </c>
      <c r="AT191" s="216" t="s">
        <v>128</v>
      </c>
      <c r="AU191" s="216" t="s">
        <v>80</v>
      </c>
      <c r="AY191" s="16" t="s">
        <v>125</v>
      </c>
      <c r="BE191" s="217">
        <f>IF(N191="základní",J191,0)</f>
        <v>0</v>
      </c>
      <c r="BF191" s="217">
        <f>IF(N191="snížená",J191,0)</f>
        <v>0</v>
      </c>
      <c r="BG191" s="217">
        <f>IF(N191="zákl. přenesená",J191,0)</f>
        <v>0</v>
      </c>
      <c r="BH191" s="217">
        <f>IF(N191="sníž. přenesená",J191,0)</f>
        <v>0</v>
      </c>
      <c r="BI191" s="217">
        <f>IF(N191="nulová",J191,0)</f>
        <v>0</v>
      </c>
      <c r="BJ191" s="16" t="s">
        <v>78</v>
      </c>
      <c r="BK191" s="217">
        <f>ROUND(I191*H191,2)</f>
        <v>0</v>
      </c>
      <c r="BL191" s="16" t="s">
        <v>132</v>
      </c>
      <c r="BM191" s="216" t="s">
        <v>444</v>
      </c>
    </row>
    <row r="192" spans="1:65" s="2" customFormat="1" ht="24.15" customHeight="1">
      <c r="A192" s="37"/>
      <c r="B192" s="38"/>
      <c r="C192" s="204" t="s">
        <v>445</v>
      </c>
      <c r="D192" s="204" t="s">
        <v>128</v>
      </c>
      <c r="E192" s="205" t="s">
        <v>446</v>
      </c>
      <c r="F192" s="206" t="s">
        <v>447</v>
      </c>
      <c r="G192" s="207" t="s">
        <v>247</v>
      </c>
      <c r="H192" s="208">
        <v>2</v>
      </c>
      <c r="I192" s="209"/>
      <c r="J192" s="210">
        <f>ROUND(I192*H192,2)</f>
        <v>0</v>
      </c>
      <c r="K192" s="211"/>
      <c r="L192" s="43"/>
      <c r="M192" s="212" t="s">
        <v>19</v>
      </c>
      <c r="N192" s="213" t="s">
        <v>41</v>
      </c>
      <c r="O192" s="83"/>
      <c r="P192" s="214">
        <f>O192*H192</f>
        <v>0</v>
      </c>
      <c r="Q192" s="214">
        <v>0</v>
      </c>
      <c r="R192" s="214">
        <f>Q192*H192</f>
        <v>0</v>
      </c>
      <c r="S192" s="214">
        <v>0</v>
      </c>
      <c r="T192" s="215">
        <f>S192*H192</f>
        <v>0</v>
      </c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  <c r="AE192" s="37"/>
      <c r="AR192" s="216" t="s">
        <v>132</v>
      </c>
      <c r="AT192" s="216" t="s">
        <v>128</v>
      </c>
      <c r="AU192" s="216" t="s">
        <v>80</v>
      </c>
      <c r="AY192" s="16" t="s">
        <v>125</v>
      </c>
      <c r="BE192" s="217">
        <f>IF(N192="základní",J192,0)</f>
        <v>0</v>
      </c>
      <c r="BF192" s="217">
        <f>IF(N192="snížená",J192,0)</f>
        <v>0</v>
      </c>
      <c r="BG192" s="217">
        <f>IF(N192="zákl. přenesená",J192,0)</f>
        <v>0</v>
      </c>
      <c r="BH192" s="217">
        <f>IF(N192="sníž. přenesená",J192,0)</f>
        <v>0</v>
      </c>
      <c r="BI192" s="217">
        <f>IF(N192="nulová",J192,0)</f>
        <v>0</v>
      </c>
      <c r="BJ192" s="16" t="s">
        <v>78</v>
      </c>
      <c r="BK192" s="217">
        <f>ROUND(I192*H192,2)</f>
        <v>0</v>
      </c>
      <c r="BL192" s="16" t="s">
        <v>132</v>
      </c>
      <c r="BM192" s="216" t="s">
        <v>448</v>
      </c>
    </row>
    <row r="193" spans="1:65" s="2" customFormat="1" ht="37.8" customHeight="1">
      <c r="A193" s="37"/>
      <c r="B193" s="38"/>
      <c r="C193" s="204" t="s">
        <v>281</v>
      </c>
      <c r="D193" s="204" t="s">
        <v>128</v>
      </c>
      <c r="E193" s="205" t="s">
        <v>449</v>
      </c>
      <c r="F193" s="206" t="s">
        <v>450</v>
      </c>
      <c r="G193" s="207" t="s">
        <v>440</v>
      </c>
      <c r="H193" s="208">
        <v>1</v>
      </c>
      <c r="I193" s="209"/>
      <c r="J193" s="210">
        <f>ROUND(I193*H193,2)</f>
        <v>0</v>
      </c>
      <c r="K193" s="211"/>
      <c r="L193" s="43"/>
      <c r="M193" s="212" t="s">
        <v>19</v>
      </c>
      <c r="N193" s="213" t="s">
        <v>41</v>
      </c>
      <c r="O193" s="83"/>
      <c r="P193" s="214">
        <f>O193*H193</f>
        <v>0</v>
      </c>
      <c r="Q193" s="214">
        <v>0</v>
      </c>
      <c r="R193" s="214">
        <f>Q193*H193</f>
        <v>0</v>
      </c>
      <c r="S193" s="214">
        <v>0</v>
      </c>
      <c r="T193" s="215">
        <f>S193*H193</f>
        <v>0</v>
      </c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R193" s="216" t="s">
        <v>132</v>
      </c>
      <c r="AT193" s="216" t="s">
        <v>128</v>
      </c>
      <c r="AU193" s="216" t="s">
        <v>80</v>
      </c>
      <c r="AY193" s="16" t="s">
        <v>125</v>
      </c>
      <c r="BE193" s="217">
        <f>IF(N193="základní",J193,0)</f>
        <v>0</v>
      </c>
      <c r="BF193" s="217">
        <f>IF(N193="snížená",J193,0)</f>
        <v>0</v>
      </c>
      <c r="BG193" s="217">
        <f>IF(N193="zákl. přenesená",J193,0)</f>
        <v>0</v>
      </c>
      <c r="BH193" s="217">
        <f>IF(N193="sníž. přenesená",J193,0)</f>
        <v>0</v>
      </c>
      <c r="BI193" s="217">
        <f>IF(N193="nulová",J193,0)</f>
        <v>0</v>
      </c>
      <c r="BJ193" s="16" t="s">
        <v>78</v>
      </c>
      <c r="BK193" s="217">
        <f>ROUND(I193*H193,2)</f>
        <v>0</v>
      </c>
      <c r="BL193" s="16" t="s">
        <v>132</v>
      </c>
      <c r="BM193" s="216" t="s">
        <v>451</v>
      </c>
    </row>
    <row r="194" spans="1:65" s="2" customFormat="1" ht="16.5" customHeight="1">
      <c r="A194" s="37"/>
      <c r="B194" s="38"/>
      <c r="C194" s="204" t="s">
        <v>452</v>
      </c>
      <c r="D194" s="204" t="s">
        <v>128</v>
      </c>
      <c r="E194" s="205" t="s">
        <v>453</v>
      </c>
      <c r="F194" s="206" t="s">
        <v>454</v>
      </c>
      <c r="G194" s="207" t="s">
        <v>247</v>
      </c>
      <c r="H194" s="208">
        <v>1</v>
      </c>
      <c r="I194" s="209"/>
      <c r="J194" s="210">
        <f>ROUND(I194*H194,2)</f>
        <v>0</v>
      </c>
      <c r="K194" s="211"/>
      <c r="L194" s="43"/>
      <c r="M194" s="212" t="s">
        <v>19</v>
      </c>
      <c r="N194" s="213" t="s">
        <v>41</v>
      </c>
      <c r="O194" s="83"/>
      <c r="P194" s="214">
        <f>O194*H194</f>
        <v>0</v>
      </c>
      <c r="Q194" s="214">
        <v>0</v>
      </c>
      <c r="R194" s="214">
        <f>Q194*H194</f>
        <v>0</v>
      </c>
      <c r="S194" s="214">
        <v>0</v>
      </c>
      <c r="T194" s="215">
        <f>S194*H194</f>
        <v>0</v>
      </c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  <c r="AE194" s="37"/>
      <c r="AR194" s="216" t="s">
        <v>132</v>
      </c>
      <c r="AT194" s="216" t="s">
        <v>128</v>
      </c>
      <c r="AU194" s="216" t="s">
        <v>80</v>
      </c>
      <c r="AY194" s="16" t="s">
        <v>125</v>
      </c>
      <c r="BE194" s="217">
        <f>IF(N194="základní",J194,0)</f>
        <v>0</v>
      </c>
      <c r="BF194" s="217">
        <f>IF(N194="snížená",J194,0)</f>
        <v>0</v>
      </c>
      <c r="BG194" s="217">
        <f>IF(N194="zákl. přenesená",J194,0)</f>
        <v>0</v>
      </c>
      <c r="BH194" s="217">
        <f>IF(N194="sníž. přenesená",J194,0)</f>
        <v>0</v>
      </c>
      <c r="BI194" s="217">
        <f>IF(N194="nulová",J194,0)</f>
        <v>0</v>
      </c>
      <c r="BJ194" s="16" t="s">
        <v>78</v>
      </c>
      <c r="BK194" s="217">
        <f>ROUND(I194*H194,2)</f>
        <v>0</v>
      </c>
      <c r="BL194" s="16" t="s">
        <v>132</v>
      </c>
      <c r="BM194" s="216" t="s">
        <v>455</v>
      </c>
    </row>
    <row r="195" spans="1:65" s="2" customFormat="1" ht="37.8" customHeight="1">
      <c r="A195" s="37"/>
      <c r="B195" s="38"/>
      <c r="C195" s="218" t="s">
        <v>285</v>
      </c>
      <c r="D195" s="218" t="s">
        <v>292</v>
      </c>
      <c r="E195" s="219" t="s">
        <v>456</v>
      </c>
      <c r="F195" s="220" t="s">
        <v>457</v>
      </c>
      <c r="G195" s="221" t="s">
        <v>247</v>
      </c>
      <c r="H195" s="222">
        <v>1</v>
      </c>
      <c r="I195" s="223"/>
      <c r="J195" s="224">
        <f>ROUND(I195*H195,2)</f>
        <v>0</v>
      </c>
      <c r="K195" s="225"/>
      <c r="L195" s="226"/>
      <c r="M195" s="227" t="s">
        <v>19</v>
      </c>
      <c r="N195" s="228" t="s">
        <v>41</v>
      </c>
      <c r="O195" s="83"/>
      <c r="P195" s="214">
        <f>O195*H195</f>
        <v>0</v>
      </c>
      <c r="Q195" s="214">
        <v>0</v>
      </c>
      <c r="R195" s="214">
        <f>Q195*H195</f>
        <v>0</v>
      </c>
      <c r="S195" s="214">
        <v>0</v>
      </c>
      <c r="T195" s="215">
        <f>S195*H195</f>
        <v>0</v>
      </c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R195" s="216" t="s">
        <v>142</v>
      </c>
      <c r="AT195" s="216" t="s">
        <v>292</v>
      </c>
      <c r="AU195" s="216" t="s">
        <v>80</v>
      </c>
      <c r="AY195" s="16" t="s">
        <v>125</v>
      </c>
      <c r="BE195" s="217">
        <f>IF(N195="základní",J195,0)</f>
        <v>0</v>
      </c>
      <c r="BF195" s="217">
        <f>IF(N195="snížená",J195,0)</f>
        <v>0</v>
      </c>
      <c r="BG195" s="217">
        <f>IF(N195="zákl. přenesená",J195,0)</f>
        <v>0</v>
      </c>
      <c r="BH195" s="217">
        <f>IF(N195="sníž. přenesená",J195,0)</f>
        <v>0</v>
      </c>
      <c r="BI195" s="217">
        <f>IF(N195="nulová",J195,0)</f>
        <v>0</v>
      </c>
      <c r="BJ195" s="16" t="s">
        <v>78</v>
      </c>
      <c r="BK195" s="217">
        <f>ROUND(I195*H195,2)</f>
        <v>0</v>
      </c>
      <c r="BL195" s="16" t="s">
        <v>132</v>
      </c>
      <c r="BM195" s="216" t="s">
        <v>458</v>
      </c>
    </row>
    <row r="196" spans="1:65" s="2" customFormat="1" ht="24.15" customHeight="1">
      <c r="A196" s="37"/>
      <c r="B196" s="38"/>
      <c r="C196" s="218" t="s">
        <v>459</v>
      </c>
      <c r="D196" s="218" t="s">
        <v>292</v>
      </c>
      <c r="E196" s="219" t="s">
        <v>460</v>
      </c>
      <c r="F196" s="220" t="s">
        <v>461</v>
      </c>
      <c r="G196" s="221" t="s">
        <v>462</v>
      </c>
      <c r="H196" s="222">
        <v>1</v>
      </c>
      <c r="I196" s="223"/>
      <c r="J196" s="224">
        <f>ROUND(I196*H196,2)</f>
        <v>0</v>
      </c>
      <c r="K196" s="225"/>
      <c r="L196" s="226"/>
      <c r="M196" s="227" t="s">
        <v>19</v>
      </c>
      <c r="N196" s="228" t="s">
        <v>41</v>
      </c>
      <c r="O196" s="83"/>
      <c r="P196" s="214">
        <f>O196*H196</f>
        <v>0</v>
      </c>
      <c r="Q196" s="214">
        <v>0</v>
      </c>
      <c r="R196" s="214">
        <f>Q196*H196</f>
        <v>0</v>
      </c>
      <c r="S196" s="214">
        <v>0</v>
      </c>
      <c r="T196" s="215">
        <f>S196*H196</f>
        <v>0</v>
      </c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  <c r="AE196" s="37"/>
      <c r="AR196" s="216" t="s">
        <v>142</v>
      </c>
      <c r="AT196" s="216" t="s">
        <v>292</v>
      </c>
      <c r="AU196" s="216" t="s">
        <v>80</v>
      </c>
      <c r="AY196" s="16" t="s">
        <v>125</v>
      </c>
      <c r="BE196" s="217">
        <f>IF(N196="základní",J196,0)</f>
        <v>0</v>
      </c>
      <c r="BF196" s="217">
        <f>IF(N196="snížená",J196,0)</f>
        <v>0</v>
      </c>
      <c r="BG196" s="217">
        <f>IF(N196="zákl. přenesená",J196,0)</f>
        <v>0</v>
      </c>
      <c r="BH196" s="217">
        <f>IF(N196="sníž. přenesená",J196,0)</f>
        <v>0</v>
      </c>
      <c r="BI196" s="217">
        <f>IF(N196="nulová",J196,0)</f>
        <v>0</v>
      </c>
      <c r="BJ196" s="16" t="s">
        <v>78</v>
      </c>
      <c r="BK196" s="217">
        <f>ROUND(I196*H196,2)</f>
        <v>0</v>
      </c>
      <c r="BL196" s="16" t="s">
        <v>132</v>
      </c>
      <c r="BM196" s="216" t="s">
        <v>463</v>
      </c>
    </row>
    <row r="197" spans="1:65" s="2" customFormat="1" ht="24.15" customHeight="1">
      <c r="A197" s="37"/>
      <c r="B197" s="38"/>
      <c r="C197" s="218" t="s">
        <v>290</v>
      </c>
      <c r="D197" s="218" t="s">
        <v>292</v>
      </c>
      <c r="E197" s="219" t="s">
        <v>464</v>
      </c>
      <c r="F197" s="220" t="s">
        <v>465</v>
      </c>
      <c r="G197" s="221" t="s">
        <v>247</v>
      </c>
      <c r="H197" s="222">
        <v>1</v>
      </c>
      <c r="I197" s="223"/>
      <c r="J197" s="224">
        <f>ROUND(I197*H197,2)</f>
        <v>0</v>
      </c>
      <c r="K197" s="225"/>
      <c r="L197" s="226"/>
      <c r="M197" s="227" t="s">
        <v>19</v>
      </c>
      <c r="N197" s="228" t="s">
        <v>41</v>
      </c>
      <c r="O197" s="83"/>
      <c r="P197" s="214">
        <f>O197*H197</f>
        <v>0</v>
      </c>
      <c r="Q197" s="214">
        <v>0</v>
      </c>
      <c r="R197" s="214">
        <f>Q197*H197</f>
        <v>0</v>
      </c>
      <c r="S197" s="214">
        <v>0</v>
      </c>
      <c r="T197" s="215">
        <f>S197*H197</f>
        <v>0</v>
      </c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R197" s="216" t="s">
        <v>142</v>
      </c>
      <c r="AT197" s="216" t="s">
        <v>292</v>
      </c>
      <c r="AU197" s="216" t="s">
        <v>80</v>
      </c>
      <c r="AY197" s="16" t="s">
        <v>125</v>
      </c>
      <c r="BE197" s="217">
        <f>IF(N197="základní",J197,0)</f>
        <v>0</v>
      </c>
      <c r="BF197" s="217">
        <f>IF(N197="snížená",J197,0)</f>
        <v>0</v>
      </c>
      <c r="BG197" s="217">
        <f>IF(N197="zákl. přenesená",J197,0)</f>
        <v>0</v>
      </c>
      <c r="BH197" s="217">
        <f>IF(N197="sníž. přenesená",J197,0)</f>
        <v>0</v>
      </c>
      <c r="BI197" s="217">
        <f>IF(N197="nulová",J197,0)</f>
        <v>0</v>
      </c>
      <c r="BJ197" s="16" t="s">
        <v>78</v>
      </c>
      <c r="BK197" s="217">
        <f>ROUND(I197*H197,2)</f>
        <v>0</v>
      </c>
      <c r="BL197" s="16" t="s">
        <v>132</v>
      </c>
      <c r="BM197" s="216" t="s">
        <v>466</v>
      </c>
    </row>
    <row r="198" spans="1:65" s="2" customFormat="1" ht="37.8" customHeight="1">
      <c r="A198" s="37"/>
      <c r="B198" s="38"/>
      <c r="C198" s="204" t="s">
        <v>467</v>
      </c>
      <c r="D198" s="204" t="s">
        <v>128</v>
      </c>
      <c r="E198" s="205" t="s">
        <v>468</v>
      </c>
      <c r="F198" s="206" t="s">
        <v>469</v>
      </c>
      <c r="G198" s="207" t="s">
        <v>247</v>
      </c>
      <c r="H198" s="208">
        <v>1</v>
      </c>
      <c r="I198" s="209"/>
      <c r="J198" s="210">
        <f>ROUND(I198*H198,2)</f>
        <v>0</v>
      </c>
      <c r="K198" s="211"/>
      <c r="L198" s="43"/>
      <c r="M198" s="212" t="s">
        <v>19</v>
      </c>
      <c r="N198" s="213" t="s">
        <v>41</v>
      </c>
      <c r="O198" s="83"/>
      <c r="P198" s="214">
        <f>O198*H198</f>
        <v>0</v>
      </c>
      <c r="Q198" s="214">
        <v>0</v>
      </c>
      <c r="R198" s="214">
        <f>Q198*H198</f>
        <v>0</v>
      </c>
      <c r="S198" s="214">
        <v>0</v>
      </c>
      <c r="T198" s="215">
        <f>S198*H198</f>
        <v>0</v>
      </c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  <c r="AE198" s="37"/>
      <c r="AR198" s="216" t="s">
        <v>132</v>
      </c>
      <c r="AT198" s="216" t="s">
        <v>128</v>
      </c>
      <c r="AU198" s="216" t="s">
        <v>80</v>
      </c>
      <c r="AY198" s="16" t="s">
        <v>125</v>
      </c>
      <c r="BE198" s="217">
        <f>IF(N198="základní",J198,0)</f>
        <v>0</v>
      </c>
      <c r="BF198" s="217">
        <f>IF(N198="snížená",J198,0)</f>
        <v>0</v>
      </c>
      <c r="BG198" s="217">
        <f>IF(N198="zákl. přenesená",J198,0)</f>
        <v>0</v>
      </c>
      <c r="BH198" s="217">
        <f>IF(N198="sníž. přenesená",J198,0)</f>
        <v>0</v>
      </c>
      <c r="BI198" s="217">
        <f>IF(N198="nulová",J198,0)</f>
        <v>0</v>
      </c>
      <c r="BJ198" s="16" t="s">
        <v>78</v>
      </c>
      <c r="BK198" s="217">
        <f>ROUND(I198*H198,2)</f>
        <v>0</v>
      </c>
      <c r="BL198" s="16" t="s">
        <v>132</v>
      </c>
      <c r="BM198" s="216" t="s">
        <v>470</v>
      </c>
    </row>
    <row r="199" spans="1:65" s="2" customFormat="1" ht="33" customHeight="1">
      <c r="A199" s="37"/>
      <c r="B199" s="38"/>
      <c r="C199" s="204" t="s">
        <v>295</v>
      </c>
      <c r="D199" s="204" t="s">
        <v>128</v>
      </c>
      <c r="E199" s="205" t="s">
        <v>471</v>
      </c>
      <c r="F199" s="206" t="s">
        <v>472</v>
      </c>
      <c r="G199" s="207" t="s">
        <v>247</v>
      </c>
      <c r="H199" s="208">
        <v>1</v>
      </c>
      <c r="I199" s="209"/>
      <c r="J199" s="210">
        <f>ROUND(I199*H199,2)</f>
        <v>0</v>
      </c>
      <c r="K199" s="211"/>
      <c r="L199" s="43"/>
      <c r="M199" s="212" t="s">
        <v>19</v>
      </c>
      <c r="N199" s="213" t="s">
        <v>41</v>
      </c>
      <c r="O199" s="83"/>
      <c r="P199" s="214">
        <f>O199*H199</f>
        <v>0</v>
      </c>
      <c r="Q199" s="214">
        <v>0</v>
      </c>
      <c r="R199" s="214">
        <f>Q199*H199</f>
        <v>0</v>
      </c>
      <c r="S199" s="214">
        <v>0</v>
      </c>
      <c r="T199" s="215">
        <f>S199*H199</f>
        <v>0</v>
      </c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R199" s="216" t="s">
        <v>132</v>
      </c>
      <c r="AT199" s="216" t="s">
        <v>128</v>
      </c>
      <c r="AU199" s="216" t="s">
        <v>80</v>
      </c>
      <c r="AY199" s="16" t="s">
        <v>125</v>
      </c>
      <c r="BE199" s="217">
        <f>IF(N199="základní",J199,0)</f>
        <v>0</v>
      </c>
      <c r="BF199" s="217">
        <f>IF(N199="snížená",J199,0)</f>
        <v>0</v>
      </c>
      <c r="BG199" s="217">
        <f>IF(N199="zákl. přenesená",J199,0)</f>
        <v>0</v>
      </c>
      <c r="BH199" s="217">
        <f>IF(N199="sníž. přenesená",J199,0)</f>
        <v>0</v>
      </c>
      <c r="BI199" s="217">
        <f>IF(N199="nulová",J199,0)</f>
        <v>0</v>
      </c>
      <c r="BJ199" s="16" t="s">
        <v>78</v>
      </c>
      <c r="BK199" s="217">
        <f>ROUND(I199*H199,2)</f>
        <v>0</v>
      </c>
      <c r="BL199" s="16" t="s">
        <v>132</v>
      </c>
      <c r="BM199" s="216" t="s">
        <v>473</v>
      </c>
    </row>
    <row r="200" spans="1:65" s="2" customFormat="1" ht="55.5" customHeight="1">
      <c r="A200" s="37"/>
      <c r="B200" s="38"/>
      <c r="C200" s="204" t="s">
        <v>474</v>
      </c>
      <c r="D200" s="204" t="s">
        <v>128</v>
      </c>
      <c r="E200" s="205" t="s">
        <v>475</v>
      </c>
      <c r="F200" s="206" t="s">
        <v>476</v>
      </c>
      <c r="G200" s="207" t="s">
        <v>186</v>
      </c>
      <c r="H200" s="208">
        <v>2</v>
      </c>
      <c r="I200" s="209"/>
      <c r="J200" s="210">
        <f>ROUND(I200*H200,2)</f>
        <v>0</v>
      </c>
      <c r="K200" s="211"/>
      <c r="L200" s="43"/>
      <c r="M200" s="212" t="s">
        <v>19</v>
      </c>
      <c r="N200" s="213" t="s">
        <v>41</v>
      </c>
      <c r="O200" s="83"/>
      <c r="P200" s="214">
        <f>O200*H200</f>
        <v>0</v>
      </c>
      <c r="Q200" s="214">
        <v>0</v>
      </c>
      <c r="R200" s="214">
        <f>Q200*H200</f>
        <v>0</v>
      </c>
      <c r="S200" s="214">
        <v>0</v>
      </c>
      <c r="T200" s="215">
        <f>S200*H200</f>
        <v>0</v>
      </c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  <c r="AE200" s="37"/>
      <c r="AR200" s="216" t="s">
        <v>132</v>
      </c>
      <c r="AT200" s="216" t="s">
        <v>128</v>
      </c>
      <c r="AU200" s="216" t="s">
        <v>80</v>
      </c>
      <c r="AY200" s="16" t="s">
        <v>125</v>
      </c>
      <c r="BE200" s="217">
        <f>IF(N200="základní",J200,0)</f>
        <v>0</v>
      </c>
      <c r="BF200" s="217">
        <f>IF(N200="snížená",J200,0)</f>
        <v>0</v>
      </c>
      <c r="BG200" s="217">
        <f>IF(N200="zákl. přenesená",J200,0)</f>
        <v>0</v>
      </c>
      <c r="BH200" s="217">
        <f>IF(N200="sníž. přenesená",J200,0)</f>
        <v>0</v>
      </c>
      <c r="BI200" s="217">
        <f>IF(N200="nulová",J200,0)</f>
        <v>0</v>
      </c>
      <c r="BJ200" s="16" t="s">
        <v>78</v>
      </c>
      <c r="BK200" s="217">
        <f>ROUND(I200*H200,2)</f>
        <v>0</v>
      </c>
      <c r="BL200" s="16" t="s">
        <v>132</v>
      </c>
      <c r="BM200" s="216" t="s">
        <v>477</v>
      </c>
    </row>
    <row r="201" spans="1:65" s="2" customFormat="1" ht="49.05" customHeight="1">
      <c r="A201" s="37"/>
      <c r="B201" s="38"/>
      <c r="C201" s="204" t="s">
        <v>298</v>
      </c>
      <c r="D201" s="204" t="s">
        <v>128</v>
      </c>
      <c r="E201" s="205" t="s">
        <v>478</v>
      </c>
      <c r="F201" s="206" t="s">
        <v>479</v>
      </c>
      <c r="G201" s="207" t="s">
        <v>247</v>
      </c>
      <c r="H201" s="208">
        <v>1</v>
      </c>
      <c r="I201" s="209"/>
      <c r="J201" s="210">
        <f>ROUND(I201*H201,2)</f>
        <v>0</v>
      </c>
      <c r="K201" s="211"/>
      <c r="L201" s="43"/>
      <c r="M201" s="212" t="s">
        <v>19</v>
      </c>
      <c r="N201" s="213" t="s">
        <v>41</v>
      </c>
      <c r="O201" s="83"/>
      <c r="P201" s="214">
        <f>O201*H201</f>
        <v>0</v>
      </c>
      <c r="Q201" s="214">
        <v>0</v>
      </c>
      <c r="R201" s="214">
        <f>Q201*H201</f>
        <v>0</v>
      </c>
      <c r="S201" s="214">
        <v>0</v>
      </c>
      <c r="T201" s="215">
        <f>S201*H201</f>
        <v>0</v>
      </c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R201" s="216" t="s">
        <v>132</v>
      </c>
      <c r="AT201" s="216" t="s">
        <v>128</v>
      </c>
      <c r="AU201" s="216" t="s">
        <v>80</v>
      </c>
      <c r="AY201" s="16" t="s">
        <v>125</v>
      </c>
      <c r="BE201" s="217">
        <f>IF(N201="základní",J201,0)</f>
        <v>0</v>
      </c>
      <c r="BF201" s="217">
        <f>IF(N201="snížená",J201,0)</f>
        <v>0</v>
      </c>
      <c r="BG201" s="217">
        <f>IF(N201="zákl. přenesená",J201,0)</f>
        <v>0</v>
      </c>
      <c r="BH201" s="217">
        <f>IF(N201="sníž. přenesená",J201,0)</f>
        <v>0</v>
      </c>
      <c r="BI201" s="217">
        <f>IF(N201="nulová",J201,0)</f>
        <v>0</v>
      </c>
      <c r="BJ201" s="16" t="s">
        <v>78</v>
      </c>
      <c r="BK201" s="217">
        <f>ROUND(I201*H201,2)</f>
        <v>0</v>
      </c>
      <c r="BL201" s="16" t="s">
        <v>132</v>
      </c>
      <c r="BM201" s="216" t="s">
        <v>480</v>
      </c>
    </row>
    <row r="202" spans="1:65" s="2" customFormat="1" ht="24.15" customHeight="1">
      <c r="A202" s="37"/>
      <c r="B202" s="38"/>
      <c r="C202" s="204" t="s">
        <v>481</v>
      </c>
      <c r="D202" s="204" t="s">
        <v>128</v>
      </c>
      <c r="E202" s="205" t="s">
        <v>482</v>
      </c>
      <c r="F202" s="206" t="s">
        <v>483</v>
      </c>
      <c r="G202" s="207" t="s">
        <v>135</v>
      </c>
      <c r="H202" s="208">
        <v>27</v>
      </c>
      <c r="I202" s="209"/>
      <c r="J202" s="210">
        <f>ROUND(I202*H202,2)</f>
        <v>0</v>
      </c>
      <c r="K202" s="211"/>
      <c r="L202" s="43"/>
      <c r="M202" s="212" t="s">
        <v>19</v>
      </c>
      <c r="N202" s="213" t="s">
        <v>41</v>
      </c>
      <c r="O202" s="83"/>
      <c r="P202" s="214">
        <f>O202*H202</f>
        <v>0</v>
      </c>
      <c r="Q202" s="214">
        <v>0</v>
      </c>
      <c r="R202" s="214">
        <f>Q202*H202</f>
        <v>0</v>
      </c>
      <c r="S202" s="214">
        <v>0</v>
      </c>
      <c r="T202" s="215">
        <f>S202*H202</f>
        <v>0</v>
      </c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  <c r="AE202" s="37"/>
      <c r="AR202" s="216" t="s">
        <v>132</v>
      </c>
      <c r="AT202" s="216" t="s">
        <v>128</v>
      </c>
      <c r="AU202" s="216" t="s">
        <v>80</v>
      </c>
      <c r="AY202" s="16" t="s">
        <v>125</v>
      </c>
      <c r="BE202" s="217">
        <f>IF(N202="základní",J202,0)</f>
        <v>0</v>
      </c>
      <c r="BF202" s="217">
        <f>IF(N202="snížená",J202,0)</f>
        <v>0</v>
      </c>
      <c r="BG202" s="217">
        <f>IF(N202="zákl. přenesená",J202,0)</f>
        <v>0</v>
      </c>
      <c r="BH202" s="217">
        <f>IF(N202="sníž. přenesená",J202,0)</f>
        <v>0</v>
      </c>
      <c r="BI202" s="217">
        <f>IF(N202="nulová",J202,0)</f>
        <v>0</v>
      </c>
      <c r="BJ202" s="16" t="s">
        <v>78</v>
      </c>
      <c r="BK202" s="217">
        <f>ROUND(I202*H202,2)</f>
        <v>0</v>
      </c>
      <c r="BL202" s="16" t="s">
        <v>132</v>
      </c>
      <c r="BM202" s="216" t="s">
        <v>484</v>
      </c>
    </row>
    <row r="203" spans="1:65" s="2" customFormat="1" ht="16.5" customHeight="1">
      <c r="A203" s="37"/>
      <c r="B203" s="38"/>
      <c r="C203" s="204" t="s">
        <v>302</v>
      </c>
      <c r="D203" s="204" t="s">
        <v>128</v>
      </c>
      <c r="E203" s="205" t="s">
        <v>485</v>
      </c>
      <c r="F203" s="206" t="s">
        <v>486</v>
      </c>
      <c r="G203" s="207" t="s">
        <v>247</v>
      </c>
      <c r="H203" s="208">
        <v>1</v>
      </c>
      <c r="I203" s="209"/>
      <c r="J203" s="210">
        <f>ROUND(I203*H203,2)</f>
        <v>0</v>
      </c>
      <c r="K203" s="211"/>
      <c r="L203" s="43"/>
      <c r="M203" s="212" t="s">
        <v>19</v>
      </c>
      <c r="N203" s="213" t="s">
        <v>41</v>
      </c>
      <c r="O203" s="83"/>
      <c r="P203" s="214">
        <f>O203*H203</f>
        <v>0</v>
      </c>
      <c r="Q203" s="214">
        <v>0</v>
      </c>
      <c r="R203" s="214">
        <f>Q203*H203</f>
        <v>0</v>
      </c>
      <c r="S203" s="214">
        <v>0</v>
      </c>
      <c r="T203" s="215">
        <f>S203*H203</f>
        <v>0</v>
      </c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R203" s="216" t="s">
        <v>132</v>
      </c>
      <c r="AT203" s="216" t="s">
        <v>128</v>
      </c>
      <c r="AU203" s="216" t="s">
        <v>80</v>
      </c>
      <c r="AY203" s="16" t="s">
        <v>125</v>
      </c>
      <c r="BE203" s="217">
        <f>IF(N203="základní",J203,0)</f>
        <v>0</v>
      </c>
      <c r="BF203" s="217">
        <f>IF(N203="snížená",J203,0)</f>
        <v>0</v>
      </c>
      <c r="BG203" s="217">
        <f>IF(N203="zákl. přenesená",J203,0)</f>
        <v>0</v>
      </c>
      <c r="BH203" s="217">
        <f>IF(N203="sníž. přenesená",J203,0)</f>
        <v>0</v>
      </c>
      <c r="BI203" s="217">
        <f>IF(N203="nulová",J203,0)</f>
        <v>0</v>
      </c>
      <c r="BJ203" s="16" t="s">
        <v>78</v>
      </c>
      <c r="BK203" s="217">
        <f>ROUND(I203*H203,2)</f>
        <v>0</v>
      </c>
      <c r="BL203" s="16" t="s">
        <v>132</v>
      </c>
      <c r="BM203" s="216" t="s">
        <v>487</v>
      </c>
    </row>
    <row r="204" spans="1:65" s="2" customFormat="1" ht="16.5" customHeight="1">
      <c r="A204" s="37"/>
      <c r="B204" s="38"/>
      <c r="C204" s="204" t="s">
        <v>488</v>
      </c>
      <c r="D204" s="204" t="s">
        <v>128</v>
      </c>
      <c r="E204" s="205" t="s">
        <v>489</v>
      </c>
      <c r="F204" s="206" t="s">
        <v>490</v>
      </c>
      <c r="G204" s="207" t="s">
        <v>431</v>
      </c>
      <c r="H204" s="229"/>
      <c r="I204" s="209"/>
      <c r="J204" s="210">
        <f>ROUND(I204*H204,2)</f>
        <v>0</v>
      </c>
      <c r="K204" s="211"/>
      <c r="L204" s="43"/>
      <c r="M204" s="212" t="s">
        <v>19</v>
      </c>
      <c r="N204" s="213" t="s">
        <v>41</v>
      </c>
      <c r="O204" s="83"/>
      <c r="P204" s="214">
        <f>O204*H204</f>
        <v>0</v>
      </c>
      <c r="Q204" s="214">
        <v>0</v>
      </c>
      <c r="R204" s="214">
        <f>Q204*H204</f>
        <v>0</v>
      </c>
      <c r="S204" s="214">
        <v>0</v>
      </c>
      <c r="T204" s="215">
        <f>S204*H204</f>
        <v>0</v>
      </c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  <c r="AE204" s="37"/>
      <c r="AR204" s="216" t="s">
        <v>132</v>
      </c>
      <c r="AT204" s="216" t="s">
        <v>128</v>
      </c>
      <c r="AU204" s="216" t="s">
        <v>80</v>
      </c>
      <c r="AY204" s="16" t="s">
        <v>125</v>
      </c>
      <c r="BE204" s="217">
        <f>IF(N204="základní",J204,0)</f>
        <v>0</v>
      </c>
      <c r="BF204" s="217">
        <f>IF(N204="snížená",J204,0)</f>
        <v>0</v>
      </c>
      <c r="BG204" s="217">
        <f>IF(N204="zákl. přenesená",J204,0)</f>
        <v>0</v>
      </c>
      <c r="BH204" s="217">
        <f>IF(N204="sníž. přenesená",J204,0)</f>
        <v>0</v>
      </c>
      <c r="BI204" s="217">
        <f>IF(N204="nulová",J204,0)</f>
        <v>0</v>
      </c>
      <c r="BJ204" s="16" t="s">
        <v>78</v>
      </c>
      <c r="BK204" s="217">
        <f>ROUND(I204*H204,2)</f>
        <v>0</v>
      </c>
      <c r="BL204" s="16" t="s">
        <v>132</v>
      </c>
      <c r="BM204" s="216" t="s">
        <v>491</v>
      </c>
    </row>
    <row r="205" spans="1:63" s="12" customFormat="1" ht="22.8" customHeight="1">
      <c r="A205" s="12"/>
      <c r="B205" s="188"/>
      <c r="C205" s="189"/>
      <c r="D205" s="190" t="s">
        <v>69</v>
      </c>
      <c r="E205" s="202" t="s">
        <v>492</v>
      </c>
      <c r="F205" s="202" t="s">
        <v>493</v>
      </c>
      <c r="G205" s="189"/>
      <c r="H205" s="189"/>
      <c r="I205" s="192"/>
      <c r="J205" s="203">
        <f>BK205</f>
        <v>0</v>
      </c>
      <c r="K205" s="189"/>
      <c r="L205" s="194"/>
      <c r="M205" s="195"/>
      <c r="N205" s="196"/>
      <c r="O205" s="196"/>
      <c r="P205" s="197">
        <f>SUM(P206:P216)</f>
        <v>0</v>
      </c>
      <c r="Q205" s="196"/>
      <c r="R205" s="197">
        <f>SUM(R206:R216)</f>
        <v>0</v>
      </c>
      <c r="S205" s="196"/>
      <c r="T205" s="198">
        <f>SUM(T206:T216)</f>
        <v>0</v>
      </c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R205" s="199" t="s">
        <v>78</v>
      </c>
      <c r="AT205" s="200" t="s">
        <v>69</v>
      </c>
      <c r="AU205" s="200" t="s">
        <v>78</v>
      </c>
      <c r="AY205" s="199" t="s">
        <v>125</v>
      </c>
      <c r="BK205" s="201">
        <f>SUM(BK206:BK216)</f>
        <v>0</v>
      </c>
    </row>
    <row r="206" spans="1:65" s="2" customFormat="1" ht="24.15" customHeight="1">
      <c r="A206" s="37"/>
      <c r="B206" s="38"/>
      <c r="C206" s="218" t="s">
        <v>305</v>
      </c>
      <c r="D206" s="218" t="s">
        <v>292</v>
      </c>
      <c r="E206" s="219" t="s">
        <v>438</v>
      </c>
      <c r="F206" s="220" t="s">
        <v>494</v>
      </c>
      <c r="G206" s="221" t="s">
        <v>247</v>
      </c>
      <c r="H206" s="222">
        <v>1</v>
      </c>
      <c r="I206" s="223"/>
      <c r="J206" s="224">
        <f>ROUND(I206*H206,2)</f>
        <v>0</v>
      </c>
      <c r="K206" s="225"/>
      <c r="L206" s="226"/>
      <c r="M206" s="227" t="s">
        <v>19</v>
      </c>
      <c r="N206" s="228" t="s">
        <v>41</v>
      </c>
      <c r="O206" s="83"/>
      <c r="P206" s="214">
        <f>O206*H206</f>
        <v>0</v>
      </c>
      <c r="Q206" s="214">
        <v>0</v>
      </c>
      <c r="R206" s="214">
        <f>Q206*H206</f>
        <v>0</v>
      </c>
      <c r="S206" s="214">
        <v>0</v>
      </c>
      <c r="T206" s="215">
        <f>S206*H206</f>
        <v>0</v>
      </c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  <c r="AE206" s="37"/>
      <c r="AR206" s="216" t="s">
        <v>142</v>
      </c>
      <c r="AT206" s="216" t="s">
        <v>292</v>
      </c>
      <c r="AU206" s="216" t="s">
        <v>80</v>
      </c>
      <c r="AY206" s="16" t="s">
        <v>125</v>
      </c>
      <c r="BE206" s="217">
        <f>IF(N206="základní",J206,0)</f>
        <v>0</v>
      </c>
      <c r="BF206" s="217">
        <f>IF(N206="snížená",J206,0)</f>
        <v>0</v>
      </c>
      <c r="BG206" s="217">
        <f>IF(N206="zákl. přenesená",J206,0)</f>
        <v>0</v>
      </c>
      <c r="BH206" s="217">
        <f>IF(N206="sníž. přenesená",J206,0)</f>
        <v>0</v>
      </c>
      <c r="BI206" s="217">
        <f>IF(N206="nulová",J206,0)</f>
        <v>0</v>
      </c>
      <c r="BJ206" s="16" t="s">
        <v>78</v>
      </c>
      <c r="BK206" s="217">
        <f>ROUND(I206*H206,2)</f>
        <v>0</v>
      </c>
      <c r="BL206" s="16" t="s">
        <v>132</v>
      </c>
      <c r="BM206" s="216" t="s">
        <v>495</v>
      </c>
    </row>
    <row r="207" spans="1:65" s="2" customFormat="1" ht="16.5" customHeight="1">
      <c r="A207" s="37"/>
      <c r="B207" s="38"/>
      <c r="C207" s="218" t="s">
        <v>496</v>
      </c>
      <c r="D207" s="218" t="s">
        <v>292</v>
      </c>
      <c r="E207" s="219" t="s">
        <v>442</v>
      </c>
      <c r="F207" s="220" t="s">
        <v>497</v>
      </c>
      <c r="G207" s="221" t="s">
        <v>247</v>
      </c>
      <c r="H207" s="222">
        <v>1</v>
      </c>
      <c r="I207" s="223"/>
      <c r="J207" s="224">
        <f>ROUND(I207*H207,2)</f>
        <v>0</v>
      </c>
      <c r="K207" s="225"/>
      <c r="L207" s="226"/>
      <c r="M207" s="227" t="s">
        <v>19</v>
      </c>
      <c r="N207" s="228" t="s">
        <v>41</v>
      </c>
      <c r="O207" s="83"/>
      <c r="P207" s="214">
        <f>O207*H207</f>
        <v>0</v>
      </c>
      <c r="Q207" s="214">
        <v>0</v>
      </c>
      <c r="R207" s="214">
        <f>Q207*H207</f>
        <v>0</v>
      </c>
      <c r="S207" s="214">
        <v>0</v>
      </c>
      <c r="T207" s="215">
        <f>S207*H207</f>
        <v>0</v>
      </c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R207" s="216" t="s">
        <v>142</v>
      </c>
      <c r="AT207" s="216" t="s">
        <v>292</v>
      </c>
      <c r="AU207" s="216" t="s">
        <v>80</v>
      </c>
      <c r="AY207" s="16" t="s">
        <v>125</v>
      </c>
      <c r="BE207" s="217">
        <f>IF(N207="základní",J207,0)</f>
        <v>0</v>
      </c>
      <c r="BF207" s="217">
        <f>IF(N207="snížená",J207,0)</f>
        <v>0</v>
      </c>
      <c r="BG207" s="217">
        <f>IF(N207="zákl. přenesená",J207,0)</f>
        <v>0</v>
      </c>
      <c r="BH207" s="217">
        <f>IF(N207="sníž. přenesená",J207,0)</f>
        <v>0</v>
      </c>
      <c r="BI207" s="217">
        <f>IF(N207="nulová",J207,0)</f>
        <v>0</v>
      </c>
      <c r="BJ207" s="16" t="s">
        <v>78</v>
      </c>
      <c r="BK207" s="217">
        <f>ROUND(I207*H207,2)</f>
        <v>0</v>
      </c>
      <c r="BL207" s="16" t="s">
        <v>132</v>
      </c>
      <c r="BM207" s="216" t="s">
        <v>498</v>
      </c>
    </row>
    <row r="208" spans="1:65" s="2" customFormat="1" ht="24.15" customHeight="1">
      <c r="A208" s="37"/>
      <c r="B208" s="38"/>
      <c r="C208" s="218" t="s">
        <v>310</v>
      </c>
      <c r="D208" s="218" t="s">
        <v>292</v>
      </c>
      <c r="E208" s="219" t="s">
        <v>446</v>
      </c>
      <c r="F208" s="220" t="s">
        <v>499</v>
      </c>
      <c r="G208" s="221" t="s">
        <v>247</v>
      </c>
      <c r="H208" s="222">
        <v>3</v>
      </c>
      <c r="I208" s="223"/>
      <c r="J208" s="224">
        <f>ROUND(I208*H208,2)</f>
        <v>0</v>
      </c>
      <c r="K208" s="225"/>
      <c r="L208" s="226"/>
      <c r="M208" s="227" t="s">
        <v>19</v>
      </c>
      <c r="N208" s="228" t="s">
        <v>41</v>
      </c>
      <c r="O208" s="83"/>
      <c r="P208" s="214">
        <f>O208*H208</f>
        <v>0</v>
      </c>
      <c r="Q208" s="214">
        <v>0</v>
      </c>
      <c r="R208" s="214">
        <f>Q208*H208</f>
        <v>0</v>
      </c>
      <c r="S208" s="214">
        <v>0</v>
      </c>
      <c r="T208" s="215">
        <f>S208*H208</f>
        <v>0</v>
      </c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  <c r="AE208" s="37"/>
      <c r="AR208" s="216" t="s">
        <v>142</v>
      </c>
      <c r="AT208" s="216" t="s">
        <v>292</v>
      </c>
      <c r="AU208" s="216" t="s">
        <v>80</v>
      </c>
      <c r="AY208" s="16" t="s">
        <v>125</v>
      </c>
      <c r="BE208" s="217">
        <f>IF(N208="základní",J208,0)</f>
        <v>0</v>
      </c>
      <c r="BF208" s="217">
        <f>IF(N208="snížená",J208,0)</f>
        <v>0</v>
      </c>
      <c r="BG208" s="217">
        <f>IF(N208="zákl. přenesená",J208,0)</f>
        <v>0</v>
      </c>
      <c r="BH208" s="217">
        <f>IF(N208="sníž. přenesená",J208,0)</f>
        <v>0</v>
      </c>
      <c r="BI208" s="217">
        <f>IF(N208="nulová",J208,0)</f>
        <v>0</v>
      </c>
      <c r="BJ208" s="16" t="s">
        <v>78</v>
      </c>
      <c r="BK208" s="217">
        <f>ROUND(I208*H208,2)</f>
        <v>0</v>
      </c>
      <c r="BL208" s="16" t="s">
        <v>132</v>
      </c>
      <c r="BM208" s="216" t="s">
        <v>500</v>
      </c>
    </row>
    <row r="209" spans="1:65" s="2" customFormat="1" ht="16.5" customHeight="1">
      <c r="A209" s="37"/>
      <c r="B209" s="38"/>
      <c r="C209" s="218" t="s">
        <v>501</v>
      </c>
      <c r="D209" s="218" t="s">
        <v>292</v>
      </c>
      <c r="E209" s="219" t="s">
        <v>449</v>
      </c>
      <c r="F209" s="220" t="s">
        <v>502</v>
      </c>
      <c r="G209" s="221" t="s">
        <v>247</v>
      </c>
      <c r="H209" s="222">
        <v>1</v>
      </c>
      <c r="I209" s="223"/>
      <c r="J209" s="224">
        <f>ROUND(I209*H209,2)</f>
        <v>0</v>
      </c>
      <c r="K209" s="225"/>
      <c r="L209" s="226"/>
      <c r="M209" s="227" t="s">
        <v>19</v>
      </c>
      <c r="N209" s="228" t="s">
        <v>41</v>
      </c>
      <c r="O209" s="83"/>
      <c r="P209" s="214">
        <f>O209*H209</f>
        <v>0</v>
      </c>
      <c r="Q209" s="214">
        <v>0</v>
      </c>
      <c r="R209" s="214">
        <f>Q209*H209</f>
        <v>0</v>
      </c>
      <c r="S209" s="214">
        <v>0</v>
      </c>
      <c r="T209" s="215">
        <f>S209*H209</f>
        <v>0</v>
      </c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R209" s="216" t="s">
        <v>142</v>
      </c>
      <c r="AT209" s="216" t="s">
        <v>292</v>
      </c>
      <c r="AU209" s="216" t="s">
        <v>80</v>
      </c>
      <c r="AY209" s="16" t="s">
        <v>125</v>
      </c>
      <c r="BE209" s="217">
        <f>IF(N209="základní",J209,0)</f>
        <v>0</v>
      </c>
      <c r="BF209" s="217">
        <f>IF(N209="snížená",J209,0)</f>
        <v>0</v>
      </c>
      <c r="BG209" s="217">
        <f>IF(N209="zákl. přenesená",J209,0)</f>
        <v>0</v>
      </c>
      <c r="BH209" s="217">
        <f>IF(N209="sníž. přenesená",J209,0)</f>
        <v>0</v>
      </c>
      <c r="BI209" s="217">
        <f>IF(N209="nulová",J209,0)</f>
        <v>0</v>
      </c>
      <c r="BJ209" s="16" t="s">
        <v>78</v>
      </c>
      <c r="BK209" s="217">
        <f>ROUND(I209*H209,2)</f>
        <v>0</v>
      </c>
      <c r="BL209" s="16" t="s">
        <v>132</v>
      </c>
      <c r="BM209" s="216" t="s">
        <v>503</v>
      </c>
    </row>
    <row r="210" spans="1:65" s="2" customFormat="1" ht="21.75" customHeight="1">
      <c r="A210" s="37"/>
      <c r="B210" s="38"/>
      <c r="C210" s="218" t="s">
        <v>313</v>
      </c>
      <c r="D210" s="218" t="s">
        <v>292</v>
      </c>
      <c r="E210" s="219" t="s">
        <v>453</v>
      </c>
      <c r="F210" s="220" t="s">
        <v>504</v>
      </c>
      <c r="G210" s="221" t="s">
        <v>247</v>
      </c>
      <c r="H210" s="222">
        <v>2</v>
      </c>
      <c r="I210" s="223"/>
      <c r="J210" s="224">
        <f>ROUND(I210*H210,2)</f>
        <v>0</v>
      </c>
      <c r="K210" s="225"/>
      <c r="L210" s="226"/>
      <c r="M210" s="227" t="s">
        <v>19</v>
      </c>
      <c r="N210" s="228" t="s">
        <v>41</v>
      </c>
      <c r="O210" s="83"/>
      <c r="P210" s="214">
        <f>O210*H210</f>
        <v>0</v>
      </c>
      <c r="Q210" s="214">
        <v>0</v>
      </c>
      <c r="R210" s="214">
        <f>Q210*H210</f>
        <v>0</v>
      </c>
      <c r="S210" s="214">
        <v>0</v>
      </c>
      <c r="T210" s="215">
        <f>S210*H210</f>
        <v>0</v>
      </c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  <c r="AE210" s="37"/>
      <c r="AR210" s="216" t="s">
        <v>142</v>
      </c>
      <c r="AT210" s="216" t="s">
        <v>292</v>
      </c>
      <c r="AU210" s="216" t="s">
        <v>80</v>
      </c>
      <c r="AY210" s="16" t="s">
        <v>125</v>
      </c>
      <c r="BE210" s="217">
        <f>IF(N210="základní",J210,0)</f>
        <v>0</v>
      </c>
      <c r="BF210" s="217">
        <f>IF(N210="snížená",J210,0)</f>
        <v>0</v>
      </c>
      <c r="BG210" s="217">
        <f>IF(N210="zákl. přenesená",J210,0)</f>
        <v>0</v>
      </c>
      <c r="BH210" s="217">
        <f>IF(N210="sníž. přenesená",J210,0)</f>
        <v>0</v>
      </c>
      <c r="BI210" s="217">
        <f>IF(N210="nulová",J210,0)</f>
        <v>0</v>
      </c>
      <c r="BJ210" s="16" t="s">
        <v>78</v>
      </c>
      <c r="BK210" s="217">
        <f>ROUND(I210*H210,2)</f>
        <v>0</v>
      </c>
      <c r="BL210" s="16" t="s">
        <v>132</v>
      </c>
      <c r="BM210" s="216" t="s">
        <v>505</v>
      </c>
    </row>
    <row r="211" spans="1:65" s="2" customFormat="1" ht="24.15" customHeight="1">
      <c r="A211" s="37"/>
      <c r="B211" s="38"/>
      <c r="C211" s="218" t="s">
        <v>506</v>
      </c>
      <c r="D211" s="218" t="s">
        <v>292</v>
      </c>
      <c r="E211" s="219" t="s">
        <v>507</v>
      </c>
      <c r="F211" s="220" t="s">
        <v>508</v>
      </c>
      <c r="G211" s="221" t="s">
        <v>247</v>
      </c>
      <c r="H211" s="222">
        <v>1</v>
      </c>
      <c r="I211" s="223"/>
      <c r="J211" s="224">
        <f>ROUND(I211*H211,2)</f>
        <v>0</v>
      </c>
      <c r="K211" s="225"/>
      <c r="L211" s="226"/>
      <c r="M211" s="227" t="s">
        <v>19</v>
      </c>
      <c r="N211" s="228" t="s">
        <v>41</v>
      </c>
      <c r="O211" s="83"/>
      <c r="P211" s="214">
        <f>O211*H211</f>
        <v>0</v>
      </c>
      <c r="Q211" s="214">
        <v>0</v>
      </c>
      <c r="R211" s="214">
        <f>Q211*H211</f>
        <v>0</v>
      </c>
      <c r="S211" s="214">
        <v>0</v>
      </c>
      <c r="T211" s="215">
        <f>S211*H211</f>
        <v>0</v>
      </c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R211" s="216" t="s">
        <v>142</v>
      </c>
      <c r="AT211" s="216" t="s">
        <v>292</v>
      </c>
      <c r="AU211" s="216" t="s">
        <v>80</v>
      </c>
      <c r="AY211" s="16" t="s">
        <v>125</v>
      </c>
      <c r="BE211" s="217">
        <f>IF(N211="základní",J211,0)</f>
        <v>0</v>
      </c>
      <c r="BF211" s="217">
        <f>IF(N211="snížená",J211,0)</f>
        <v>0</v>
      </c>
      <c r="BG211" s="217">
        <f>IF(N211="zákl. přenesená",J211,0)</f>
        <v>0</v>
      </c>
      <c r="BH211" s="217">
        <f>IF(N211="sníž. přenesená",J211,0)</f>
        <v>0</v>
      </c>
      <c r="BI211" s="217">
        <f>IF(N211="nulová",J211,0)</f>
        <v>0</v>
      </c>
      <c r="BJ211" s="16" t="s">
        <v>78</v>
      </c>
      <c r="BK211" s="217">
        <f>ROUND(I211*H211,2)</f>
        <v>0</v>
      </c>
      <c r="BL211" s="16" t="s">
        <v>132</v>
      </c>
      <c r="BM211" s="216" t="s">
        <v>509</v>
      </c>
    </row>
    <row r="212" spans="1:65" s="2" customFormat="1" ht="16.5" customHeight="1">
      <c r="A212" s="37"/>
      <c r="B212" s="38"/>
      <c r="C212" s="218" t="s">
        <v>319</v>
      </c>
      <c r="D212" s="218" t="s">
        <v>292</v>
      </c>
      <c r="E212" s="219" t="s">
        <v>510</v>
      </c>
      <c r="F212" s="220" t="s">
        <v>511</v>
      </c>
      <c r="G212" s="221" t="s">
        <v>247</v>
      </c>
      <c r="H212" s="222">
        <v>1</v>
      </c>
      <c r="I212" s="223"/>
      <c r="J212" s="224">
        <f>ROUND(I212*H212,2)</f>
        <v>0</v>
      </c>
      <c r="K212" s="225"/>
      <c r="L212" s="226"/>
      <c r="M212" s="227" t="s">
        <v>19</v>
      </c>
      <c r="N212" s="228" t="s">
        <v>41</v>
      </c>
      <c r="O212" s="83"/>
      <c r="P212" s="214">
        <f>O212*H212</f>
        <v>0</v>
      </c>
      <c r="Q212" s="214">
        <v>0</v>
      </c>
      <c r="R212" s="214">
        <f>Q212*H212</f>
        <v>0</v>
      </c>
      <c r="S212" s="214">
        <v>0</v>
      </c>
      <c r="T212" s="215">
        <f>S212*H212</f>
        <v>0</v>
      </c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  <c r="AE212" s="37"/>
      <c r="AR212" s="216" t="s">
        <v>142</v>
      </c>
      <c r="AT212" s="216" t="s">
        <v>292</v>
      </c>
      <c r="AU212" s="216" t="s">
        <v>80</v>
      </c>
      <c r="AY212" s="16" t="s">
        <v>125</v>
      </c>
      <c r="BE212" s="217">
        <f>IF(N212="základní",J212,0)</f>
        <v>0</v>
      </c>
      <c r="BF212" s="217">
        <f>IF(N212="snížená",J212,0)</f>
        <v>0</v>
      </c>
      <c r="BG212" s="217">
        <f>IF(N212="zákl. přenesená",J212,0)</f>
        <v>0</v>
      </c>
      <c r="BH212" s="217">
        <f>IF(N212="sníž. přenesená",J212,0)</f>
        <v>0</v>
      </c>
      <c r="BI212" s="217">
        <f>IF(N212="nulová",J212,0)</f>
        <v>0</v>
      </c>
      <c r="BJ212" s="16" t="s">
        <v>78</v>
      </c>
      <c r="BK212" s="217">
        <f>ROUND(I212*H212,2)</f>
        <v>0</v>
      </c>
      <c r="BL212" s="16" t="s">
        <v>132</v>
      </c>
      <c r="BM212" s="216" t="s">
        <v>512</v>
      </c>
    </row>
    <row r="213" spans="1:65" s="2" customFormat="1" ht="24.15" customHeight="1">
      <c r="A213" s="37"/>
      <c r="B213" s="38"/>
      <c r="C213" s="204" t="s">
        <v>513</v>
      </c>
      <c r="D213" s="204" t="s">
        <v>128</v>
      </c>
      <c r="E213" s="205" t="s">
        <v>464</v>
      </c>
      <c r="F213" s="206" t="s">
        <v>514</v>
      </c>
      <c r="G213" s="207" t="s">
        <v>186</v>
      </c>
      <c r="H213" s="208">
        <v>1</v>
      </c>
      <c r="I213" s="209"/>
      <c r="J213" s="210">
        <f>ROUND(I213*H213,2)</f>
        <v>0</v>
      </c>
      <c r="K213" s="211"/>
      <c r="L213" s="43"/>
      <c r="M213" s="212" t="s">
        <v>19</v>
      </c>
      <c r="N213" s="213" t="s">
        <v>41</v>
      </c>
      <c r="O213" s="83"/>
      <c r="P213" s="214">
        <f>O213*H213</f>
        <v>0</v>
      </c>
      <c r="Q213" s="214">
        <v>0</v>
      </c>
      <c r="R213" s="214">
        <f>Q213*H213</f>
        <v>0</v>
      </c>
      <c r="S213" s="214">
        <v>0</v>
      </c>
      <c r="T213" s="215">
        <f>S213*H213</f>
        <v>0</v>
      </c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R213" s="216" t="s">
        <v>132</v>
      </c>
      <c r="AT213" s="216" t="s">
        <v>128</v>
      </c>
      <c r="AU213" s="216" t="s">
        <v>80</v>
      </c>
      <c r="AY213" s="16" t="s">
        <v>125</v>
      </c>
      <c r="BE213" s="217">
        <f>IF(N213="základní",J213,0)</f>
        <v>0</v>
      </c>
      <c r="BF213" s="217">
        <f>IF(N213="snížená",J213,0)</f>
        <v>0</v>
      </c>
      <c r="BG213" s="217">
        <f>IF(N213="zákl. přenesená",J213,0)</f>
        <v>0</v>
      </c>
      <c r="BH213" s="217">
        <f>IF(N213="sníž. přenesená",J213,0)</f>
        <v>0</v>
      </c>
      <c r="BI213" s="217">
        <f>IF(N213="nulová",J213,0)</f>
        <v>0</v>
      </c>
      <c r="BJ213" s="16" t="s">
        <v>78</v>
      </c>
      <c r="BK213" s="217">
        <f>ROUND(I213*H213,2)</f>
        <v>0</v>
      </c>
      <c r="BL213" s="16" t="s">
        <v>132</v>
      </c>
      <c r="BM213" s="216" t="s">
        <v>515</v>
      </c>
    </row>
    <row r="214" spans="1:65" s="2" customFormat="1" ht="16.5" customHeight="1">
      <c r="A214" s="37"/>
      <c r="B214" s="38"/>
      <c r="C214" s="204" t="s">
        <v>322</v>
      </c>
      <c r="D214" s="204" t="s">
        <v>128</v>
      </c>
      <c r="E214" s="205" t="s">
        <v>516</v>
      </c>
      <c r="F214" s="206" t="s">
        <v>517</v>
      </c>
      <c r="G214" s="207" t="s">
        <v>247</v>
      </c>
      <c r="H214" s="208">
        <v>1</v>
      </c>
      <c r="I214" s="209"/>
      <c r="J214" s="210">
        <f>ROUND(I214*H214,2)</f>
        <v>0</v>
      </c>
      <c r="K214" s="211"/>
      <c r="L214" s="43"/>
      <c r="M214" s="212" t="s">
        <v>19</v>
      </c>
      <c r="N214" s="213" t="s">
        <v>41</v>
      </c>
      <c r="O214" s="83"/>
      <c r="P214" s="214">
        <f>O214*H214</f>
        <v>0</v>
      </c>
      <c r="Q214" s="214">
        <v>0</v>
      </c>
      <c r="R214" s="214">
        <f>Q214*H214</f>
        <v>0</v>
      </c>
      <c r="S214" s="214">
        <v>0</v>
      </c>
      <c r="T214" s="215">
        <f>S214*H214</f>
        <v>0</v>
      </c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  <c r="AE214" s="37"/>
      <c r="AR214" s="216" t="s">
        <v>132</v>
      </c>
      <c r="AT214" s="216" t="s">
        <v>128</v>
      </c>
      <c r="AU214" s="216" t="s">
        <v>80</v>
      </c>
      <c r="AY214" s="16" t="s">
        <v>125</v>
      </c>
      <c r="BE214" s="217">
        <f>IF(N214="základní",J214,0)</f>
        <v>0</v>
      </c>
      <c r="BF214" s="217">
        <f>IF(N214="snížená",J214,0)</f>
        <v>0</v>
      </c>
      <c r="BG214" s="217">
        <f>IF(N214="zákl. přenesená",J214,0)</f>
        <v>0</v>
      </c>
      <c r="BH214" s="217">
        <f>IF(N214="sníž. přenesená",J214,0)</f>
        <v>0</v>
      </c>
      <c r="BI214" s="217">
        <f>IF(N214="nulová",J214,0)</f>
        <v>0</v>
      </c>
      <c r="BJ214" s="16" t="s">
        <v>78</v>
      </c>
      <c r="BK214" s="217">
        <f>ROUND(I214*H214,2)</f>
        <v>0</v>
      </c>
      <c r="BL214" s="16" t="s">
        <v>132</v>
      </c>
      <c r="BM214" s="216" t="s">
        <v>518</v>
      </c>
    </row>
    <row r="215" spans="1:65" s="2" customFormat="1" ht="16.5" customHeight="1">
      <c r="A215" s="37"/>
      <c r="B215" s="38"/>
      <c r="C215" s="204" t="s">
        <v>519</v>
      </c>
      <c r="D215" s="204" t="s">
        <v>128</v>
      </c>
      <c r="E215" s="205" t="s">
        <v>520</v>
      </c>
      <c r="F215" s="206" t="s">
        <v>521</v>
      </c>
      <c r="G215" s="207" t="s">
        <v>186</v>
      </c>
      <c r="H215" s="208">
        <v>1</v>
      </c>
      <c r="I215" s="209"/>
      <c r="J215" s="210">
        <f>ROUND(I215*H215,2)</f>
        <v>0</v>
      </c>
      <c r="K215" s="211"/>
      <c r="L215" s="43"/>
      <c r="M215" s="212" t="s">
        <v>19</v>
      </c>
      <c r="N215" s="213" t="s">
        <v>41</v>
      </c>
      <c r="O215" s="83"/>
      <c r="P215" s="214">
        <f>O215*H215</f>
        <v>0</v>
      </c>
      <c r="Q215" s="214">
        <v>0</v>
      </c>
      <c r="R215" s="214">
        <f>Q215*H215</f>
        <v>0</v>
      </c>
      <c r="S215" s="214">
        <v>0</v>
      </c>
      <c r="T215" s="215">
        <f>S215*H215</f>
        <v>0</v>
      </c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R215" s="216" t="s">
        <v>132</v>
      </c>
      <c r="AT215" s="216" t="s">
        <v>128</v>
      </c>
      <c r="AU215" s="216" t="s">
        <v>80</v>
      </c>
      <c r="AY215" s="16" t="s">
        <v>125</v>
      </c>
      <c r="BE215" s="217">
        <f>IF(N215="základní",J215,0)</f>
        <v>0</v>
      </c>
      <c r="BF215" s="217">
        <f>IF(N215="snížená",J215,0)</f>
        <v>0</v>
      </c>
      <c r="BG215" s="217">
        <f>IF(N215="zákl. přenesená",J215,0)</f>
        <v>0</v>
      </c>
      <c r="BH215" s="217">
        <f>IF(N215="sníž. přenesená",J215,0)</f>
        <v>0</v>
      </c>
      <c r="BI215" s="217">
        <f>IF(N215="nulová",J215,0)</f>
        <v>0</v>
      </c>
      <c r="BJ215" s="16" t="s">
        <v>78</v>
      </c>
      <c r="BK215" s="217">
        <f>ROUND(I215*H215,2)</f>
        <v>0</v>
      </c>
      <c r="BL215" s="16" t="s">
        <v>132</v>
      </c>
      <c r="BM215" s="216" t="s">
        <v>522</v>
      </c>
    </row>
    <row r="216" spans="1:65" s="2" customFormat="1" ht="16.5" customHeight="1">
      <c r="A216" s="37"/>
      <c r="B216" s="38"/>
      <c r="C216" s="204" t="s">
        <v>326</v>
      </c>
      <c r="D216" s="204" t="s">
        <v>128</v>
      </c>
      <c r="E216" s="205" t="s">
        <v>489</v>
      </c>
      <c r="F216" s="206" t="s">
        <v>490</v>
      </c>
      <c r="G216" s="207" t="s">
        <v>431</v>
      </c>
      <c r="H216" s="229"/>
      <c r="I216" s="209"/>
      <c r="J216" s="210">
        <f>ROUND(I216*H216,2)</f>
        <v>0</v>
      </c>
      <c r="K216" s="211"/>
      <c r="L216" s="43"/>
      <c r="M216" s="212" t="s">
        <v>19</v>
      </c>
      <c r="N216" s="213" t="s">
        <v>41</v>
      </c>
      <c r="O216" s="83"/>
      <c r="P216" s="214">
        <f>O216*H216</f>
        <v>0</v>
      </c>
      <c r="Q216" s="214">
        <v>0</v>
      </c>
      <c r="R216" s="214">
        <f>Q216*H216</f>
        <v>0</v>
      </c>
      <c r="S216" s="214">
        <v>0</v>
      </c>
      <c r="T216" s="215">
        <f>S216*H216</f>
        <v>0</v>
      </c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  <c r="AE216" s="37"/>
      <c r="AR216" s="216" t="s">
        <v>132</v>
      </c>
      <c r="AT216" s="216" t="s">
        <v>128</v>
      </c>
      <c r="AU216" s="216" t="s">
        <v>80</v>
      </c>
      <c r="AY216" s="16" t="s">
        <v>125</v>
      </c>
      <c r="BE216" s="217">
        <f>IF(N216="základní",J216,0)</f>
        <v>0</v>
      </c>
      <c r="BF216" s="217">
        <f>IF(N216="snížená",J216,0)</f>
        <v>0</v>
      </c>
      <c r="BG216" s="217">
        <f>IF(N216="zákl. přenesená",J216,0)</f>
        <v>0</v>
      </c>
      <c r="BH216" s="217">
        <f>IF(N216="sníž. přenesená",J216,0)</f>
        <v>0</v>
      </c>
      <c r="BI216" s="217">
        <f>IF(N216="nulová",J216,0)</f>
        <v>0</v>
      </c>
      <c r="BJ216" s="16" t="s">
        <v>78</v>
      </c>
      <c r="BK216" s="217">
        <f>ROUND(I216*H216,2)</f>
        <v>0</v>
      </c>
      <c r="BL216" s="16" t="s">
        <v>132</v>
      </c>
      <c r="BM216" s="216" t="s">
        <v>523</v>
      </c>
    </row>
    <row r="217" spans="1:63" s="12" customFormat="1" ht="22.8" customHeight="1">
      <c r="A217" s="12"/>
      <c r="B217" s="188"/>
      <c r="C217" s="189"/>
      <c r="D217" s="190" t="s">
        <v>69</v>
      </c>
      <c r="E217" s="202" t="s">
        <v>524</v>
      </c>
      <c r="F217" s="202" t="s">
        <v>525</v>
      </c>
      <c r="G217" s="189"/>
      <c r="H217" s="189"/>
      <c r="I217" s="192"/>
      <c r="J217" s="203">
        <f>BK217</f>
        <v>0</v>
      </c>
      <c r="K217" s="189"/>
      <c r="L217" s="194"/>
      <c r="M217" s="195"/>
      <c r="N217" s="196"/>
      <c r="O217" s="196"/>
      <c r="P217" s="197">
        <f>SUM(P218:P221)</f>
        <v>0</v>
      </c>
      <c r="Q217" s="196"/>
      <c r="R217" s="197">
        <f>SUM(R218:R221)</f>
        <v>0</v>
      </c>
      <c r="S217" s="196"/>
      <c r="T217" s="198">
        <f>SUM(T218:T221)</f>
        <v>0</v>
      </c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R217" s="199" t="s">
        <v>78</v>
      </c>
      <c r="AT217" s="200" t="s">
        <v>69</v>
      </c>
      <c r="AU217" s="200" t="s">
        <v>78</v>
      </c>
      <c r="AY217" s="199" t="s">
        <v>125</v>
      </c>
      <c r="BK217" s="201">
        <f>SUM(BK218:BK221)</f>
        <v>0</v>
      </c>
    </row>
    <row r="218" spans="1:65" s="2" customFormat="1" ht="33" customHeight="1">
      <c r="A218" s="37"/>
      <c r="B218" s="38"/>
      <c r="C218" s="204" t="s">
        <v>526</v>
      </c>
      <c r="D218" s="204" t="s">
        <v>128</v>
      </c>
      <c r="E218" s="205" t="s">
        <v>527</v>
      </c>
      <c r="F218" s="206" t="s">
        <v>528</v>
      </c>
      <c r="G218" s="207" t="s">
        <v>247</v>
      </c>
      <c r="H218" s="208">
        <v>1</v>
      </c>
      <c r="I218" s="209"/>
      <c r="J218" s="210">
        <f>ROUND(I218*H218,2)</f>
        <v>0</v>
      </c>
      <c r="K218" s="211"/>
      <c r="L218" s="43"/>
      <c r="M218" s="212" t="s">
        <v>19</v>
      </c>
      <c r="N218" s="213" t="s">
        <v>41</v>
      </c>
      <c r="O218" s="83"/>
      <c r="P218" s="214">
        <f>O218*H218</f>
        <v>0</v>
      </c>
      <c r="Q218" s="214">
        <v>0</v>
      </c>
      <c r="R218" s="214">
        <f>Q218*H218</f>
        <v>0</v>
      </c>
      <c r="S218" s="214">
        <v>0</v>
      </c>
      <c r="T218" s="215">
        <f>S218*H218</f>
        <v>0</v>
      </c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  <c r="AE218" s="37"/>
      <c r="AR218" s="216" t="s">
        <v>132</v>
      </c>
      <c r="AT218" s="216" t="s">
        <v>128</v>
      </c>
      <c r="AU218" s="216" t="s">
        <v>80</v>
      </c>
      <c r="AY218" s="16" t="s">
        <v>125</v>
      </c>
      <c r="BE218" s="217">
        <f>IF(N218="základní",J218,0)</f>
        <v>0</v>
      </c>
      <c r="BF218" s="217">
        <f>IF(N218="snížená",J218,0)</f>
        <v>0</v>
      </c>
      <c r="BG218" s="217">
        <f>IF(N218="zákl. přenesená",J218,0)</f>
        <v>0</v>
      </c>
      <c r="BH218" s="217">
        <f>IF(N218="sníž. přenesená",J218,0)</f>
        <v>0</v>
      </c>
      <c r="BI218" s="217">
        <f>IF(N218="nulová",J218,0)</f>
        <v>0</v>
      </c>
      <c r="BJ218" s="16" t="s">
        <v>78</v>
      </c>
      <c r="BK218" s="217">
        <f>ROUND(I218*H218,2)</f>
        <v>0</v>
      </c>
      <c r="BL218" s="16" t="s">
        <v>132</v>
      </c>
      <c r="BM218" s="216" t="s">
        <v>529</v>
      </c>
    </row>
    <row r="219" spans="1:65" s="2" customFormat="1" ht="37.8" customHeight="1">
      <c r="A219" s="37"/>
      <c r="B219" s="38"/>
      <c r="C219" s="204" t="s">
        <v>329</v>
      </c>
      <c r="D219" s="204" t="s">
        <v>128</v>
      </c>
      <c r="E219" s="205" t="s">
        <v>530</v>
      </c>
      <c r="F219" s="206" t="s">
        <v>531</v>
      </c>
      <c r="G219" s="207" t="s">
        <v>247</v>
      </c>
      <c r="H219" s="208">
        <v>1</v>
      </c>
      <c r="I219" s="209"/>
      <c r="J219" s="210">
        <f>ROUND(I219*H219,2)</f>
        <v>0</v>
      </c>
      <c r="K219" s="211"/>
      <c r="L219" s="43"/>
      <c r="M219" s="212" t="s">
        <v>19</v>
      </c>
      <c r="N219" s="213" t="s">
        <v>41</v>
      </c>
      <c r="O219" s="83"/>
      <c r="P219" s="214">
        <f>O219*H219</f>
        <v>0</v>
      </c>
      <c r="Q219" s="214">
        <v>0</v>
      </c>
      <c r="R219" s="214">
        <f>Q219*H219</f>
        <v>0</v>
      </c>
      <c r="S219" s="214">
        <v>0</v>
      </c>
      <c r="T219" s="215">
        <f>S219*H219</f>
        <v>0</v>
      </c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  <c r="AE219" s="37"/>
      <c r="AR219" s="216" t="s">
        <v>132</v>
      </c>
      <c r="AT219" s="216" t="s">
        <v>128</v>
      </c>
      <c r="AU219" s="216" t="s">
        <v>80</v>
      </c>
      <c r="AY219" s="16" t="s">
        <v>125</v>
      </c>
      <c r="BE219" s="217">
        <f>IF(N219="základní",J219,0)</f>
        <v>0</v>
      </c>
      <c r="BF219" s="217">
        <f>IF(N219="snížená",J219,0)</f>
        <v>0</v>
      </c>
      <c r="BG219" s="217">
        <f>IF(N219="zákl. přenesená",J219,0)</f>
        <v>0</v>
      </c>
      <c r="BH219" s="217">
        <f>IF(N219="sníž. přenesená",J219,0)</f>
        <v>0</v>
      </c>
      <c r="BI219" s="217">
        <f>IF(N219="nulová",J219,0)</f>
        <v>0</v>
      </c>
      <c r="BJ219" s="16" t="s">
        <v>78</v>
      </c>
      <c r="BK219" s="217">
        <f>ROUND(I219*H219,2)</f>
        <v>0</v>
      </c>
      <c r="BL219" s="16" t="s">
        <v>132</v>
      </c>
      <c r="BM219" s="216" t="s">
        <v>532</v>
      </c>
    </row>
    <row r="220" spans="1:65" s="2" customFormat="1" ht="37.8" customHeight="1">
      <c r="A220" s="37"/>
      <c r="B220" s="38"/>
      <c r="C220" s="204" t="s">
        <v>533</v>
      </c>
      <c r="D220" s="204" t="s">
        <v>128</v>
      </c>
      <c r="E220" s="205" t="s">
        <v>534</v>
      </c>
      <c r="F220" s="206" t="s">
        <v>535</v>
      </c>
      <c r="G220" s="207" t="s">
        <v>247</v>
      </c>
      <c r="H220" s="208">
        <v>1</v>
      </c>
      <c r="I220" s="209"/>
      <c r="J220" s="210">
        <f>ROUND(I220*H220,2)</f>
        <v>0</v>
      </c>
      <c r="K220" s="211"/>
      <c r="L220" s="43"/>
      <c r="M220" s="212" t="s">
        <v>19</v>
      </c>
      <c r="N220" s="213" t="s">
        <v>41</v>
      </c>
      <c r="O220" s="83"/>
      <c r="P220" s="214">
        <f>O220*H220</f>
        <v>0</v>
      </c>
      <c r="Q220" s="214">
        <v>0</v>
      </c>
      <c r="R220" s="214">
        <f>Q220*H220</f>
        <v>0</v>
      </c>
      <c r="S220" s="214">
        <v>0</v>
      </c>
      <c r="T220" s="215">
        <f>S220*H220</f>
        <v>0</v>
      </c>
      <c r="U220" s="37"/>
      <c r="V220" s="37"/>
      <c r="W220" s="37"/>
      <c r="X220" s="37"/>
      <c r="Y220" s="37"/>
      <c r="Z220" s="37"/>
      <c r="AA220" s="37"/>
      <c r="AB220" s="37"/>
      <c r="AC220" s="37"/>
      <c r="AD220" s="37"/>
      <c r="AE220" s="37"/>
      <c r="AR220" s="216" t="s">
        <v>132</v>
      </c>
      <c r="AT220" s="216" t="s">
        <v>128</v>
      </c>
      <c r="AU220" s="216" t="s">
        <v>80</v>
      </c>
      <c r="AY220" s="16" t="s">
        <v>125</v>
      </c>
      <c r="BE220" s="217">
        <f>IF(N220="základní",J220,0)</f>
        <v>0</v>
      </c>
      <c r="BF220" s="217">
        <f>IF(N220="snížená",J220,0)</f>
        <v>0</v>
      </c>
      <c r="BG220" s="217">
        <f>IF(N220="zákl. přenesená",J220,0)</f>
        <v>0</v>
      </c>
      <c r="BH220" s="217">
        <f>IF(N220="sníž. přenesená",J220,0)</f>
        <v>0</v>
      </c>
      <c r="BI220" s="217">
        <f>IF(N220="nulová",J220,0)</f>
        <v>0</v>
      </c>
      <c r="BJ220" s="16" t="s">
        <v>78</v>
      </c>
      <c r="BK220" s="217">
        <f>ROUND(I220*H220,2)</f>
        <v>0</v>
      </c>
      <c r="BL220" s="16" t="s">
        <v>132</v>
      </c>
      <c r="BM220" s="216" t="s">
        <v>536</v>
      </c>
    </row>
    <row r="221" spans="1:65" s="2" customFormat="1" ht="16.5" customHeight="1">
      <c r="A221" s="37"/>
      <c r="B221" s="38"/>
      <c r="C221" s="204" t="s">
        <v>333</v>
      </c>
      <c r="D221" s="204" t="s">
        <v>128</v>
      </c>
      <c r="E221" s="205" t="s">
        <v>489</v>
      </c>
      <c r="F221" s="206" t="s">
        <v>490</v>
      </c>
      <c r="G221" s="207" t="s">
        <v>431</v>
      </c>
      <c r="H221" s="229"/>
      <c r="I221" s="209"/>
      <c r="J221" s="210">
        <f>ROUND(I221*H221,2)</f>
        <v>0</v>
      </c>
      <c r="K221" s="211"/>
      <c r="L221" s="43"/>
      <c r="M221" s="212" t="s">
        <v>19</v>
      </c>
      <c r="N221" s="213" t="s">
        <v>41</v>
      </c>
      <c r="O221" s="83"/>
      <c r="P221" s="214">
        <f>O221*H221</f>
        <v>0</v>
      </c>
      <c r="Q221" s="214">
        <v>0</v>
      </c>
      <c r="R221" s="214">
        <f>Q221*H221</f>
        <v>0</v>
      </c>
      <c r="S221" s="214">
        <v>0</v>
      </c>
      <c r="T221" s="215">
        <f>S221*H221</f>
        <v>0</v>
      </c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  <c r="AE221" s="37"/>
      <c r="AR221" s="216" t="s">
        <v>132</v>
      </c>
      <c r="AT221" s="216" t="s">
        <v>128</v>
      </c>
      <c r="AU221" s="216" t="s">
        <v>80</v>
      </c>
      <c r="AY221" s="16" t="s">
        <v>125</v>
      </c>
      <c r="BE221" s="217">
        <f>IF(N221="základní",J221,0)</f>
        <v>0</v>
      </c>
      <c r="BF221" s="217">
        <f>IF(N221="snížená",J221,0)</f>
        <v>0</v>
      </c>
      <c r="BG221" s="217">
        <f>IF(N221="zákl. přenesená",J221,0)</f>
        <v>0</v>
      </c>
      <c r="BH221" s="217">
        <f>IF(N221="sníž. přenesená",J221,0)</f>
        <v>0</v>
      </c>
      <c r="BI221" s="217">
        <f>IF(N221="nulová",J221,0)</f>
        <v>0</v>
      </c>
      <c r="BJ221" s="16" t="s">
        <v>78</v>
      </c>
      <c r="BK221" s="217">
        <f>ROUND(I221*H221,2)</f>
        <v>0</v>
      </c>
      <c r="BL221" s="16" t="s">
        <v>132</v>
      </c>
      <c r="BM221" s="216" t="s">
        <v>537</v>
      </c>
    </row>
    <row r="222" spans="1:63" s="12" customFormat="1" ht="22.8" customHeight="1">
      <c r="A222" s="12"/>
      <c r="B222" s="188"/>
      <c r="C222" s="189"/>
      <c r="D222" s="190" t="s">
        <v>69</v>
      </c>
      <c r="E222" s="202" t="s">
        <v>538</v>
      </c>
      <c r="F222" s="202" t="s">
        <v>539</v>
      </c>
      <c r="G222" s="189"/>
      <c r="H222" s="189"/>
      <c r="I222" s="192"/>
      <c r="J222" s="203">
        <f>BK222</f>
        <v>0</v>
      </c>
      <c r="K222" s="189"/>
      <c r="L222" s="194"/>
      <c r="M222" s="195"/>
      <c r="N222" s="196"/>
      <c r="O222" s="196"/>
      <c r="P222" s="197">
        <f>SUM(P223:P233)</f>
        <v>0</v>
      </c>
      <c r="Q222" s="196"/>
      <c r="R222" s="197">
        <f>SUM(R223:R233)</f>
        <v>0</v>
      </c>
      <c r="S222" s="196"/>
      <c r="T222" s="198">
        <f>SUM(T223:T233)</f>
        <v>0</v>
      </c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R222" s="199" t="s">
        <v>78</v>
      </c>
      <c r="AT222" s="200" t="s">
        <v>69</v>
      </c>
      <c r="AU222" s="200" t="s">
        <v>78</v>
      </c>
      <c r="AY222" s="199" t="s">
        <v>125</v>
      </c>
      <c r="BK222" s="201">
        <f>SUM(BK223:BK233)</f>
        <v>0</v>
      </c>
    </row>
    <row r="223" spans="1:65" s="2" customFormat="1" ht="55.5" customHeight="1">
      <c r="A223" s="37"/>
      <c r="B223" s="38"/>
      <c r="C223" s="204" t="s">
        <v>540</v>
      </c>
      <c r="D223" s="204" t="s">
        <v>128</v>
      </c>
      <c r="E223" s="205" t="s">
        <v>541</v>
      </c>
      <c r="F223" s="206" t="s">
        <v>542</v>
      </c>
      <c r="G223" s="207" t="s">
        <v>135</v>
      </c>
      <c r="H223" s="208">
        <v>545.4</v>
      </c>
      <c r="I223" s="209"/>
      <c r="J223" s="210">
        <f>ROUND(I223*H223,2)</f>
        <v>0</v>
      </c>
      <c r="K223" s="211"/>
      <c r="L223" s="43"/>
      <c r="M223" s="212" t="s">
        <v>19</v>
      </c>
      <c r="N223" s="213" t="s">
        <v>41</v>
      </c>
      <c r="O223" s="83"/>
      <c r="P223" s="214">
        <f>O223*H223</f>
        <v>0</v>
      </c>
      <c r="Q223" s="214">
        <v>0</v>
      </c>
      <c r="R223" s="214">
        <f>Q223*H223</f>
        <v>0</v>
      </c>
      <c r="S223" s="214">
        <v>0</v>
      </c>
      <c r="T223" s="215">
        <f>S223*H223</f>
        <v>0</v>
      </c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  <c r="AR223" s="216" t="s">
        <v>132</v>
      </c>
      <c r="AT223" s="216" t="s">
        <v>128</v>
      </c>
      <c r="AU223" s="216" t="s">
        <v>80</v>
      </c>
      <c r="AY223" s="16" t="s">
        <v>125</v>
      </c>
      <c r="BE223" s="217">
        <f>IF(N223="základní",J223,0)</f>
        <v>0</v>
      </c>
      <c r="BF223" s="217">
        <f>IF(N223="snížená",J223,0)</f>
        <v>0</v>
      </c>
      <c r="BG223" s="217">
        <f>IF(N223="zákl. přenesená",J223,0)</f>
        <v>0</v>
      </c>
      <c r="BH223" s="217">
        <f>IF(N223="sníž. přenesená",J223,0)</f>
        <v>0</v>
      </c>
      <c r="BI223" s="217">
        <f>IF(N223="nulová",J223,0)</f>
        <v>0</v>
      </c>
      <c r="BJ223" s="16" t="s">
        <v>78</v>
      </c>
      <c r="BK223" s="217">
        <f>ROUND(I223*H223,2)</f>
        <v>0</v>
      </c>
      <c r="BL223" s="16" t="s">
        <v>132</v>
      </c>
      <c r="BM223" s="216" t="s">
        <v>543</v>
      </c>
    </row>
    <row r="224" spans="1:65" s="2" customFormat="1" ht="49.05" customHeight="1">
      <c r="A224" s="37"/>
      <c r="B224" s="38"/>
      <c r="C224" s="204" t="s">
        <v>336</v>
      </c>
      <c r="D224" s="204" t="s">
        <v>128</v>
      </c>
      <c r="E224" s="205" t="s">
        <v>544</v>
      </c>
      <c r="F224" s="206" t="s">
        <v>545</v>
      </c>
      <c r="G224" s="207" t="s">
        <v>135</v>
      </c>
      <c r="H224" s="208">
        <v>208</v>
      </c>
      <c r="I224" s="209"/>
      <c r="J224" s="210">
        <f>ROUND(I224*H224,2)</f>
        <v>0</v>
      </c>
      <c r="K224" s="211"/>
      <c r="L224" s="43"/>
      <c r="M224" s="212" t="s">
        <v>19</v>
      </c>
      <c r="N224" s="213" t="s">
        <v>41</v>
      </c>
      <c r="O224" s="83"/>
      <c r="P224" s="214">
        <f>O224*H224</f>
        <v>0</v>
      </c>
      <c r="Q224" s="214">
        <v>0</v>
      </c>
      <c r="R224" s="214">
        <f>Q224*H224</f>
        <v>0</v>
      </c>
      <c r="S224" s="214">
        <v>0</v>
      </c>
      <c r="T224" s="215">
        <f>S224*H224</f>
        <v>0</v>
      </c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  <c r="AE224" s="37"/>
      <c r="AR224" s="216" t="s">
        <v>132</v>
      </c>
      <c r="AT224" s="216" t="s">
        <v>128</v>
      </c>
      <c r="AU224" s="216" t="s">
        <v>80</v>
      </c>
      <c r="AY224" s="16" t="s">
        <v>125</v>
      </c>
      <c r="BE224" s="217">
        <f>IF(N224="základní",J224,0)</f>
        <v>0</v>
      </c>
      <c r="BF224" s="217">
        <f>IF(N224="snížená",J224,0)</f>
        <v>0</v>
      </c>
      <c r="BG224" s="217">
        <f>IF(N224="zákl. přenesená",J224,0)</f>
        <v>0</v>
      </c>
      <c r="BH224" s="217">
        <f>IF(N224="sníž. přenesená",J224,0)</f>
        <v>0</v>
      </c>
      <c r="BI224" s="217">
        <f>IF(N224="nulová",J224,0)</f>
        <v>0</v>
      </c>
      <c r="BJ224" s="16" t="s">
        <v>78</v>
      </c>
      <c r="BK224" s="217">
        <f>ROUND(I224*H224,2)</f>
        <v>0</v>
      </c>
      <c r="BL224" s="16" t="s">
        <v>132</v>
      </c>
      <c r="BM224" s="216" t="s">
        <v>546</v>
      </c>
    </row>
    <row r="225" spans="1:65" s="2" customFormat="1" ht="24.15" customHeight="1">
      <c r="A225" s="37"/>
      <c r="B225" s="38"/>
      <c r="C225" s="204" t="s">
        <v>547</v>
      </c>
      <c r="D225" s="204" t="s">
        <v>128</v>
      </c>
      <c r="E225" s="205" t="s">
        <v>548</v>
      </c>
      <c r="F225" s="206" t="s">
        <v>549</v>
      </c>
      <c r="G225" s="207" t="s">
        <v>247</v>
      </c>
      <c r="H225" s="208">
        <v>1</v>
      </c>
      <c r="I225" s="209"/>
      <c r="J225" s="210">
        <f>ROUND(I225*H225,2)</f>
        <v>0</v>
      </c>
      <c r="K225" s="211"/>
      <c r="L225" s="43"/>
      <c r="M225" s="212" t="s">
        <v>19</v>
      </c>
      <c r="N225" s="213" t="s">
        <v>41</v>
      </c>
      <c r="O225" s="83"/>
      <c r="P225" s="214">
        <f>O225*H225</f>
        <v>0</v>
      </c>
      <c r="Q225" s="214">
        <v>0</v>
      </c>
      <c r="R225" s="214">
        <f>Q225*H225</f>
        <v>0</v>
      </c>
      <c r="S225" s="214">
        <v>0</v>
      </c>
      <c r="T225" s="215">
        <f>S225*H225</f>
        <v>0</v>
      </c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  <c r="AE225" s="37"/>
      <c r="AR225" s="216" t="s">
        <v>132</v>
      </c>
      <c r="AT225" s="216" t="s">
        <v>128</v>
      </c>
      <c r="AU225" s="216" t="s">
        <v>80</v>
      </c>
      <c r="AY225" s="16" t="s">
        <v>125</v>
      </c>
      <c r="BE225" s="217">
        <f>IF(N225="základní",J225,0)</f>
        <v>0</v>
      </c>
      <c r="BF225" s="217">
        <f>IF(N225="snížená",J225,0)</f>
        <v>0</v>
      </c>
      <c r="BG225" s="217">
        <f>IF(N225="zákl. přenesená",J225,0)</f>
        <v>0</v>
      </c>
      <c r="BH225" s="217">
        <f>IF(N225="sníž. přenesená",J225,0)</f>
        <v>0</v>
      </c>
      <c r="BI225" s="217">
        <f>IF(N225="nulová",J225,0)</f>
        <v>0</v>
      </c>
      <c r="BJ225" s="16" t="s">
        <v>78</v>
      </c>
      <c r="BK225" s="217">
        <f>ROUND(I225*H225,2)</f>
        <v>0</v>
      </c>
      <c r="BL225" s="16" t="s">
        <v>132</v>
      </c>
      <c r="BM225" s="216" t="s">
        <v>550</v>
      </c>
    </row>
    <row r="226" spans="1:65" s="2" customFormat="1" ht="24.15" customHeight="1">
      <c r="A226" s="37"/>
      <c r="B226" s="38"/>
      <c r="C226" s="204" t="s">
        <v>340</v>
      </c>
      <c r="D226" s="204" t="s">
        <v>128</v>
      </c>
      <c r="E226" s="205" t="s">
        <v>551</v>
      </c>
      <c r="F226" s="206" t="s">
        <v>552</v>
      </c>
      <c r="G226" s="207" t="s">
        <v>247</v>
      </c>
      <c r="H226" s="208">
        <v>1</v>
      </c>
      <c r="I226" s="209"/>
      <c r="J226" s="210">
        <f>ROUND(I226*H226,2)</f>
        <v>0</v>
      </c>
      <c r="K226" s="211"/>
      <c r="L226" s="43"/>
      <c r="M226" s="212" t="s">
        <v>19</v>
      </c>
      <c r="N226" s="213" t="s">
        <v>41</v>
      </c>
      <c r="O226" s="83"/>
      <c r="P226" s="214">
        <f>O226*H226</f>
        <v>0</v>
      </c>
      <c r="Q226" s="214">
        <v>0</v>
      </c>
      <c r="R226" s="214">
        <f>Q226*H226</f>
        <v>0</v>
      </c>
      <c r="S226" s="214">
        <v>0</v>
      </c>
      <c r="T226" s="215">
        <f>S226*H226</f>
        <v>0</v>
      </c>
      <c r="U226" s="37"/>
      <c r="V226" s="37"/>
      <c r="W226" s="37"/>
      <c r="X226" s="37"/>
      <c r="Y226" s="37"/>
      <c r="Z226" s="37"/>
      <c r="AA226" s="37"/>
      <c r="AB226" s="37"/>
      <c r="AC226" s="37"/>
      <c r="AD226" s="37"/>
      <c r="AE226" s="37"/>
      <c r="AR226" s="216" t="s">
        <v>132</v>
      </c>
      <c r="AT226" s="216" t="s">
        <v>128</v>
      </c>
      <c r="AU226" s="216" t="s">
        <v>80</v>
      </c>
      <c r="AY226" s="16" t="s">
        <v>125</v>
      </c>
      <c r="BE226" s="217">
        <f>IF(N226="základní",J226,0)</f>
        <v>0</v>
      </c>
      <c r="BF226" s="217">
        <f>IF(N226="snížená",J226,0)</f>
        <v>0</v>
      </c>
      <c r="BG226" s="217">
        <f>IF(N226="zákl. přenesená",J226,0)</f>
        <v>0</v>
      </c>
      <c r="BH226" s="217">
        <f>IF(N226="sníž. přenesená",J226,0)</f>
        <v>0</v>
      </c>
      <c r="BI226" s="217">
        <f>IF(N226="nulová",J226,0)</f>
        <v>0</v>
      </c>
      <c r="BJ226" s="16" t="s">
        <v>78</v>
      </c>
      <c r="BK226" s="217">
        <f>ROUND(I226*H226,2)</f>
        <v>0</v>
      </c>
      <c r="BL226" s="16" t="s">
        <v>132</v>
      </c>
      <c r="BM226" s="216" t="s">
        <v>553</v>
      </c>
    </row>
    <row r="227" spans="1:65" s="2" customFormat="1" ht="49.05" customHeight="1">
      <c r="A227" s="37"/>
      <c r="B227" s="38"/>
      <c r="C227" s="204" t="s">
        <v>554</v>
      </c>
      <c r="D227" s="204" t="s">
        <v>128</v>
      </c>
      <c r="E227" s="205" t="s">
        <v>555</v>
      </c>
      <c r="F227" s="206" t="s">
        <v>556</v>
      </c>
      <c r="G227" s="207" t="s">
        <v>135</v>
      </c>
      <c r="H227" s="208">
        <v>807.1</v>
      </c>
      <c r="I227" s="209"/>
      <c r="J227" s="210">
        <f>ROUND(I227*H227,2)</f>
        <v>0</v>
      </c>
      <c r="K227" s="211"/>
      <c r="L227" s="43"/>
      <c r="M227" s="212" t="s">
        <v>19</v>
      </c>
      <c r="N227" s="213" t="s">
        <v>41</v>
      </c>
      <c r="O227" s="83"/>
      <c r="P227" s="214">
        <f>O227*H227</f>
        <v>0</v>
      </c>
      <c r="Q227" s="214">
        <v>0</v>
      </c>
      <c r="R227" s="214">
        <f>Q227*H227</f>
        <v>0</v>
      </c>
      <c r="S227" s="214">
        <v>0</v>
      </c>
      <c r="T227" s="215">
        <f>S227*H227</f>
        <v>0</v>
      </c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  <c r="AE227" s="37"/>
      <c r="AR227" s="216" t="s">
        <v>132</v>
      </c>
      <c r="AT227" s="216" t="s">
        <v>128</v>
      </c>
      <c r="AU227" s="216" t="s">
        <v>80</v>
      </c>
      <c r="AY227" s="16" t="s">
        <v>125</v>
      </c>
      <c r="BE227" s="217">
        <f>IF(N227="základní",J227,0)</f>
        <v>0</v>
      </c>
      <c r="BF227" s="217">
        <f>IF(N227="snížená",J227,0)</f>
        <v>0</v>
      </c>
      <c r="BG227" s="217">
        <f>IF(N227="zákl. přenesená",J227,0)</f>
        <v>0</v>
      </c>
      <c r="BH227" s="217">
        <f>IF(N227="sníž. přenesená",J227,0)</f>
        <v>0</v>
      </c>
      <c r="BI227" s="217">
        <f>IF(N227="nulová",J227,0)</f>
        <v>0</v>
      </c>
      <c r="BJ227" s="16" t="s">
        <v>78</v>
      </c>
      <c r="BK227" s="217">
        <f>ROUND(I227*H227,2)</f>
        <v>0</v>
      </c>
      <c r="BL227" s="16" t="s">
        <v>132</v>
      </c>
      <c r="BM227" s="216" t="s">
        <v>557</v>
      </c>
    </row>
    <row r="228" spans="1:65" s="2" customFormat="1" ht="37.8" customHeight="1">
      <c r="A228" s="37"/>
      <c r="B228" s="38"/>
      <c r="C228" s="204" t="s">
        <v>343</v>
      </c>
      <c r="D228" s="204" t="s">
        <v>128</v>
      </c>
      <c r="E228" s="205" t="s">
        <v>558</v>
      </c>
      <c r="F228" s="206" t="s">
        <v>559</v>
      </c>
      <c r="G228" s="207" t="s">
        <v>247</v>
      </c>
      <c r="H228" s="208">
        <v>24</v>
      </c>
      <c r="I228" s="209"/>
      <c r="J228" s="210">
        <f>ROUND(I228*H228,2)</f>
        <v>0</v>
      </c>
      <c r="K228" s="211"/>
      <c r="L228" s="43"/>
      <c r="M228" s="212" t="s">
        <v>19</v>
      </c>
      <c r="N228" s="213" t="s">
        <v>41</v>
      </c>
      <c r="O228" s="83"/>
      <c r="P228" s="214">
        <f>O228*H228</f>
        <v>0</v>
      </c>
      <c r="Q228" s="214">
        <v>0</v>
      </c>
      <c r="R228" s="214">
        <f>Q228*H228</f>
        <v>0</v>
      </c>
      <c r="S228" s="214">
        <v>0</v>
      </c>
      <c r="T228" s="215">
        <f>S228*H228</f>
        <v>0</v>
      </c>
      <c r="U228" s="37"/>
      <c r="V228" s="37"/>
      <c r="W228" s="37"/>
      <c r="X228" s="37"/>
      <c r="Y228" s="37"/>
      <c r="Z228" s="37"/>
      <c r="AA228" s="37"/>
      <c r="AB228" s="37"/>
      <c r="AC228" s="37"/>
      <c r="AD228" s="37"/>
      <c r="AE228" s="37"/>
      <c r="AR228" s="216" t="s">
        <v>132</v>
      </c>
      <c r="AT228" s="216" t="s">
        <v>128</v>
      </c>
      <c r="AU228" s="216" t="s">
        <v>80</v>
      </c>
      <c r="AY228" s="16" t="s">
        <v>125</v>
      </c>
      <c r="BE228" s="217">
        <f>IF(N228="základní",J228,0)</f>
        <v>0</v>
      </c>
      <c r="BF228" s="217">
        <f>IF(N228="snížená",J228,0)</f>
        <v>0</v>
      </c>
      <c r="BG228" s="217">
        <f>IF(N228="zákl. přenesená",J228,0)</f>
        <v>0</v>
      </c>
      <c r="BH228" s="217">
        <f>IF(N228="sníž. přenesená",J228,0)</f>
        <v>0</v>
      </c>
      <c r="BI228" s="217">
        <f>IF(N228="nulová",J228,0)</f>
        <v>0</v>
      </c>
      <c r="BJ228" s="16" t="s">
        <v>78</v>
      </c>
      <c r="BK228" s="217">
        <f>ROUND(I228*H228,2)</f>
        <v>0</v>
      </c>
      <c r="BL228" s="16" t="s">
        <v>132</v>
      </c>
      <c r="BM228" s="216" t="s">
        <v>560</v>
      </c>
    </row>
    <row r="229" spans="1:65" s="2" customFormat="1" ht="33" customHeight="1">
      <c r="A229" s="37"/>
      <c r="B229" s="38"/>
      <c r="C229" s="204" t="s">
        <v>561</v>
      </c>
      <c r="D229" s="204" t="s">
        <v>128</v>
      </c>
      <c r="E229" s="205" t="s">
        <v>562</v>
      </c>
      <c r="F229" s="206" t="s">
        <v>563</v>
      </c>
      <c r="G229" s="207" t="s">
        <v>247</v>
      </c>
      <c r="H229" s="208">
        <v>24</v>
      </c>
      <c r="I229" s="209"/>
      <c r="J229" s="210">
        <f>ROUND(I229*H229,2)</f>
        <v>0</v>
      </c>
      <c r="K229" s="211"/>
      <c r="L229" s="43"/>
      <c r="M229" s="212" t="s">
        <v>19</v>
      </c>
      <c r="N229" s="213" t="s">
        <v>41</v>
      </c>
      <c r="O229" s="83"/>
      <c r="P229" s="214">
        <f>O229*H229</f>
        <v>0</v>
      </c>
      <c r="Q229" s="214">
        <v>0</v>
      </c>
      <c r="R229" s="214">
        <f>Q229*H229</f>
        <v>0</v>
      </c>
      <c r="S229" s="214">
        <v>0</v>
      </c>
      <c r="T229" s="215">
        <f>S229*H229</f>
        <v>0</v>
      </c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  <c r="AE229" s="37"/>
      <c r="AR229" s="216" t="s">
        <v>132</v>
      </c>
      <c r="AT229" s="216" t="s">
        <v>128</v>
      </c>
      <c r="AU229" s="216" t="s">
        <v>80</v>
      </c>
      <c r="AY229" s="16" t="s">
        <v>125</v>
      </c>
      <c r="BE229" s="217">
        <f>IF(N229="základní",J229,0)</f>
        <v>0</v>
      </c>
      <c r="BF229" s="217">
        <f>IF(N229="snížená",J229,0)</f>
        <v>0</v>
      </c>
      <c r="BG229" s="217">
        <f>IF(N229="zákl. přenesená",J229,0)</f>
        <v>0</v>
      </c>
      <c r="BH229" s="217">
        <f>IF(N229="sníž. přenesená",J229,0)</f>
        <v>0</v>
      </c>
      <c r="BI229" s="217">
        <f>IF(N229="nulová",J229,0)</f>
        <v>0</v>
      </c>
      <c r="BJ229" s="16" t="s">
        <v>78</v>
      </c>
      <c r="BK229" s="217">
        <f>ROUND(I229*H229,2)</f>
        <v>0</v>
      </c>
      <c r="BL229" s="16" t="s">
        <v>132</v>
      </c>
      <c r="BM229" s="216" t="s">
        <v>564</v>
      </c>
    </row>
    <row r="230" spans="1:65" s="2" customFormat="1" ht="101.25" customHeight="1">
      <c r="A230" s="37"/>
      <c r="B230" s="38"/>
      <c r="C230" s="204" t="s">
        <v>347</v>
      </c>
      <c r="D230" s="204" t="s">
        <v>128</v>
      </c>
      <c r="E230" s="205" t="s">
        <v>565</v>
      </c>
      <c r="F230" s="206" t="s">
        <v>566</v>
      </c>
      <c r="G230" s="207" t="s">
        <v>309</v>
      </c>
      <c r="H230" s="208">
        <v>465.4</v>
      </c>
      <c r="I230" s="209"/>
      <c r="J230" s="210">
        <f>ROUND(I230*H230,2)</f>
        <v>0</v>
      </c>
      <c r="K230" s="211"/>
      <c r="L230" s="43"/>
      <c r="M230" s="212" t="s">
        <v>19</v>
      </c>
      <c r="N230" s="213" t="s">
        <v>41</v>
      </c>
      <c r="O230" s="83"/>
      <c r="P230" s="214">
        <f>O230*H230</f>
        <v>0</v>
      </c>
      <c r="Q230" s="214">
        <v>0</v>
      </c>
      <c r="R230" s="214">
        <f>Q230*H230</f>
        <v>0</v>
      </c>
      <c r="S230" s="214">
        <v>0</v>
      </c>
      <c r="T230" s="215">
        <f>S230*H230</f>
        <v>0</v>
      </c>
      <c r="U230" s="37"/>
      <c r="V230" s="37"/>
      <c r="W230" s="37"/>
      <c r="X230" s="37"/>
      <c r="Y230" s="37"/>
      <c r="Z230" s="37"/>
      <c r="AA230" s="37"/>
      <c r="AB230" s="37"/>
      <c r="AC230" s="37"/>
      <c r="AD230" s="37"/>
      <c r="AE230" s="37"/>
      <c r="AR230" s="216" t="s">
        <v>132</v>
      </c>
      <c r="AT230" s="216" t="s">
        <v>128</v>
      </c>
      <c r="AU230" s="216" t="s">
        <v>80</v>
      </c>
      <c r="AY230" s="16" t="s">
        <v>125</v>
      </c>
      <c r="BE230" s="217">
        <f>IF(N230="základní",J230,0)</f>
        <v>0</v>
      </c>
      <c r="BF230" s="217">
        <f>IF(N230="snížená",J230,0)</f>
        <v>0</v>
      </c>
      <c r="BG230" s="217">
        <f>IF(N230="zákl. přenesená",J230,0)</f>
        <v>0</v>
      </c>
      <c r="BH230" s="217">
        <f>IF(N230="sníž. přenesená",J230,0)</f>
        <v>0</v>
      </c>
      <c r="BI230" s="217">
        <f>IF(N230="nulová",J230,0)</f>
        <v>0</v>
      </c>
      <c r="BJ230" s="16" t="s">
        <v>78</v>
      </c>
      <c r="BK230" s="217">
        <f>ROUND(I230*H230,2)</f>
        <v>0</v>
      </c>
      <c r="BL230" s="16" t="s">
        <v>132</v>
      </c>
      <c r="BM230" s="216" t="s">
        <v>567</v>
      </c>
    </row>
    <row r="231" spans="1:65" s="2" customFormat="1" ht="37.8" customHeight="1">
      <c r="A231" s="37"/>
      <c r="B231" s="38"/>
      <c r="C231" s="204" t="s">
        <v>568</v>
      </c>
      <c r="D231" s="204" t="s">
        <v>128</v>
      </c>
      <c r="E231" s="205" t="s">
        <v>569</v>
      </c>
      <c r="F231" s="206" t="s">
        <v>570</v>
      </c>
      <c r="G231" s="207" t="s">
        <v>309</v>
      </c>
      <c r="H231" s="208">
        <v>641.1</v>
      </c>
      <c r="I231" s="209"/>
      <c r="J231" s="210">
        <f>ROUND(I231*H231,2)</f>
        <v>0</v>
      </c>
      <c r="K231" s="211"/>
      <c r="L231" s="43"/>
      <c r="M231" s="212" t="s">
        <v>19</v>
      </c>
      <c r="N231" s="213" t="s">
        <v>41</v>
      </c>
      <c r="O231" s="83"/>
      <c r="P231" s="214">
        <f>O231*H231</f>
        <v>0</v>
      </c>
      <c r="Q231" s="214">
        <v>0</v>
      </c>
      <c r="R231" s="214">
        <f>Q231*H231</f>
        <v>0</v>
      </c>
      <c r="S231" s="214">
        <v>0</v>
      </c>
      <c r="T231" s="215">
        <f>S231*H231</f>
        <v>0</v>
      </c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  <c r="AE231" s="37"/>
      <c r="AR231" s="216" t="s">
        <v>132</v>
      </c>
      <c r="AT231" s="216" t="s">
        <v>128</v>
      </c>
      <c r="AU231" s="216" t="s">
        <v>80</v>
      </c>
      <c r="AY231" s="16" t="s">
        <v>125</v>
      </c>
      <c r="BE231" s="217">
        <f>IF(N231="základní",J231,0)</f>
        <v>0</v>
      </c>
      <c r="BF231" s="217">
        <f>IF(N231="snížená",J231,0)</f>
        <v>0</v>
      </c>
      <c r="BG231" s="217">
        <f>IF(N231="zákl. přenesená",J231,0)</f>
        <v>0</v>
      </c>
      <c r="BH231" s="217">
        <f>IF(N231="sníž. přenesená",J231,0)</f>
        <v>0</v>
      </c>
      <c r="BI231" s="217">
        <f>IF(N231="nulová",J231,0)</f>
        <v>0</v>
      </c>
      <c r="BJ231" s="16" t="s">
        <v>78</v>
      </c>
      <c r="BK231" s="217">
        <f>ROUND(I231*H231,2)</f>
        <v>0</v>
      </c>
      <c r="BL231" s="16" t="s">
        <v>132</v>
      </c>
      <c r="BM231" s="216" t="s">
        <v>571</v>
      </c>
    </row>
    <row r="232" spans="1:65" s="2" customFormat="1" ht="16.5" customHeight="1">
      <c r="A232" s="37"/>
      <c r="B232" s="38"/>
      <c r="C232" s="204" t="s">
        <v>350</v>
      </c>
      <c r="D232" s="204" t="s">
        <v>128</v>
      </c>
      <c r="E232" s="205" t="s">
        <v>572</v>
      </c>
      <c r="F232" s="206" t="s">
        <v>573</v>
      </c>
      <c r="G232" s="207" t="s">
        <v>186</v>
      </c>
      <c r="H232" s="208">
        <v>1</v>
      </c>
      <c r="I232" s="209"/>
      <c r="J232" s="210">
        <f>ROUND(I232*H232,2)</f>
        <v>0</v>
      </c>
      <c r="K232" s="211"/>
      <c r="L232" s="43"/>
      <c r="M232" s="212" t="s">
        <v>19</v>
      </c>
      <c r="N232" s="213" t="s">
        <v>41</v>
      </c>
      <c r="O232" s="83"/>
      <c r="P232" s="214">
        <f>O232*H232</f>
        <v>0</v>
      </c>
      <c r="Q232" s="214">
        <v>0</v>
      </c>
      <c r="R232" s="214">
        <f>Q232*H232</f>
        <v>0</v>
      </c>
      <c r="S232" s="214">
        <v>0</v>
      </c>
      <c r="T232" s="215">
        <f>S232*H232</f>
        <v>0</v>
      </c>
      <c r="U232" s="37"/>
      <c r="V232" s="37"/>
      <c r="W232" s="37"/>
      <c r="X232" s="37"/>
      <c r="Y232" s="37"/>
      <c r="Z232" s="37"/>
      <c r="AA232" s="37"/>
      <c r="AB232" s="37"/>
      <c r="AC232" s="37"/>
      <c r="AD232" s="37"/>
      <c r="AE232" s="37"/>
      <c r="AR232" s="216" t="s">
        <v>132</v>
      </c>
      <c r="AT232" s="216" t="s">
        <v>128</v>
      </c>
      <c r="AU232" s="216" t="s">
        <v>80</v>
      </c>
      <c r="AY232" s="16" t="s">
        <v>125</v>
      </c>
      <c r="BE232" s="217">
        <f>IF(N232="základní",J232,0)</f>
        <v>0</v>
      </c>
      <c r="BF232" s="217">
        <f>IF(N232="snížená",J232,0)</f>
        <v>0</v>
      </c>
      <c r="BG232" s="217">
        <f>IF(N232="zákl. přenesená",J232,0)</f>
        <v>0</v>
      </c>
      <c r="BH232" s="217">
        <f>IF(N232="sníž. přenesená",J232,0)</f>
        <v>0</v>
      </c>
      <c r="BI232" s="217">
        <f>IF(N232="nulová",J232,0)</f>
        <v>0</v>
      </c>
      <c r="BJ232" s="16" t="s">
        <v>78</v>
      </c>
      <c r="BK232" s="217">
        <f>ROUND(I232*H232,2)</f>
        <v>0</v>
      </c>
      <c r="BL232" s="16" t="s">
        <v>132</v>
      </c>
      <c r="BM232" s="216" t="s">
        <v>574</v>
      </c>
    </row>
    <row r="233" spans="1:65" s="2" customFormat="1" ht="16.5" customHeight="1">
      <c r="A233" s="37"/>
      <c r="B233" s="38"/>
      <c r="C233" s="204" t="s">
        <v>575</v>
      </c>
      <c r="D233" s="204" t="s">
        <v>128</v>
      </c>
      <c r="E233" s="205" t="s">
        <v>489</v>
      </c>
      <c r="F233" s="206" t="s">
        <v>490</v>
      </c>
      <c r="G233" s="207" t="s">
        <v>431</v>
      </c>
      <c r="H233" s="229"/>
      <c r="I233" s="209"/>
      <c r="J233" s="210">
        <f>ROUND(I233*H233,2)</f>
        <v>0</v>
      </c>
      <c r="K233" s="211"/>
      <c r="L233" s="43"/>
      <c r="M233" s="212" t="s">
        <v>19</v>
      </c>
      <c r="N233" s="213" t="s">
        <v>41</v>
      </c>
      <c r="O233" s="83"/>
      <c r="P233" s="214">
        <f>O233*H233</f>
        <v>0</v>
      </c>
      <c r="Q233" s="214">
        <v>0</v>
      </c>
      <c r="R233" s="214">
        <f>Q233*H233</f>
        <v>0</v>
      </c>
      <c r="S233" s="214">
        <v>0</v>
      </c>
      <c r="T233" s="215">
        <f>S233*H233</f>
        <v>0</v>
      </c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  <c r="AE233" s="37"/>
      <c r="AR233" s="216" t="s">
        <v>132</v>
      </c>
      <c r="AT233" s="216" t="s">
        <v>128</v>
      </c>
      <c r="AU233" s="216" t="s">
        <v>80</v>
      </c>
      <c r="AY233" s="16" t="s">
        <v>125</v>
      </c>
      <c r="BE233" s="217">
        <f>IF(N233="základní",J233,0)</f>
        <v>0</v>
      </c>
      <c r="BF233" s="217">
        <f>IF(N233="snížená",J233,0)</f>
        <v>0</v>
      </c>
      <c r="BG233" s="217">
        <f>IF(N233="zákl. přenesená",J233,0)</f>
        <v>0</v>
      </c>
      <c r="BH233" s="217">
        <f>IF(N233="sníž. přenesená",J233,0)</f>
        <v>0</v>
      </c>
      <c r="BI233" s="217">
        <f>IF(N233="nulová",J233,0)</f>
        <v>0</v>
      </c>
      <c r="BJ233" s="16" t="s">
        <v>78</v>
      </c>
      <c r="BK233" s="217">
        <f>ROUND(I233*H233,2)</f>
        <v>0</v>
      </c>
      <c r="BL233" s="16" t="s">
        <v>132</v>
      </c>
      <c r="BM233" s="216" t="s">
        <v>576</v>
      </c>
    </row>
    <row r="234" spans="1:63" s="12" customFormat="1" ht="22.8" customHeight="1">
      <c r="A234" s="12"/>
      <c r="B234" s="188"/>
      <c r="C234" s="189"/>
      <c r="D234" s="190" t="s">
        <v>69</v>
      </c>
      <c r="E234" s="202" t="s">
        <v>577</v>
      </c>
      <c r="F234" s="202" t="s">
        <v>578</v>
      </c>
      <c r="G234" s="189"/>
      <c r="H234" s="189"/>
      <c r="I234" s="192"/>
      <c r="J234" s="203">
        <f>BK234</f>
        <v>0</v>
      </c>
      <c r="K234" s="189"/>
      <c r="L234" s="194"/>
      <c r="M234" s="195"/>
      <c r="N234" s="196"/>
      <c r="O234" s="196"/>
      <c r="P234" s="197">
        <f>SUM(P235:P250)</f>
        <v>0</v>
      </c>
      <c r="Q234" s="196"/>
      <c r="R234" s="197">
        <f>SUM(R235:R250)</f>
        <v>0</v>
      </c>
      <c r="S234" s="196"/>
      <c r="T234" s="198">
        <f>SUM(T235:T250)</f>
        <v>0</v>
      </c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R234" s="199" t="s">
        <v>78</v>
      </c>
      <c r="AT234" s="200" t="s">
        <v>69</v>
      </c>
      <c r="AU234" s="200" t="s">
        <v>78</v>
      </c>
      <c r="AY234" s="199" t="s">
        <v>125</v>
      </c>
      <c r="BK234" s="201">
        <f>SUM(BK235:BK250)</f>
        <v>0</v>
      </c>
    </row>
    <row r="235" spans="1:65" s="2" customFormat="1" ht="37.8" customHeight="1">
      <c r="A235" s="37"/>
      <c r="B235" s="38"/>
      <c r="C235" s="204" t="s">
        <v>354</v>
      </c>
      <c r="D235" s="204" t="s">
        <v>128</v>
      </c>
      <c r="E235" s="205" t="s">
        <v>579</v>
      </c>
      <c r="F235" s="206" t="s">
        <v>580</v>
      </c>
      <c r="G235" s="207" t="s">
        <v>247</v>
      </c>
      <c r="H235" s="208">
        <v>37</v>
      </c>
      <c r="I235" s="209"/>
      <c r="J235" s="210">
        <f>ROUND(I235*H235,2)</f>
        <v>0</v>
      </c>
      <c r="K235" s="211"/>
      <c r="L235" s="43"/>
      <c r="M235" s="212" t="s">
        <v>19</v>
      </c>
      <c r="N235" s="213" t="s">
        <v>41</v>
      </c>
      <c r="O235" s="83"/>
      <c r="P235" s="214">
        <f>O235*H235</f>
        <v>0</v>
      </c>
      <c r="Q235" s="214">
        <v>0</v>
      </c>
      <c r="R235" s="214">
        <f>Q235*H235</f>
        <v>0</v>
      </c>
      <c r="S235" s="214">
        <v>0</v>
      </c>
      <c r="T235" s="215">
        <f>S235*H235</f>
        <v>0</v>
      </c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  <c r="AE235" s="37"/>
      <c r="AR235" s="216" t="s">
        <v>132</v>
      </c>
      <c r="AT235" s="216" t="s">
        <v>128</v>
      </c>
      <c r="AU235" s="216" t="s">
        <v>80</v>
      </c>
      <c r="AY235" s="16" t="s">
        <v>125</v>
      </c>
      <c r="BE235" s="217">
        <f>IF(N235="základní",J235,0)</f>
        <v>0</v>
      </c>
      <c r="BF235" s="217">
        <f>IF(N235="snížená",J235,0)</f>
        <v>0</v>
      </c>
      <c r="BG235" s="217">
        <f>IF(N235="zákl. přenesená",J235,0)</f>
        <v>0</v>
      </c>
      <c r="BH235" s="217">
        <f>IF(N235="sníž. přenesená",J235,0)</f>
        <v>0</v>
      </c>
      <c r="BI235" s="217">
        <f>IF(N235="nulová",J235,0)</f>
        <v>0</v>
      </c>
      <c r="BJ235" s="16" t="s">
        <v>78</v>
      </c>
      <c r="BK235" s="217">
        <f>ROUND(I235*H235,2)</f>
        <v>0</v>
      </c>
      <c r="BL235" s="16" t="s">
        <v>132</v>
      </c>
      <c r="BM235" s="216" t="s">
        <v>581</v>
      </c>
    </row>
    <row r="236" spans="1:65" s="2" customFormat="1" ht="24.15" customHeight="1">
      <c r="A236" s="37"/>
      <c r="B236" s="38"/>
      <c r="C236" s="204" t="s">
        <v>582</v>
      </c>
      <c r="D236" s="204" t="s">
        <v>128</v>
      </c>
      <c r="E236" s="205" t="s">
        <v>583</v>
      </c>
      <c r="F236" s="206" t="s">
        <v>584</v>
      </c>
      <c r="G236" s="207" t="s">
        <v>247</v>
      </c>
      <c r="H236" s="208">
        <v>4</v>
      </c>
      <c r="I236" s="209"/>
      <c r="J236" s="210">
        <f>ROUND(I236*H236,2)</f>
        <v>0</v>
      </c>
      <c r="K236" s="211"/>
      <c r="L236" s="43"/>
      <c r="M236" s="212" t="s">
        <v>19</v>
      </c>
      <c r="N236" s="213" t="s">
        <v>41</v>
      </c>
      <c r="O236" s="83"/>
      <c r="P236" s="214">
        <f>O236*H236</f>
        <v>0</v>
      </c>
      <c r="Q236" s="214">
        <v>0</v>
      </c>
      <c r="R236" s="214">
        <f>Q236*H236</f>
        <v>0</v>
      </c>
      <c r="S236" s="214">
        <v>0</v>
      </c>
      <c r="T236" s="215">
        <f>S236*H236</f>
        <v>0</v>
      </c>
      <c r="U236" s="37"/>
      <c r="V236" s="37"/>
      <c r="W236" s="37"/>
      <c r="X236" s="37"/>
      <c r="Y236" s="37"/>
      <c r="Z236" s="37"/>
      <c r="AA236" s="37"/>
      <c r="AB236" s="37"/>
      <c r="AC236" s="37"/>
      <c r="AD236" s="37"/>
      <c r="AE236" s="37"/>
      <c r="AR236" s="216" t="s">
        <v>132</v>
      </c>
      <c r="AT236" s="216" t="s">
        <v>128</v>
      </c>
      <c r="AU236" s="216" t="s">
        <v>80</v>
      </c>
      <c r="AY236" s="16" t="s">
        <v>125</v>
      </c>
      <c r="BE236" s="217">
        <f>IF(N236="základní",J236,0)</f>
        <v>0</v>
      </c>
      <c r="BF236" s="217">
        <f>IF(N236="snížená",J236,0)</f>
        <v>0</v>
      </c>
      <c r="BG236" s="217">
        <f>IF(N236="zákl. přenesená",J236,0)</f>
        <v>0</v>
      </c>
      <c r="BH236" s="217">
        <f>IF(N236="sníž. přenesená",J236,0)</f>
        <v>0</v>
      </c>
      <c r="BI236" s="217">
        <f>IF(N236="nulová",J236,0)</f>
        <v>0</v>
      </c>
      <c r="BJ236" s="16" t="s">
        <v>78</v>
      </c>
      <c r="BK236" s="217">
        <f>ROUND(I236*H236,2)</f>
        <v>0</v>
      </c>
      <c r="BL236" s="16" t="s">
        <v>132</v>
      </c>
      <c r="BM236" s="216" t="s">
        <v>585</v>
      </c>
    </row>
    <row r="237" spans="1:65" s="2" customFormat="1" ht="16.5" customHeight="1">
      <c r="A237" s="37"/>
      <c r="B237" s="38"/>
      <c r="C237" s="204" t="s">
        <v>357</v>
      </c>
      <c r="D237" s="204" t="s">
        <v>128</v>
      </c>
      <c r="E237" s="205" t="s">
        <v>586</v>
      </c>
      <c r="F237" s="206" t="s">
        <v>587</v>
      </c>
      <c r="G237" s="207" t="s">
        <v>247</v>
      </c>
      <c r="H237" s="208">
        <v>37</v>
      </c>
      <c r="I237" s="209"/>
      <c r="J237" s="210">
        <f>ROUND(I237*H237,2)</f>
        <v>0</v>
      </c>
      <c r="K237" s="211"/>
      <c r="L237" s="43"/>
      <c r="M237" s="212" t="s">
        <v>19</v>
      </c>
      <c r="N237" s="213" t="s">
        <v>41</v>
      </c>
      <c r="O237" s="83"/>
      <c r="P237" s="214">
        <f>O237*H237</f>
        <v>0</v>
      </c>
      <c r="Q237" s="214">
        <v>0</v>
      </c>
      <c r="R237" s="214">
        <f>Q237*H237</f>
        <v>0</v>
      </c>
      <c r="S237" s="214">
        <v>0</v>
      </c>
      <c r="T237" s="215">
        <f>S237*H237</f>
        <v>0</v>
      </c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  <c r="AE237" s="37"/>
      <c r="AR237" s="216" t="s">
        <v>132</v>
      </c>
      <c r="AT237" s="216" t="s">
        <v>128</v>
      </c>
      <c r="AU237" s="216" t="s">
        <v>80</v>
      </c>
      <c r="AY237" s="16" t="s">
        <v>125</v>
      </c>
      <c r="BE237" s="217">
        <f>IF(N237="základní",J237,0)</f>
        <v>0</v>
      </c>
      <c r="BF237" s="217">
        <f>IF(N237="snížená",J237,0)</f>
        <v>0</v>
      </c>
      <c r="BG237" s="217">
        <f>IF(N237="zákl. přenesená",J237,0)</f>
        <v>0</v>
      </c>
      <c r="BH237" s="217">
        <f>IF(N237="sníž. přenesená",J237,0)</f>
        <v>0</v>
      </c>
      <c r="BI237" s="217">
        <f>IF(N237="nulová",J237,0)</f>
        <v>0</v>
      </c>
      <c r="BJ237" s="16" t="s">
        <v>78</v>
      </c>
      <c r="BK237" s="217">
        <f>ROUND(I237*H237,2)</f>
        <v>0</v>
      </c>
      <c r="BL237" s="16" t="s">
        <v>132</v>
      </c>
      <c r="BM237" s="216" t="s">
        <v>588</v>
      </c>
    </row>
    <row r="238" spans="1:65" s="2" customFormat="1" ht="55.5" customHeight="1">
      <c r="A238" s="37"/>
      <c r="B238" s="38"/>
      <c r="C238" s="204" t="s">
        <v>589</v>
      </c>
      <c r="D238" s="204" t="s">
        <v>128</v>
      </c>
      <c r="E238" s="205" t="s">
        <v>590</v>
      </c>
      <c r="F238" s="206" t="s">
        <v>591</v>
      </c>
      <c r="G238" s="207" t="s">
        <v>247</v>
      </c>
      <c r="H238" s="208">
        <v>2</v>
      </c>
      <c r="I238" s="209"/>
      <c r="J238" s="210">
        <f>ROUND(I238*H238,2)</f>
        <v>0</v>
      </c>
      <c r="K238" s="211"/>
      <c r="L238" s="43"/>
      <c r="M238" s="212" t="s">
        <v>19</v>
      </c>
      <c r="N238" s="213" t="s">
        <v>41</v>
      </c>
      <c r="O238" s="83"/>
      <c r="P238" s="214">
        <f>O238*H238</f>
        <v>0</v>
      </c>
      <c r="Q238" s="214">
        <v>0</v>
      </c>
      <c r="R238" s="214">
        <f>Q238*H238</f>
        <v>0</v>
      </c>
      <c r="S238" s="214">
        <v>0</v>
      </c>
      <c r="T238" s="215">
        <f>S238*H238</f>
        <v>0</v>
      </c>
      <c r="U238" s="37"/>
      <c r="V238" s="37"/>
      <c r="W238" s="37"/>
      <c r="X238" s="37"/>
      <c r="Y238" s="37"/>
      <c r="Z238" s="37"/>
      <c r="AA238" s="37"/>
      <c r="AB238" s="37"/>
      <c r="AC238" s="37"/>
      <c r="AD238" s="37"/>
      <c r="AE238" s="37"/>
      <c r="AR238" s="216" t="s">
        <v>132</v>
      </c>
      <c r="AT238" s="216" t="s">
        <v>128</v>
      </c>
      <c r="AU238" s="216" t="s">
        <v>80</v>
      </c>
      <c r="AY238" s="16" t="s">
        <v>125</v>
      </c>
      <c r="BE238" s="217">
        <f>IF(N238="základní",J238,0)</f>
        <v>0</v>
      </c>
      <c r="BF238" s="217">
        <f>IF(N238="snížená",J238,0)</f>
        <v>0</v>
      </c>
      <c r="BG238" s="217">
        <f>IF(N238="zákl. přenesená",J238,0)</f>
        <v>0</v>
      </c>
      <c r="BH238" s="217">
        <f>IF(N238="sníž. přenesená",J238,0)</f>
        <v>0</v>
      </c>
      <c r="BI238" s="217">
        <f>IF(N238="nulová",J238,0)</f>
        <v>0</v>
      </c>
      <c r="BJ238" s="16" t="s">
        <v>78</v>
      </c>
      <c r="BK238" s="217">
        <f>ROUND(I238*H238,2)</f>
        <v>0</v>
      </c>
      <c r="BL238" s="16" t="s">
        <v>132</v>
      </c>
      <c r="BM238" s="216" t="s">
        <v>592</v>
      </c>
    </row>
    <row r="239" spans="1:65" s="2" customFormat="1" ht="16.5" customHeight="1">
      <c r="A239" s="37"/>
      <c r="B239" s="38"/>
      <c r="C239" s="204" t="s">
        <v>363</v>
      </c>
      <c r="D239" s="204" t="s">
        <v>128</v>
      </c>
      <c r="E239" s="205" t="s">
        <v>593</v>
      </c>
      <c r="F239" s="206" t="s">
        <v>594</v>
      </c>
      <c r="G239" s="207" t="s">
        <v>247</v>
      </c>
      <c r="H239" s="208">
        <v>4</v>
      </c>
      <c r="I239" s="209"/>
      <c r="J239" s="210">
        <f>ROUND(I239*H239,2)</f>
        <v>0</v>
      </c>
      <c r="K239" s="211"/>
      <c r="L239" s="43"/>
      <c r="M239" s="212" t="s">
        <v>19</v>
      </c>
      <c r="N239" s="213" t="s">
        <v>41</v>
      </c>
      <c r="O239" s="83"/>
      <c r="P239" s="214">
        <f>O239*H239</f>
        <v>0</v>
      </c>
      <c r="Q239" s="214">
        <v>0</v>
      </c>
      <c r="R239" s="214">
        <f>Q239*H239</f>
        <v>0</v>
      </c>
      <c r="S239" s="214">
        <v>0</v>
      </c>
      <c r="T239" s="215">
        <f>S239*H239</f>
        <v>0</v>
      </c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  <c r="AE239" s="37"/>
      <c r="AR239" s="216" t="s">
        <v>132</v>
      </c>
      <c r="AT239" s="216" t="s">
        <v>128</v>
      </c>
      <c r="AU239" s="216" t="s">
        <v>80</v>
      </c>
      <c r="AY239" s="16" t="s">
        <v>125</v>
      </c>
      <c r="BE239" s="217">
        <f>IF(N239="základní",J239,0)</f>
        <v>0</v>
      </c>
      <c r="BF239" s="217">
        <f>IF(N239="snížená",J239,0)</f>
        <v>0</v>
      </c>
      <c r="BG239" s="217">
        <f>IF(N239="zákl. přenesená",J239,0)</f>
        <v>0</v>
      </c>
      <c r="BH239" s="217">
        <f>IF(N239="sníž. přenesená",J239,0)</f>
        <v>0</v>
      </c>
      <c r="BI239" s="217">
        <f>IF(N239="nulová",J239,0)</f>
        <v>0</v>
      </c>
      <c r="BJ239" s="16" t="s">
        <v>78</v>
      </c>
      <c r="BK239" s="217">
        <f>ROUND(I239*H239,2)</f>
        <v>0</v>
      </c>
      <c r="BL239" s="16" t="s">
        <v>132</v>
      </c>
      <c r="BM239" s="216" t="s">
        <v>595</v>
      </c>
    </row>
    <row r="240" spans="1:65" s="2" customFormat="1" ht="16.5" customHeight="1">
      <c r="A240" s="37"/>
      <c r="B240" s="38"/>
      <c r="C240" s="204" t="s">
        <v>596</v>
      </c>
      <c r="D240" s="204" t="s">
        <v>128</v>
      </c>
      <c r="E240" s="205" t="s">
        <v>597</v>
      </c>
      <c r="F240" s="206" t="s">
        <v>598</v>
      </c>
      <c r="G240" s="207" t="s">
        <v>247</v>
      </c>
      <c r="H240" s="208">
        <v>2</v>
      </c>
      <c r="I240" s="209"/>
      <c r="J240" s="210">
        <f>ROUND(I240*H240,2)</f>
        <v>0</v>
      </c>
      <c r="K240" s="211"/>
      <c r="L240" s="43"/>
      <c r="M240" s="212" t="s">
        <v>19</v>
      </c>
      <c r="N240" s="213" t="s">
        <v>41</v>
      </c>
      <c r="O240" s="83"/>
      <c r="P240" s="214">
        <f>O240*H240</f>
        <v>0</v>
      </c>
      <c r="Q240" s="214">
        <v>0</v>
      </c>
      <c r="R240" s="214">
        <f>Q240*H240</f>
        <v>0</v>
      </c>
      <c r="S240" s="214">
        <v>0</v>
      </c>
      <c r="T240" s="215">
        <f>S240*H240</f>
        <v>0</v>
      </c>
      <c r="U240" s="37"/>
      <c r="V240" s="37"/>
      <c r="W240" s="37"/>
      <c r="X240" s="37"/>
      <c r="Y240" s="37"/>
      <c r="Z240" s="37"/>
      <c r="AA240" s="37"/>
      <c r="AB240" s="37"/>
      <c r="AC240" s="37"/>
      <c r="AD240" s="37"/>
      <c r="AE240" s="37"/>
      <c r="AR240" s="216" t="s">
        <v>132</v>
      </c>
      <c r="AT240" s="216" t="s">
        <v>128</v>
      </c>
      <c r="AU240" s="216" t="s">
        <v>80</v>
      </c>
      <c r="AY240" s="16" t="s">
        <v>125</v>
      </c>
      <c r="BE240" s="217">
        <f>IF(N240="základní",J240,0)</f>
        <v>0</v>
      </c>
      <c r="BF240" s="217">
        <f>IF(N240="snížená",J240,0)</f>
        <v>0</v>
      </c>
      <c r="BG240" s="217">
        <f>IF(N240="zákl. přenesená",J240,0)</f>
        <v>0</v>
      </c>
      <c r="BH240" s="217">
        <f>IF(N240="sníž. přenesená",J240,0)</f>
        <v>0</v>
      </c>
      <c r="BI240" s="217">
        <f>IF(N240="nulová",J240,0)</f>
        <v>0</v>
      </c>
      <c r="BJ240" s="16" t="s">
        <v>78</v>
      </c>
      <c r="BK240" s="217">
        <f>ROUND(I240*H240,2)</f>
        <v>0</v>
      </c>
      <c r="BL240" s="16" t="s">
        <v>132</v>
      </c>
      <c r="BM240" s="216" t="s">
        <v>599</v>
      </c>
    </row>
    <row r="241" spans="1:65" s="2" customFormat="1" ht="24.15" customHeight="1">
      <c r="A241" s="37"/>
      <c r="B241" s="38"/>
      <c r="C241" s="204" t="s">
        <v>367</v>
      </c>
      <c r="D241" s="204" t="s">
        <v>128</v>
      </c>
      <c r="E241" s="205" t="s">
        <v>600</v>
      </c>
      <c r="F241" s="206" t="s">
        <v>601</v>
      </c>
      <c r="G241" s="207" t="s">
        <v>247</v>
      </c>
      <c r="H241" s="208">
        <v>34</v>
      </c>
      <c r="I241" s="209"/>
      <c r="J241" s="210">
        <f>ROUND(I241*H241,2)</f>
        <v>0</v>
      </c>
      <c r="K241" s="211"/>
      <c r="L241" s="43"/>
      <c r="M241" s="212" t="s">
        <v>19</v>
      </c>
      <c r="N241" s="213" t="s">
        <v>41</v>
      </c>
      <c r="O241" s="83"/>
      <c r="P241" s="214">
        <f>O241*H241</f>
        <v>0</v>
      </c>
      <c r="Q241" s="214">
        <v>0</v>
      </c>
      <c r="R241" s="214">
        <f>Q241*H241</f>
        <v>0</v>
      </c>
      <c r="S241" s="214">
        <v>0</v>
      </c>
      <c r="T241" s="215">
        <f>S241*H241</f>
        <v>0</v>
      </c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  <c r="AE241" s="37"/>
      <c r="AR241" s="216" t="s">
        <v>132</v>
      </c>
      <c r="AT241" s="216" t="s">
        <v>128</v>
      </c>
      <c r="AU241" s="216" t="s">
        <v>80</v>
      </c>
      <c r="AY241" s="16" t="s">
        <v>125</v>
      </c>
      <c r="BE241" s="217">
        <f>IF(N241="základní",J241,0)</f>
        <v>0</v>
      </c>
      <c r="BF241" s="217">
        <f>IF(N241="snížená",J241,0)</f>
        <v>0</v>
      </c>
      <c r="BG241" s="217">
        <f>IF(N241="zákl. přenesená",J241,0)</f>
        <v>0</v>
      </c>
      <c r="BH241" s="217">
        <f>IF(N241="sníž. přenesená",J241,0)</f>
        <v>0</v>
      </c>
      <c r="BI241" s="217">
        <f>IF(N241="nulová",J241,0)</f>
        <v>0</v>
      </c>
      <c r="BJ241" s="16" t="s">
        <v>78</v>
      </c>
      <c r="BK241" s="217">
        <f>ROUND(I241*H241,2)</f>
        <v>0</v>
      </c>
      <c r="BL241" s="16" t="s">
        <v>132</v>
      </c>
      <c r="BM241" s="216" t="s">
        <v>602</v>
      </c>
    </row>
    <row r="242" spans="1:65" s="2" customFormat="1" ht="24.15" customHeight="1">
      <c r="A242" s="37"/>
      <c r="B242" s="38"/>
      <c r="C242" s="204" t="s">
        <v>603</v>
      </c>
      <c r="D242" s="204" t="s">
        <v>128</v>
      </c>
      <c r="E242" s="205" t="s">
        <v>604</v>
      </c>
      <c r="F242" s="206" t="s">
        <v>605</v>
      </c>
      <c r="G242" s="207" t="s">
        <v>247</v>
      </c>
      <c r="H242" s="208">
        <v>3</v>
      </c>
      <c r="I242" s="209"/>
      <c r="J242" s="210">
        <f>ROUND(I242*H242,2)</f>
        <v>0</v>
      </c>
      <c r="K242" s="211"/>
      <c r="L242" s="43"/>
      <c r="M242" s="212" t="s">
        <v>19</v>
      </c>
      <c r="N242" s="213" t="s">
        <v>41</v>
      </c>
      <c r="O242" s="83"/>
      <c r="P242" s="214">
        <f>O242*H242</f>
        <v>0</v>
      </c>
      <c r="Q242" s="214">
        <v>0</v>
      </c>
      <c r="R242" s="214">
        <f>Q242*H242</f>
        <v>0</v>
      </c>
      <c r="S242" s="214">
        <v>0</v>
      </c>
      <c r="T242" s="215">
        <f>S242*H242</f>
        <v>0</v>
      </c>
      <c r="U242" s="37"/>
      <c r="V242" s="37"/>
      <c r="W242" s="37"/>
      <c r="X242" s="37"/>
      <c r="Y242" s="37"/>
      <c r="Z242" s="37"/>
      <c r="AA242" s="37"/>
      <c r="AB242" s="37"/>
      <c r="AC242" s="37"/>
      <c r="AD242" s="37"/>
      <c r="AE242" s="37"/>
      <c r="AR242" s="216" t="s">
        <v>132</v>
      </c>
      <c r="AT242" s="216" t="s">
        <v>128</v>
      </c>
      <c r="AU242" s="216" t="s">
        <v>80</v>
      </c>
      <c r="AY242" s="16" t="s">
        <v>125</v>
      </c>
      <c r="BE242" s="217">
        <f>IF(N242="základní",J242,0)</f>
        <v>0</v>
      </c>
      <c r="BF242" s="217">
        <f>IF(N242="snížená",J242,0)</f>
        <v>0</v>
      </c>
      <c r="BG242" s="217">
        <f>IF(N242="zákl. přenesená",J242,0)</f>
        <v>0</v>
      </c>
      <c r="BH242" s="217">
        <f>IF(N242="sníž. přenesená",J242,0)</f>
        <v>0</v>
      </c>
      <c r="BI242" s="217">
        <f>IF(N242="nulová",J242,0)</f>
        <v>0</v>
      </c>
      <c r="BJ242" s="16" t="s">
        <v>78</v>
      </c>
      <c r="BK242" s="217">
        <f>ROUND(I242*H242,2)</f>
        <v>0</v>
      </c>
      <c r="BL242" s="16" t="s">
        <v>132</v>
      </c>
      <c r="BM242" s="216" t="s">
        <v>606</v>
      </c>
    </row>
    <row r="243" spans="1:65" s="2" customFormat="1" ht="21.75" customHeight="1">
      <c r="A243" s="37"/>
      <c r="B243" s="38"/>
      <c r="C243" s="204" t="s">
        <v>371</v>
      </c>
      <c r="D243" s="204" t="s">
        <v>128</v>
      </c>
      <c r="E243" s="205" t="s">
        <v>607</v>
      </c>
      <c r="F243" s="206" t="s">
        <v>608</v>
      </c>
      <c r="G243" s="207" t="s">
        <v>247</v>
      </c>
      <c r="H243" s="208">
        <v>8</v>
      </c>
      <c r="I243" s="209"/>
      <c r="J243" s="210">
        <f>ROUND(I243*H243,2)</f>
        <v>0</v>
      </c>
      <c r="K243" s="211"/>
      <c r="L243" s="43"/>
      <c r="M243" s="212" t="s">
        <v>19</v>
      </c>
      <c r="N243" s="213" t="s">
        <v>41</v>
      </c>
      <c r="O243" s="83"/>
      <c r="P243" s="214">
        <f>O243*H243</f>
        <v>0</v>
      </c>
      <c r="Q243" s="214">
        <v>0</v>
      </c>
      <c r="R243" s="214">
        <f>Q243*H243</f>
        <v>0</v>
      </c>
      <c r="S243" s="214">
        <v>0</v>
      </c>
      <c r="T243" s="215">
        <f>S243*H243</f>
        <v>0</v>
      </c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  <c r="AE243" s="37"/>
      <c r="AR243" s="216" t="s">
        <v>132</v>
      </c>
      <c r="AT243" s="216" t="s">
        <v>128</v>
      </c>
      <c r="AU243" s="216" t="s">
        <v>80</v>
      </c>
      <c r="AY243" s="16" t="s">
        <v>125</v>
      </c>
      <c r="BE243" s="217">
        <f>IF(N243="základní",J243,0)</f>
        <v>0</v>
      </c>
      <c r="BF243" s="217">
        <f>IF(N243="snížená",J243,0)</f>
        <v>0</v>
      </c>
      <c r="BG243" s="217">
        <f>IF(N243="zákl. přenesená",J243,0)</f>
        <v>0</v>
      </c>
      <c r="BH243" s="217">
        <f>IF(N243="sníž. přenesená",J243,0)</f>
        <v>0</v>
      </c>
      <c r="BI243" s="217">
        <f>IF(N243="nulová",J243,0)</f>
        <v>0</v>
      </c>
      <c r="BJ243" s="16" t="s">
        <v>78</v>
      </c>
      <c r="BK243" s="217">
        <f>ROUND(I243*H243,2)</f>
        <v>0</v>
      </c>
      <c r="BL243" s="16" t="s">
        <v>132</v>
      </c>
      <c r="BM243" s="216" t="s">
        <v>609</v>
      </c>
    </row>
    <row r="244" spans="1:65" s="2" customFormat="1" ht="49.05" customHeight="1">
      <c r="A244" s="37"/>
      <c r="B244" s="38"/>
      <c r="C244" s="204" t="s">
        <v>610</v>
      </c>
      <c r="D244" s="204" t="s">
        <v>128</v>
      </c>
      <c r="E244" s="205" t="s">
        <v>611</v>
      </c>
      <c r="F244" s="206" t="s">
        <v>612</v>
      </c>
      <c r="G244" s="207" t="s">
        <v>309</v>
      </c>
      <c r="H244" s="208">
        <v>111</v>
      </c>
      <c r="I244" s="209"/>
      <c r="J244" s="210">
        <f>ROUND(I244*H244,2)</f>
        <v>0</v>
      </c>
      <c r="K244" s="211"/>
      <c r="L244" s="43"/>
      <c r="M244" s="212" t="s">
        <v>19</v>
      </c>
      <c r="N244" s="213" t="s">
        <v>41</v>
      </c>
      <c r="O244" s="83"/>
      <c r="P244" s="214">
        <f>O244*H244</f>
        <v>0</v>
      </c>
      <c r="Q244" s="214">
        <v>0</v>
      </c>
      <c r="R244" s="214">
        <f>Q244*H244</f>
        <v>0</v>
      </c>
      <c r="S244" s="214">
        <v>0</v>
      </c>
      <c r="T244" s="215">
        <f>S244*H244</f>
        <v>0</v>
      </c>
      <c r="U244" s="37"/>
      <c r="V244" s="37"/>
      <c r="W244" s="37"/>
      <c r="X244" s="37"/>
      <c r="Y244" s="37"/>
      <c r="Z244" s="37"/>
      <c r="AA244" s="37"/>
      <c r="AB244" s="37"/>
      <c r="AC244" s="37"/>
      <c r="AD244" s="37"/>
      <c r="AE244" s="37"/>
      <c r="AR244" s="216" t="s">
        <v>132</v>
      </c>
      <c r="AT244" s="216" t="s">
        <v>128</v>
      </c>
      <c r="AU244" s="216" t="s">
        <v>80</v>
      </c>
      <c r="AY244" s="16" t="s">
        <v>125</v>
      </c>
      <c r="BE244" s="217">
        <f>IF(N244="základní",J244,0)</f>
        <v>0</v>
      </c>
      <c r="BF244" s="217">
        <f>IF(N244="snížená",J244,0)</f>
        <v>0</v>
      </c>
      <c r="BG244" s="217">
        <f>IF(N244="zákl. přenesená",J244,0)</f>
        <v>0</v>
      </c>
      <c r="BH244" s="217">
        <f>IF(N244="sníž. přenesená",J244,0)</f>
        <v>0</v>
      </c>
      <c r="BI244" s="217">
        <f>IF(N244="nulová",J244,0)</f>
        <v>0</v>
      </c>
      <c r="BJ244" s="16" t="s">
        <v>78</v>
      </c>
      <c r="BK244" s="217">
        <f>ROUND(I244*H244,2)</f>
        <v>0</v>
      </c>
      <c r="BL244" s="16" t="s">
        <v>132</v>
      </c>
      <c r="BM244" s="216" t="s">
        <v>613</v>
      </c>
    </row>
    <row r="245" spans="1:65" s="2" customFormat="1" ht="44.25" customHeight="1">
      <c r="A245" s="37"/>
      <c r="B245" s="38"/>
      <c r="C245" s="204" t="s">
        <v>374</v>
      </c>
      <c r="D245" s="204" t="s">
        <v>128</v>
      </c>
      <c r="E245" s="205" t="s">
        <v>614</v>
      </c>
      <c r="F245" s="206" t="s">
        <v>615</v>
      </c>
      <c r="G245" s="207" t="s">
        <v>247</v>
      </c>
      <c r="H245" s="208">
        <v>1</v>
      </c>
      <c r="I245" s="209"/>
      <c r="J245" s="210">
        <f>ROUND(I245*H245,2)</f>
        <v>0</v>
      </c>
      <c r="K245" s="211"/>
      <c r="L245" s="43"/>
      <c r="M245" s="212" t="s">
        <v>19</v>
      </c>
      <c r="N245" s="213" t="s">
        <v>41</v>
      </c>
      <c r="O245" s="83"/>
      <c r="P245" s="214">
        <f>O245*H245</f>
        <v>0</v>
      </c>
      <c r="Q245" s="214">
        <v>0</v>
      </c>
      <c r="R245" s="214">
        <f>Q245*H245</f>
        <v>0</v>
      </c>
      <c r="S245" s="214">
        <v>0</v>
      </c>
      <c r="T245" s="215">
        <f>S245*H245</f>
        <v>0</v>
      </c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  <c r="AE245" s="37"/>
      <c r="AR245" s="216" t="s">
        <v>132</v>
      </c>
      <c r="AT245" s="216" t="s">
        <v>128</v>
      </c>
      <c r="AU245" s="216" t="s">
        <v>80</v>
      </c>
      <c r="AY245" s="16" t="s">
        <v>125</v>
      </c>
      <c r="BE245" s="217">
        <f>IF(N245="základní",J245,0)</f>
        <v>0</v>
      </c>
      <c r="BF245" s="217">
        <f>IF(N245="snížená",J245,0)</f>
        <v>0</v>
      </c>
      <c r="BG245" s="217">
        <f>IF(N245="zákl. přenesená",J245,0)</f>
        <v>0</v>
      </c>
      <c r="BH245" s="217">
        <f>IF(N245="sníž. přenesená",J245,0)</f>
        <v>0</v>
      </c>
      <c r="BI245" s="217">
        <f>IF(N245="nulová",J245,0)</f>
        <v>0</v>
      </c>
      <c r="BJ245" s="16" t="s">
        <v>78</v>
      </c>
      <c r="BK245" s="217">
        <f>ROUND(I245*H245,2)</f>
        <v>0</v>
      </c>
      <c r="BL245" s="16" t="s">
        <v>132</v>
      </c>
      <c r="BM245" s="216" t="s">
        <v>616</v>
      </c>
    </row>
    <row r="246" spans="1:65" s="2" customFormat="1" ht="24.15" customHeight="1">
      <c r="A246" s="37"/>
      <c r="B246" s="38"/>
      <c r="C246" s="204" t="s">
        <v>617</v>
      </c>
      <c r="D246" s="204" t="s">
        <v>128</v>
      </c>
      <c r="E246" s="205" t="s">
        <v>618</v>
      </c>
      <c r="F246" s="206" t="s">
        <v>619</v>
      </c>
      <c r="G246" s="207" t="s">
        <v>247</v>
      </c>
      <c r="H246" s="208">
        <v>1</v>
      </c>
      <c r="I246" s="209"/>
      <c r="J246" s="210">
        <f>ROUND(I246*H246,2)</f>
        <v>0</v>
      </c>
      <c r="K246" s="211"/>
      <c r="L246" s="43"/>
      <c r="M246" s="212" t="s">
        <v>19</v>
      </c>
      <c r="N246" s="213" t="s">
        <v>41</v>
      </c>
      <c r="O246" s="83"/>
      <c r="P246" s="214">
        <f>O246*H246</f>
        <v>0</v>
      </c>
      <c r="Q246" s="214">
        <v>0</v>
      </c>
      <c r="R246" s="214">
        <f>Q246*H246</f>
        <v>0</v>
      </c>
      <c r="S246" s="214">
        <v>0</v>
      </c>
      <c r="T246" s="215">
        <f>S246*H246</f>
        <v>0</v>
      </c>
      <c r="U246" s="37"/>
      <c r="V246" s="37"/>
      <c r="W246" s="37"/>
      <c r="X246" s="37"/>
      <c r="Y246" s="37"/>
      <c r="Z246" s="37"/>
      <c r="AA246" s="37"/>
      <c r="AB246" s="37"/>
      <c r="AC246" s="37"/>
      <c r="AD246" s="37"/>
      <c r="AE246" s="37"/>
      <c r="AR246" s="216" t="s">
        <v>132</v>
      </c>
      <c r="AT246" s="216" t="s">
        <v>128</v>
      </c>
      <c r="AU246" s="216" t="s">
        <v>80</v>
      </c>
      <c r="AY246" s="16" t="s">
        <v>125</v>
      </c>
      <c r="BE246" s="217">
        <f>IF(N246="základní",J246,0)</f>
        <v>0</v>
      </c>
      <c r="BF246" s="217">
        <f>IF(N246="snížená",J246,0)</f>
        <v>0</v>
      </c>
      <c r="BG246" s="217">
        <f>IF(N246="zákl. přenesená",J246,0)</f>
        <v>0</v>
      </c>
      <c r="BH246" s="217">
        <f>IF(N246="sníž. přenesená",J246,0)</f>
        <v>0</v>
      </c>
      <c r="BI246" s="217">
        <f>IF(N246="nulová",J246,0)</f>
        <v>0</v>
      </c>
      <c r="BJ246" s="16" t="s">
        <v>78</v>
      </c>
      <c r="BK246" s="217">
        <f>ROUND(I246*H246,2)</f>
        <v>0</v>
      </c>
      <c r="BL246" s="16" t="s">
        <v>132</v>
      </c>
      <c r="BM246" s="216" t="s">
        <v>620</v>
      </c>
    </row>
    <row r="247" spans="1:65" s="2" customFormat="1" ht="44.25" customHeight="1">
      <c r="A247" s="37"/>
      <c r="B247" s="38"/>
      <c r="C247" s="204" t="s">
        <v>378</v>
      </c>
      <c r="D247" s="204" t="s">
        <v>128</v>
      </c>
      <c r="E247" s="205" t="s">
        <v>621</v>
      </c>
      <c r="F247" s="206" t="s">
        <v>622</v>
      </c>
      <c r="G247" s="207" t="s">
        <v>135</v>
      </c>
      <c r="H247" s="208">
        <v>165</v>
      </c>
      <c r="I247" s="209"/>
      <c r="J247" s="210">
        <f>ROUND(I247*H247,2)</f>
        <v>0</v>
      </c>
      <c r="K247" s="211"/>
      <c r="L247" s="43"/>
      <c r="M247" s="212" t="s">
        <v>19</v>
      </c>
      <c r="N247" s="213" t="s">
        <v>41</v>
      </c>
      <c r="O247" s="83"/>
      <c r="P247" s="214">
        <f>O247*H247</f>
        <v>0</v>
      </c>
      <c r="Q247" s="214">
        <v>0</v>
      </c>
      <c r="R247" s="214">
        <f>Q247*H247</f>
        <v>0</v>
      </c>
      <c r="S247" s="214">
        <v>0</v>
      </c>
      <c r="T247" s="215">
        <f>S247*H247</f>
        <v>0</v>
      </c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  <c r="AE247" s="37"/>
      <c r="AR247" s="216" t="s">
        <v>132</v>
      </c>
      <c r="AT247" s="216" t="s">
        <v>128</v>
      </c>
      <c r="AU247" s="216" t="s">
        <v>80</v>
      </c>
      <c r="AY247" s="16" t="s">
        <v>125</v>
      </c>
      <c r="BE247" s="217">
        <f>IF(N247="základní",J247,0)</f>
        <v>0</v>
      </c>
      <c r="BF247" s="217">
        <f>IF(N247="snížená",J247,0)</f>
        <v>0</v>
      </c>
      <c r="BG247" s="217">
        <f>IF(N247="zákl. přenesená",J247,0)</f>
        <v>0</v>
      </c>
      <c r="BH247" s="217">
        <f>IF(N247="sníž. přenesená",J247,0)</f>
        <v>0</v>
      </c>
      <c r="BI247" s="217">
        <f>IF(N247="nulová",J247,0)</f>
        <v>0</v>
      </c>
      <c r="BJ247" s="16" t="s">
        <v>78</v>
      </c>
      <c r="BK247" s="217">
        <f>ROUND(I247*H247,2)</f>
        <v>0</v>
      </c>
      <c r="BL247" s="16" t="s">
        <v>132</v>
      </c>
      <c r="BM247" s="216" t="s">
        <v>623</v>
      </c>
    </row>
    <row r="248" spans="1:65" s="2" customFormat="1" ht="62.7" customHeight="1">
      <c r="A248" s="37"/>
      <c r="B248" s="38"/>
      <c r="C248" s="204" t="s">
        <v>624</v>
      </c>
      <c r="D248" s="204" t="s">
        <v>128</v>
      </c>
      <c r="E248" s="205" t="s">
        <v>625</v>
      </c>
      <c r="F248" s="206" t="s">
        <v>626</v>
      </c>
      <c r="G248" s="207" t="s">
        <v>135</v>
      </c>
      <c r="H248" s="208">
        <v>310</v>
      </c>
      <c r="I248" s="209"/>
      <c r="J248" s="210">
        <f>ROUND(I248*H248,2)</f>
        <v>0</v>
      </c>
      <c r="K248" s="211"/>
      <c r="L248" s="43"/>
      <c r="M248" s="212" t="s">
        <v>19</v>
      </c>
      <c r="N248" s="213" t="s">
        <v>41</v>
      </c>
      <c r="O248" s="83"/>
      <c r="P248" s="214">
        <f>O248*H248</f>
        <v>0</v>
      </c>
      <c r="Q248" s="214">
        <v>0</v>
      </c>
      <c r="R248" s="214">
        <f>Q248*H248</f>
        <v>0</v>
      </c>
      <c r="S248" s="214">
        <v>0</v>
      </c>
      <c r="T248" s="215">
        <f>S248*H248</f>
        <v>0</v>
      </c>
      <c r="U248" s="37"/>
      <c r="V248" s="37"/>
      <c r="W248" s="37"/>
      <c r="X248" s="37"/>
      <c r="Y248" s="37"/>
      <c r="Z248" s="37"/>
      <c r="AA248" s="37"/>
      <c r="AB248" s="37"/>
      <c r="AC248" s="37"/>
      <c r="AD248" s="37"/>
      <c r="AE248" s="37"/>
      <c r="AR248" s="216" t="s">
        <v>132</v>
      </c>
      <c r="AT248" s="216" t="s">
        <v>128</v>
      </c>
      <c r="AU248" s="216" t="s">
        <v>80</v>
      </c>
      <c r="AY248" s="16" t="s">
        <v>125</v>
      </c>
      <c r="BE248" s="217">
        <f>IF(N248="základní",J248,0)</f>
        <v>0</v>
      </c>
      <c r="BF248" s="217">
        <f>IF(N248="snížená",J248,0)</f>
        <v>0</v>
      </c>
      <c r="BG248" s="217">
        <f>IF(N248="zákl. přenesená",J248,0)</f>
        <v>0</v>
      </c>
      <c r="BH248" s="217">
        <f>IF(N248="sníž. přenesená",J248,0)</f>
        <v>0</v>
      </c>
      <c r="BI248" s="217">
        <f>IF(N248="nulová",J248,0)</f>
        <v>0</v>
      </c>
      <c r="BJ248" s="16" t="s">
        <v>78</v>
      </c>
      <c r="BK248" s="217">
        <f>ROUND(I248*H248,2)</f>
        <v>0</v>
      </c>
      <c r="BL248" s="16" t="s">
        <v>132</v>
      </c>
      <c r="BM248" s="216" t="s">
        <v>627</v>
      </c>
    </row>
    <row r="249" spans="1:65" s="2" customFormat="1" ht="24.15" customHeight="1">
      <c r="A249" s="37"/>
      <c r="B249" s="38"/>
      <c r="C249" s="204" t="s">
        <v>381</v>
      </c>
      <c r="D249" s="204" t="s">
        <v>128</v>
      </c>
      <c r="E249" s="205" t="s">
        <v>628</v>
      </c>
      <c r="F249" s="206" t="s">
        <v>629</v>
      </c>
      <c r="G249" s="207" t="s">
        <v>630</v>
      </c>
      <c r="H249" s="208">
        <v>1</v>
      </c>
      <c r="I249" s="209"/>
      <c r="J249" s="210">
        <f>ROUND(I249*H249,2)</f>
        <v>0</v>
      </c>
      <c r="K249" s="211"/>
      <c r="L249" s="43"/>
      <c r="M249" s="212" t="s">
        <v>19</v>
      </c>
      <c r="N249" s="213" t="s">
        <v>41</v>
      </c>
      <c r="O249" s="83"/>
      <c r="P249" s="214">
        <f>O249*H249</f>
        <v>0</v>
      </c>
      <c r="Q249" s="214">
        <v>0</v>
      </c>
      <c r="R249" s="214">
        <f>Q249*H249</f>
        <v>0</v>
      </c>
      <c r="S249" s="214">
        <v>0</v>
      </c>
      <c r="T249" s="215">
        <f>S249*H249</f>
        <v>0</v>
      </c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  <c r="AE249" s="37"/>
      <c r="AR249" s="216" t="s">
        <v>132</v>
      </c>
      <c r="AT249" s="216" t="s">
        <v>128</v>
      </c>
      <c r="AU249" s="216" t="s">
        <v>80</v>
      </c>
      <c r="AY249" s="16" t="s">
        <v>125</v>
      </c>
      <c r="BE249" s="217">
        <f>IF(N249="základní",J249,0)</f>
        <v>0</v>
      </c>
      <c r="BF249" s="217">
        <f>IF(N249="snížená",J249,0)</f>
        <v>0</v>
      </c>
      <c r="BG249" s="217">
        <f>IF(N249="zákl. přenesená",J249,0)</f>
        <v>0</v>
      </c>
      <c r="BH249" s="217">
        <f>IF(N249="sníž. přenesená",J249,0)</f>
        <v>0</v>
      </c>
      <c r="BI249" s="217">
        <f>IF(N249="nulová",J249,0)</f>
        <v>0</v>
      </c>
      <c r="BJ249" s="16" t="s">
        <v>78</v>
      </c>
      <c r="BK249" s="217">
        <f>ROUND(I249*H249,2)</f>
        <v>0</v>
      </c>
      <c r="BL249" s="16" t="s">
        <v>132</v>
      </c>
      <c r="BM249" s="216" t="s">
        <v>631</v>
      </c>
    </row>
    <row r="250" spans="1:65" s="2" customFormat="1" ht="16.5" customHeight="1">
      <c r="A250" s="37"/>
      <c r="B250" s="38"/>
      <c r="C250" s="204" t="s">
        <v>632</v>
      </c>
      <c r="D250" s="204" t="s">
        <v>128</v>
      </c>
      <c r="E250" s="205" t="s">
        <v>633</v>
      </c>
      <c r="F250" s="206" t="s">
        <v>490</v>
      </c>
      <c r="G250" s="207" t="s">
        <v>431</v>
      </c>
      <c r="H250" s="229"/>
      <c r="I250" s="209"/>
      <c r="J250" s="210">
        <f>ROUND(I250*H250,2)</f>
        <v>0</v>
      </c>
      <c r="K250" s="211"/>
      <c r="L250" s="43"/>
      <c r="M250" s="212" t="s">
        <v>19</v>
      </c>
      <c r="N250" s="213" t="s">
        <v>41</v>
      </c>
      <c r="O250" s="83"/>
      <c r="P250" s="214">
        <f>O250*H250</f>
        <v>0</v>
      </c>
      <c r="Q250" s="214">
        <v>0</v>
      </c>
      <c r="R250" s="214">
        <f>Q250*H250</f>
        <v>0</v>
      </c>
      <c r="S250" s="214">
        <v>0</v>
      </c>
      <c r="T250" s="215">
        <f>S250*H250</f>
        <v>0</v>
      </c>
      <c r="U250" s="37"/>
      <c r="V250" s="37"/>
      <c r="W250" s="37"/>
      <c r="X250" s="37"/>
      <c r="Y250" s="37"/>
      <c r="Z250" s="37"/>
      <c r="AA250" s="37"/>
      <c r="AB250" s="37"/>
      <c r="AC250" s="37"/>
      <c r="AD250" s="37"/>
      <c r="AE250" s="37"/>
      <c r="AR250" s="216" t="s">
        <v>132</v>
      </c>
      <c r="AT250" s="216" t="s">
        <v>128</v>
      </c>
      <c r="AU250" s="216" t="s">
        <v>80</v>
      </c>
      <c r="AY250" s="16" t="s">
        <v>125</v>
      </c>
      <c r="BE250" s="217">
        <f>IF(N250="základní",J250,0)</f>
        <v>0</v>
      </c>
      <c r="BF250" s="217">
        <f>IF(N250="snížená",J250,0)</f>
        <v>0</v>
      </c>
      <c r="BG250" s="217">
        <f>IF(N250="zákl. přenesená",J250,0)</f>
        <v>0</v>
      </c>
      <c r="BH250" s="217">
        <f>IF(N250="sníž. přenesená",J250,0)</f>
        <v>0</v>
      </c>
      <c r="BI250" s="217">
        <f>IF(N250="nulová",J250,0)</f>
        <v>0</v>
      </c>
      <c r="BJ250" s="16" t="s">
        <v>78</v>
      </c>
      <c r="BK250" s="217">
        <f>ROUND(I250*H250,2)</f>
        <v>0</v>
      </c>
      <c r="BL250" s="16" t="s">
        <v>132</v>
      </c>
      <c r="BM250" s="216" t="s">
        <v>634</v>
      </c>
    </row>
    <row r="251" spans="1:63" s="12" customFormat="1" ht="22.8" customHeight="1">
      <c r="A251" s="12"/>
      <c r="B251" s="188"/>
      <c r="C251" s="189"/>
      <c r="D251" s="190" t="s">
        <v>69</v>
      </c>
      <c r="E251" s="202" t="s">
        <v>635</v>
      </c>
      <c r="F251" s="202" t="s">
        <v>636</v>
      </c>
      <c r="G251" s="189"/>
      <c r="H251" s="189"/>
      <c r="I251" s="192"/>
      <c r="J251" s="203">
        <f>BK251</f>
        <v>0</v>
      </c>
      <c r="K251" s="189"/>
      <c r="L251" s="194"/>
      <c r="M251" s="195"/>
      <c r="N251" s="196"/>
      <c r="O251" s="196"/>
      <c r="P251" s="197">
        <f>SUM(P252:P255)</f>
        <v>0</v>
      </c>
      <c r="Q251" s="196"/>
      <c r="R251" s="197">
        <f>SUM(R252:R255)</f>
        <v>0</v>
      </c>
      <c r="S251" s="196"/>
      <c r="T251" s="198">
        <f>SUM(T252:T255)</f>
        <v>0</v>
      </c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R251" s="199" t="s">
        <v>78</v>
      </c>
      <c r="AT251" s="200" t="s">
        <v>69</v>
      </c>
      <c r="AU251" s="200" t="s">
        <v>78</v>
      </c>
      <c r="AY251" s="199" t="s">
        <v>125</v>
      </c>
      <c r="BK251" s="201">
        <f>SUM(BK252:BK255)</f>
        <v>0</v>
      </c>
    </row>
    <row r="252" spans="1:65" s="2" customFormat="1" ht="37.8" customHeight="1">
      <c r="A252" s="37"/>
      <c r="B252" s="38"/>
      <c r="C252" s="204" t="s">
        <v>385</v>
      </c>
      <c r="D252" s="204" t="s">
        <v>128</v>
      </c>
      <c r="E252" s="205" t="s">
        <v>637</v>
      </c>
      <c r="F252" s="206" t="s">
        <v>638</v>
      </c>
      <c r="G252" s="207" t="s">
        <v>135</v>
      </c>
      <c r="H252" s="208">
        <v>247.5</v>
      </c>
      <c r="I252" s="209"/>
      <c r="J252" s="210">
        <f>ROUND(I252*H252,2)</f>
        <v>0</v>
      </c>
      <c r="K252" s="211"/>
      <c r="L252" s="43"/>
      <c r="M252" s="212" t="s">
        <v>19</v>
      </c>
      <c r="N252" s="213" t="s">
        <v>41</v>
      </c>
      <c r="O252" s="83"/>
      <c r="P252" s="214">
        <f>O252*H252</f>
        <v>0</v>
      </c>
      <c r="Q252" s="214">
        <v>0</v>
      </c>
      <c r="R252" s="214">
        <f>Q252*H252</f>
        <v>0</v>
      </c>
      <c r="S252" s="214">
        <v>0</v>
      </c>
      <c r="T252" s="215">
        <f>S252*H252</f>
        <v>0</v>
      </c>
      <c r="U252" s="37"/>
      <c r="V252" s="37"/>
      <c r="W252" s="37"/>
      <c r="X252" s="37"/>
      <c r="Y252" s="37"/>
      <c r="Z252" s="37"/>
      <c r="AA252" s="37"/>
      <c r="AB252" s="37"/>
      <c r="AC252" s="37"/>
      <c r="AD252" s="37"/>
      <c r="AE252" s="37"/>
      <c r="AR252" s="216" t="s">
        <v>132</v>
      </c>
      <c r="AT252" s="216" t="s">
        <v>128</v>
      </c>
      <c r="AU252" s="216" t="s">
        <v>80</v>
      </c>
      <c r="AY252" s="16" t="s">
        <v>125</v>
      </c>
      <c r="BE252" s="217">
        <f>IF(N252="základní",J252,0)</f>
        <v>0</v>
      </c>
      <c r="BF252" s="217">
        <f>IF(N252="snížená",J252,0)</f>
        <v>0</v>
      </c>
      <c r="BG252" s="217">
        <f>IF(N252="zákl. přenesená",J252,0)</f>
        <v>0</v>
      </c>
      <c r="BH252" s="217">
        <f>IF(N252="sníž. přenesená",J252,0)</f>
        <v>0</v>
      </c>
      <c r="BI252" s="217">
        <f>IF(N252="nulová",J252,0)</f>
        <v>0</v>
      </c>
      <c r="BJ252" s="16" t="s">
        <v>78</v>
      </c>
      <c r="BK252" s="217">
        <f>ROUND(I252*H252,2)</f>
        <v>0</v>
      </c>
      <c r="BL252" s="16" t="s">
        <v>132</v>
      </c>
      <c r="BM252" s="216" t="s">
        <v>639</v>
      </c>
    </row>
    <row r="253" spans="1:65" s="2" customFormat="1" ht="24.15" customHeight="1">
      <c r="A253" s="37"/>
      <c r="B253" s="38"/>
      <c r="C253" s="204" t="s">
        <v>640</v>
      </c>
      <c r="D253" s="204" t="s">
        <v>128</v>
      </c>
      <c r="E253" s="205" t="s">
        <v>641</v>
      </c>
      <c r="F253" s="206" t="s">
        <v>642</v>
      </c>
      <c r="G253" s="207" t="s">
        <v>135</v>
      </c>
      <c r="H253" s="208">
        <v>247.5</v>
      </c>
      <c r="I253" s="209"/>
      <c r="J253" s="210">
        <f>ROUND(I253*H253,2)</f>
        <v>0</v>
      </c>
      <c r="K253" s="211"/>
      <c r="L253" s="43"/>
      <c r="M253" s="212" t="s">
        <v>19</v>
      </c>
      <c r="N253" s="213" t="s">
        <v>41</v>
      </c>
      <c r="O253" s="83"/>
      <c r="P253" s="214">
        <f>O253*H253</f>
        <v>0</v>
      </c>
      <c r="Q253" s="214">
        <v>0</v>
      </c>
      <c r="R253" s="214">
        <f>Q253*H253</f>
        <v>0</v>
      </c>
      <c r="S253" s="214">
        <v>0</v>
      </c>
      <c r="T253" s="215">
        <f>S253*H253</f>
        <v>0</v>
      </c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  <c r="AE253" s="37"/>
      <c r="AR253" s="216" t="s">
        <v>132</v>
      </c>
      <c r="AT253" s="216" t="s">
        <v>128</v>
      </c>
      <c r="AU253" s="216" t="s">
        <v>80</v>
      </c>
      <c r="AY253" s="16" t="s">
        <v>125</v>
      </c>
      <c r="BE253" s="217">
        <f>IF(N253="základní",J253,0)</f>
        <v>0</v>
      </c>
      <c r="BF253" s="217">
        <f>IF(N253="snížená",J253,0)</f>
        <v>0</v>
      </c>
      <c r="BG253" s="217">
        <f>IF(N253="zákl. přenesená",J253,0)</f>
        <v>0</v>
      </c>
      <c r="BH253" s="217">
        <f>IF(N253="sníž. přenesená",J253,0)</f>
        <v>0</v>
      </c>
      <c r="BI253" s="217">
        <f>IF(N253="nulová",J253,0)</f>
        <v>0</v>
      </c>
      <c r="BJ253" s="16" t="s">
        <v>78</v>
      </c>
      <c r="BK253" s="217">
        <f>ROUND(I253*H253,2)</f>
        <v>0</v>
      </c>
      <c r="BL253" s="16" t="s">
        <v>132</v>
      </c>
      <c r="BM253" s="216" t="s">
        <v>643</v>
      </c>
    </row>
    <row r="254" spans="1:65" s="2" customFormat="1" ht="16.5" customHeight="1">
      <c r="A254" s="37"/>
      <c r="B254" s="38"/>
      <c r="C254" s="204" t="s">
        <v>388</v>
      </c>
      <c r="D254" s="204" t="s">
        <v>128</v>
      </c>
      <c r="E254" s="205" t="s">
        <v>644</v>
      </c>
      <c r="F254" s="206" t="s">
        <v>645</v>
      </c>
      <c r="G254" s="207" t="s">
        <v>135</v>
      </c>
      <c r="H254" s="208">
        <v>247.5</v>
      </c>
      <c r="I254" s="209"/>
      <c r="J254" s="210">
        <f>ROUND(I254*H254,2)</f>
        <v>0</v>
      </c>
      <c r="K254" s="211"/>
      <c r="L254" s="43"/>
      <c r="M254" s="212" t="s">
        <v>19</v>
      </c>
      <c r="N254" s="213" t="s">
        <v>41</v>
      </c>
      <c r="O254" s="83"/>
      <c r="P254" s="214">
        <f>O254*H254</f>
        <v>0</v>
      </c>
      <c r="Q254" s="214">
        <v>0</v>
      </c>
      <c r="R254" s="214">
        <f>Q254*H254</f>
        <v>0</v>
      </c>
      <c r="S254" s="214">
        <v>0</v>
      </c>
      <c r="T254" s="215">
        <f>S254*H254</f>
        <v>0</v>
      </c>
      <c r="U254" s="37"/>
      <c r="V254" s="37"/>
      <c r="W254" s="37"/>
      <c r="X254" s="37"/>
      <c r="Y254" s="37"/>
      <c r="Z254" s="37"/>
      <c r="AA254" s="37"/>
      <c r="AB254" s="37"/>
      <c r="AC254" s="37"/>
      <c r="AD254" s="37"/>
      <c r="AE254" s="37"/>
      <c r="AR254" s="216" t="s">
        <v>132</v>
      </c>
      <c r="AT254" s="216" t="s">
        <v>128</v>
      </c>
      <c r="AU254" s="216" t="s">
        <v>80</v>
      </c>
      <c r="AY254" s="16" t="s">
        <v>125</v>
      </c>
      <c r="BE254" s="217">
        <f>IF(N254="základní",J254,0)</f>
        <v>0</v>
      </c>
      <c r="BF254" s="217">
        <f>IF(N254="snížená",J254,0)</f>
        <v>0</v>
      </c>
      <c r="BG254" s="217">
        <f>IF(N254="zákl. přenesená",J254,0)</f>
        <v>0</v>
      </c>
      <c r="BH254" s="217">
        <f>IF(N254="sníž. přenesená",J254,0)</f>
        <v>0</v>
      </c>
      <c r="BI254" s="217">
        <f>IF(N254="nulová",J254,0)</f>
        <v>0</v>
      </c>
      <c r="BJ254" s="16" t="s">
        <v>78</v>
      </c>
      <c r="BK254" s="217">
        <f>ROUND(I254*H254,2)</f>
        <v>0</v>
      </c>
      <c r="BL254" s="16" t="s">
        <v>132</v>
      </c>
      <c r="BM254" s="216" t="s">
        <v>646</v>
      </c>
    </row>
    <row r="255" spans="1:65" s="2" customFormat="1" ht="16.5" customHeight="1">
      <c r="A255" s="37"/>
      <c r="B255" s="38"/>
      <c r="C255" s="204" t="s">
        <v>647</v>
      </c>
      <c r="D255" s="204" t="s">
        <v>128</v>
      </c>
      <c r="E255" s="205" t="s">
        <v>648</v>
      </c>
      <c r="F255" s="206" t="s">
        <v>490</v>
      </c>
      <c r="G255" s="207" t="s">
        <v>431</v>
      </c>
      <c r="H255" s="229"/>
      <c r="I255" s="209"/>
      <c r="J255" s="210">
        <f>ROUND(I255*H255,2)</f>
        <v>0</v>
      </c>
      <c r="K255" s="211"/>
      <c r="L255" s="43"/>
      <c r="M255" s="212" t="s">
        <v>19</v>
      </c>
      <c r="N255" s="213" t="s">
        <v>41</v>
      </c>
      <c r="O255" s="83"/>
      <c r="P255" s="214">
        <f>O255*H255</f>
        <v>0</v>
      </c>
      <c r="Q255" s="214">
        <v>0</v>
      </c>
      <c r="R255" s="214">
        <f>Q255*H255</f>
        <v>0</v>
      </c>
      <c r="S255" s="214">
        <v>0</v>
      </c>
      <c r="T255" s="215">
        <f>S255*H255</f>
        <v>0</v>
      </c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  <c r="AE255" s="37"/>
      <c r="AR255" s="216" t="s">
        <v>132</v>
      </c>
      <c r="AT255" s="216" t="s">
        <v>128</v>
      </c>
      <c r="AU255" s="216" t="s">
        <v>80</v>
      </c>
      <c r="AY255" s="16" t="s">
        <v>125</v>
      </c>
      <c r="BE255" s="217">
        <f>IF(N255="základní",J255,0)</f>
        <v>0</v>
      </c>
      <c r="BF255" s="217">
        <f>IF(N255="snížená",J255,0)</f>
        <v>0</v>
      </c>
      <c r="BG255" s="217">
        <f>IF(N255="zákl. přenesená",J255,0)</f>
        <v>0</v>
      </c>
      <c r="BH255" s="217">
        <f>IF(N255="sníž. přenesená",J255,0)</f>
        <v>0</v>
      </c>
      <c r="BI255" s="217">
        <f>IF(N255="nulová",J255,0)</f>
        <v>0</v>
      </c>
      <c r="BJ255" s="16" t="s">
        <v>78</v>
      </c>
      <c r="BK255" s="217">
        <f>ROUND(I255*H255,2)</f>
        <v>0</v>
      </c>
      <c r="BL255" s="16" t="s">
        <v>132</v>
      </c>
      <c r="BM255" s="216" t="s">
        <v>649</v>
      </c>
    </row>
    <row r="256" spans="1:63" s="12" customFormat="1" ht="22.8" customHeight="1">
      <c r="A256" s="12"/>
      <c r="B256" s="188"/>
      <c r="C256" s="189"/>
      <c r="D256" s="190" t="s">
        <v>69</v>
      </c>
      <c r="E256" s="202" t="s">
        <v>650</v>
      </c>
      <c r="F256" s="202" t="s">
        <v>651</v>
      </c>
      <c r="G256" s="189"/>
      <c r="H256" s="189"/>
      <c r="I256" s="192"/>
      <c r="J256" s="203">
        <f>BK256</f>
        <v>0</v>
      </c>
      <c r="K256" s="189"/>
      <c r="L256" s="194"/>
      <c r="M256" s="195"/>
      <c r="N256" s="196"/>
      <c r="O256" s="196"/>
      <c r="P256" s="197">
        <f>SUM(P257:P286)</f>
        <v>0</v>
      </c>
      <c r="Q256" s="196"/>
      <c r="R256" s="197">
        <f>SUM(R257:R286)</f>
        <v>0</v>
      </c>
      <c r="S256" s="196"/>
      <c r="T256" s="198">
        <f>SUM(T257:T286)</f>
        <v>0</v>
      </c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R256" s="199" t="s">
        <v>78</v>
      </c>
      <c r="AT256" s="200" t="s">
        <v>69</v>
      </c>
      <c r="AU256" s="200" t="s">
        <v>78</v>
      </c>
      <c r="AY256" s="199" t="s">
        <v>125</v>
      </c>
      <c r="BK256" s="201">
        <f>SUM(BK257:BK286)</f>
        <v>0</v>
      </c>
    </row>
    <row r="257" spans="1:65" s="2" customFormat="1" ht="24.15" customHeight="1">
      <c r="A257" s="37"/>
      <c r="B257" s="38"/>
      <c r="C257" s="204" t="s">
        <v>392</v>
      </c>
      <c r="D257" s="204" t="s">
        <v>128</v>
      </c>
      <c r="E257" s="205" t="s">
        <v>652</v>
      </c>
      <c r="F257" s="206" t="s">
        <v>653</v>
      </c>
      <c r="G257" s="207" t="s">
        <v>135</v>
      </c>
      <c r="H257" s="208">
        <v>671</v>
      </c>
      <c r="I257" s="209"/>
      <c r="J257" s="210">
        <f>ROUND(I257*H257,2)</f>
        <v>0</v>
      </c>
      <c r="K257" s="211"/>
      <c r="L257" s="43"/>
      <c r="M257" s="212" t="s">
        <v>19</v>
      </c>
      <c r="N257" s="213" t="s">
        <v>41</v>
      </c>
      <c r="O257" s="83"/>
      <c r="P257" s="214">
        <f>O257*H257</f>
        <v>0</v>
      </c>
      <c r="Q257" s="214">
        <v>0</v>
      </c>
      <c r="R257" s="214">
        <f>Q257*H257</f>
        <v>0</v>
      </c>
      <c r="S257" s="214">
        <v>0</v>
      </c>
      <c r="T257" s="215">
        <f>S257*H257</f>
        <v>0</v>
      </c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  <c r="AE257" s="37"/>
      <c r="AR257" s="216" t="s">
        <v>132</v>
      </c>
      <c r="AT257" s="216" t="s">
        <v>128</v>
      </c>
      <c r="AU257" s="216" t="s">
        <v>80</v>
      </c>
      <c r="AY257" s="16" t="s">
        <v>125</v>
      </c>
      <c r="BE257" s="217">
        <f>IF(N257="základní",J257,0)</f>
        <v>0</v>
      </c>
      <c r="BF257" s="217">
        <f>IF(N257="snížená",J257,0)</f>
        <v>0</v>
      </c>
      <c r="BG257" s="217">
        <f>IF(N257="zákl. přenesená",J257,0)</f>
        <v>0</v>
      </c>
      <c r="BH257" s="217">
        <f>IF(N257="sníž. přenesená",J257,0)</f>
        <v>0</v>
      </c>
      <c r="BI257" s="217">
        <f>IF(N257="nulová",J257,0)</f>
        <v>0</v>
      </c>
      <c r="BJ257" s="16" t="s">
        <v>78</v>
      </c>
      <c r="BK257" s="217">
        <f>ROUND(I257*H257,2)</f>
        <v>0</v>
      </c>
      <c r="BL257" s="16" t="s">
        <v>132</v>
      </c>
      <c r="BM257" s="216" t="s">
        <v>654</v>
      </c>
    </row>
    <row r="258" spans="1:65" s="2" customFormat="1" ht="24.15" customHeight="1">
      <c r="A258" s="37"/>
      <c r="B258" s="38"/>
      <c r="C258" s="204" t="s">
        <v>655</v>
      </c>
      <c r="D258" s="204" t="s">
        <v>128</v>
      </c>
      <c r="E258" s="205" t="s">
        <v>656</v>
      </c>
      <c r="F258" s="206" t="s">
        <v>657</v>
      </c>
      <c r="G258" s="207" t="s">
        <v>309</v>
      </c>
      <c r="H258" s="208">
        <v>398</v>
      </c>
      <c r="I258" s="209"/>
      <c r="J258" s="210">
        <f>ROUND(I258*H258,2)</f>
        <v>0</v>
      </c>
      <c r="K258" s="211"/>
      <c r="L258" s="43"/>
      <c r="M258" s="212" t="s">
        <v>19</v>
      </c>
      <c r="N258" s="213" t="s">
        <v>41</v>
      </c>
      <c r="O258" s="83"/>
      <c r="P258" s="214">
        <f>O258*H258</f>
        <v>0</v>
      </c>
      <c r="Q258" s="214">
        <v>0</v>
      </c>
      <c r="R258" s="214">
        <f>Q258*H258</f>
        <v>0</v>
      </c>
      <c r="S258" s="214">
        <v>0</v>
      </c>
      <c r="T258" s="215">
        <f>S258*H258</f>
        <v>0</v>
      </c>
      <c r="U258" s="37"/>
      <c r="V258" s="37"/>
      <c r="W258" s="37"/>
      <c r="X258" s="37"/>
      <c r="Y258" s="37"/>
      <c r="Z258" s="37"/>
      <c r="AA258" s="37"/>
      <c r="AB258" s="37"/>
      <c r="AC258" s="37"/>
      <c r="AD258" s="37"/>
      <c r="AE258" s="37"/>
      <c r="AR258" s="216" t="s">
        <v>132</v>
      </c>
      <c r="AT258" s="216" t="s">
        <v>128</v>
      </c>
      <c r="AU258" s="216" t="s">
        <v>80</v>
      </c>
      <c r="AY258" s="16" t="s">
        <v>125</v>
      </c>
      <c r="BE258" s="217">
        <f>IF(N258="základní",J258,0)</f>
        <v>0</v>
      </c>
      <c r="BF258" s="217">
        <f>IF(N258="snížená",J258,0)</f>
        <v>0</v>
      </c>
      <c r="BG258" s="217">
        <f>IF(N258="zákl. přenesená",J258,0)</f>
        <v>0</v>
      </c>
      <c r="BH258" s="217">
        <f>IF(N258="sníž. přenesená",J258,0)</f>
        <v>0</v>
      </c>
      <c r="BI258" s="217">
        <f>IF(N258="nulová",J258,0)</f>
        <v>0</v>
      </c>
      <c r="BJ258" s="16" t="s">
        <v>78</v>
      </c>
      <c r="BK258" s="217">
        <f>ROUND(I258*H258,2)</f>
        <v>0</v>
      </c>
      <c r="BL258" s="16" t="s">
        <v>132</v>
      </c>
      <c r="BM258" s="216" t="s">
        <v>658</v>
      </c>
    </row>
    <row r="259" spans="1:65" s="2" customFormat="1" ht="24.15" customHeight="1">
      <c r="A259" s="37"/>
      <c r="B259" s="38"/>
      <c r="C259" s="204" t="s">
        <v>395</v>
      </c>
      <c r="D259" s="204" t="s">
        <v>128</v>
      </c>
      <c r="E259" s="205" t="s">
        <v>659</v>
      </c>
      <c r="F259" s="206" t="s">
        <v>660</v>
      </c>
      <c r="G259" s="207" t="s">
        <v>309</v>
      </c>
      <c r="H259" s="208">
        <v>198</v>
      </c>
      <c r="I259" s="209"/>
      <c r="J259" s="210">
        <f>ROUND(I259*H259,2)</f>
        <v>0</v>
      </c>
      <c r="K259" s="211"/>
      <c r="L259" s="43"/>
      <c r="M259" s="212" t="s">
        <v>19</v>
      </c>
      <c r="N259" s="213" t="s">
        <v>41</v>
      </c>
      <c r="O259" s="83"/>
      <c r="P259" s="214">
        <f>O259*H259</f>
        <v>0</v>
      </c>
      <c r="Q259" s="214">
        <v>0</v>
      </c>
      <c r="R259" s="214">
        <f>Q259*H259</f>
        <v>0</v>
      </c>
      <c r="S259" s="214">
        <v>0</v>
      </c>
      <c r="T259" s="215">
        <f>S259*H259</f>
        <v>0</v>
      </c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  <c r="AE259" s="37"/>
      <c r="AR259" s="216" t="s">
        <v>132</v>
      </c>
      <c r="AT259" s="216" t="s">
        <v>128</v>
      </c>
      <c r="AU259" s="216" t="s">
        <v>80</v>
      </c>
      <c r="AY259" s="16" t="s">
        <v>125</v>
      </c>
      <c r="BE259" s="217">
        <f>IF(N259="základní",J259,0)</f>
        <v>0</v>
      </c>
      <c r="BF259" s="217">
        <f>IF(N259="snížená",J259,0)</f>
        <v>0</v>
      </c>
      <c r="BG259" s="217">
        <f>IF(N259="zákl. přenesená",J259,0)</f>
        <v>0</v>
      </c>
      <c r="BH259" s="217">
        <f>IF(N259="sníž. přenesená",J259,0)</f>
        <v>0</v>
      </c>
      <c r="BI259" s="217">
        <f>IF(N259="nulová",J259,0)</f>
        <v>0</v>
      </c>
      <c r="BJ259" s="16" t="s">
        <v>78</v>
      </c>
      <c r="BK259" s="217">
        <f>ROUND(I259*H259,2)</f>
        <v>0</v>
      </c>
      <c r="BL259" s="16" t="s">
        <v>132</v>
      </c>
      <c r="BM259" s="216" t="s">
        <v>661</v>
      </c>
    </row>
    <row r="260" spans="1:65" s="2" customFormat="1" ht="16.5" customHeight="1">
      <c r="A260" s="37"/>
      <c r="B260" s="38"/>
      <c r="C260" s="204" t="s">
        <v>662</v>
      </c>
      <c r="D260" s="204" t="s">
        <v>128</v>
      </c>
      <c r="E260" s="205" t="s">
        <v>663</v>
      </c>
      <c r="F260" s="206" t="s">
        <v>664</v>
      </c>
      <c r="G260" s="207" t="s">
        <v>247</v>
      </c>
      <c r="H260" s="208">
        <v>36</v>
      </c>
      <c r="I260" s="209"/>
      <c r="J260" s="210">
        <f>ROUND(I260*H260,2)</f>
        <v>0</v>
      </c>
      <c r="K260" s="211"/>
      <c r="L260" s="43"/>
      <c r="M260" s="212" t="s">
        <v>19</v>
      </c>
      <c r="N260" s="213" t="s">
        <v>41</v>
      </c>
      <c r="O260" s="83"/>
      <c r="P260" s="214">
        <f>O260*H260</f>
        <v>0</v>
      </c>
      <c r="Q260" s="214">
        <v>0</v>
      </c>
      <c r="R260" s="214">
        <f>Q260*H260</f>
        <v>0</v>
      </c>
      <c r="S260" s="214">
        <v>0</v>
      </c>
      <c r="T260" s="215">
        <f>S260*H260</f>
        <v>0</v>
      </c>
      <c r="U260" s="37"/>
      <c r="V260" s="37"/>
      <c r="W260" s="37"/>
      <c r="X260" s="37"/>
      <c r="Y260" s="37"/>
      <c r="Z260" s="37"/>
      <c r="AA260" s="37"/>
      <c r="AB260" s="37"/>
      <c r="AC260" s="37"/>
      <c r="AD260" s="37"/>
      <c r="AE260" s="37"/>
      <c r="AR260" s="216" t="s">
        <v>132</v>
      </c>
      <c r="AT260" s="216" t="s">
        <v>128</v>
      </c>
      <c r="AU260" s="216" t="s">
        <v>80</v>
      </c>
      <c r="AY260" s="16" t="s">
        <v>125</v>
      </c>
      <c r="BE260" s="217">
        <f>IF(N260="základní",J260,0)</f>
        <v>0</v>
      </c>
      <c r="BF260" s="217">
        <f>IF(N260="snížená",J260,0)</f>
        <v>0</v>
      </c>
      <c r="BG260" s="217">
        <f>IF(N260="zákl. přenesená",J260,0)</f>
        <v>0</v>
      </c>
      <c r="BH260" s="217">
        <f>IF(N260="sníž. přenesená",J260,0)</f>
        <v>0</v>
      </c>
      <c r="BI260" s="217">
        <f>IF(N260="nulová",J260,0)</f>
        <v>0</v>
      </c>
      <c r="BJ260" s="16" t="s">
        <v>78</v>
      </c>
      <c r="BK260" s="217">
        <f>ROUND(I260*H260,2)</f>
        <v>0</v>
      </c>
      <c r="BL260" s="16" t="s">
        <v>132</v>
      </c>
      <c r="BM260" s="216" t="s">
        <v>665</v>
      </c>
    </row>
    <row r="261" spans="1:65" s="2" customFormat="1" ht="16.5" customHeight="1">
      <c r="A261" s="37"/>
      <c r="B261" s="38"/>
      <c r="C261" s="204" t="s">
        <v>401</v>
      </c>
      <c r="D261" s="204" t="s">
        <v>128</v>
      </c>
      <c r="E261" s="205" t="s">
        <v>666</v>
      </c>
      <c r="F261" s="206" t="s">
        <v>667</v>
      </c>
      <c r="G261" s="207" t="s">
        <v>247</v>
      </c>
      <c r="H261" s="208">
        <v>2</v>
      </c>
      <c r="I261" s="209"/>
      <c r="J261" s="210">
        <f>ROUND(I261*H261,2)</f>
        <v>0</v>
      </c>
      <c r="K261" s="211"/>
      <c r="L261" s="43"/>
      <c r="M261" s="212" t="s">
        <v>19</v>
      </c>
      <c r="N261" s="213" t="s">
        <v>41</v>
      </c>
      <c r="O261" s="83"/>
      <c r="P261" s="214">
        <f>O261*H261</f>
        <v>0</v>
      </c>
      <c r="Q261" s="214">
        <v>0</v>
      </c>
      <c r="R261" s="214">
        <f>Q261*H261</f>
        <v>0</v>
      </c>
      <c r="S261" s="214">
        <v>0</v>
      </c>
      <c r="T261" s="215">
        <f>S261*H261</f>
        <v>0</v>
      </c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  <c r="AE261" s="37"/>
      <c r="AR261" s="216" t="s">
        <v>132</v>
      </c>
      <c r="AT261" s="216" t="s">
        <v>128</v>
      </c>
      <c r="AU261" s="216" t="s">
        <v>80</v>
      </c>
      <c r="AY261" s="16" t="s">
        <v>125</v>
      </c>
      <c r="BE261" s="217">
        <f>IF(N261="základní",J261,0)</f>
        <v>0</v>
      </c>
      <c r="BF261" s="217">
        <f>IF(N261="snížená",J261,0)</f>
        <v>0</v>
      </c>
      <c r="BG261" s="217">
        <f>IF(N261="zákl. přenesená",J261,0)</f>
        <v>0</v>
      </c>
      <c r="BH261" s="217">
        <f>IF(N261="sníž. přenesená",J261,0)</f>
        <v>0</v>
      </c>
      <c r="BI261" s="217">
        <f>IF(N261="nulová",J261,0)</f>
        <v>0</v>
      </c>
      <c r="BJ261" s="16" t="s">
        <v>78</v>
      </c>
      <c r="BK261" s="217">
        <f>ROUND(I261*H261,2)</f>
        <v>0</v>
      </c>
      <c r="BL261" s="16" t="s">
        <v>132</v>
      </c>
      <c r="BM261" s="216" t="s">
        <v>668</v>
      </c>
    </row>
    <row r="262" spans="1:65" s="2" customFormat="1" ht="24.15" customHeight="1">
      <c r="A262" s="37"/>
      <c r="B262" s="38"/>
      <c r="C262" s="204" t="s">
        <v>669</v>
      </c>
      <c r="D262" s="204" t="s">
        <v>128</v>
      </c>
      <c r="E262" s="205" t="s">
        <v>670</v>
      </c>
      <c r="F262" s="206" t="s">
        <v>671</v>
      </c>
      <c r="G262" s="207" t="s">
        <v>135</v>
      </c>
      <c r="H262" s="208">
        <v>22</v>
      </c>
      <c r="I262" s="209"/>
      <c r="J262" s="210">
        <f>ROUND(I262*H262,2)</f>
        <v>0</v>
      </c>
      <c r="K262" s="211"/>
      <c r="L262" s="43"/>
      <c r="M262" s="212" t="s">
        <v>19</v>
      </c>
      <c r="N262" s="213" t="s">
        <v>41</v>
      </c>
      <c r="O262" s="83"/>
      <c r="P262" s="214">
        <f>O262*H262</f>
        <v>0</v>
      </c>
      <c r="Q262" s="214">
        <v>0</v>
      </c>
      <c r="R262" s="214">
        <f>Q262*H262</f>
        <v>0</v>
      </c>
      <c r="S262" s="214">
        <v>0</v>
      </c>
      <c r="T262" s="215">
        <f>S262*H262</f>
        <v>0</v>
      </c>
      <c r="U262" s="37"/>
      <c r="V262" s="37"/>
      <c r="W262" s="37"/>
      <c r="X262" s="37"/>
      <c r="Y262" s="37"/>
      <c r="Z262" s="37"/>
      <c r="AA262" s="37"/>
      <c r="AB262" s="37"/>
      <c r="AC262" s="37"/>
      <c r="AD262" s="37"/>
      <c r="AE262" s="37"/>
      <c r="AR262" s="216" t="s">
        <v>132</v>
      </c>
      <c r="AT262" s="216" t="s">
        <v>128</v>
      </c>
      <c r="AU262" s="216" t="s">
        <v>80</v>
      </c>
      <c r="AY262" s="16" t="s">
        <v>125</v>
      </c>
      <c r="BE262" s="217">
        <f>IF(N262="základní",J262,0)</f>
        <v>0</v>
      </c>
      <c r="BF262" s="217">
        <f>IF(N262="snížená",J262,0)</f>
        <v>0</v>
      </c>
      <c r="BG262" s="217">
        <f>IF(N262="zákl. přenesená",J262,0)</f>
        <v>0</v>
      </c>
      <c r="BH262" s="217">
        <f>IF(N262="sníž. přenesená",J262,0)</f>
        <v>0</v>
      </c>
      <c r="BI262" s="217">
        <f>IF(N262="nulová",J262,0)</f>
        <v>0</v>
      </c>
      <c r="BJ262" s="16" t="s">
        <v>78</v>
      </c>
      <c r="BK262" s="217">
        <f>ROUND(I262*H262,2)</f>
        <v>0</v>
      </c>
      <c r="BL262" s="16" t="s">
        <v>132</v>
      </c>
      <c r="BM262" s="216" t="s">
        <v>672</v>
      </c>
    </row>
    <row r="263" spans="1:65" s="2" customFormat="1" ht="24.15" customHeight="1">
      <c r="A263" s="37"/>
      <c r="B263" s="38"/>
      <c r="C263" s="204" t="s">
        <v>404</v>
      </c>
      <c r="D263" s="204" t="s">
        <v>128</v>
      </c>
      <c r="E263" s="205" t="s">
        <v>673</v>
      </c>
      <c r="F263" s="206" t="s">
        <v>674</v>
      </c>
      <c r="G263" s="207" t="s">
        <v>135</v>
      </c>
      <c r="H263" s="208">
        <v>1016</v>
      </c>
      <c r="I263" s="209"/>
      <c r="J263" s="210">
        <f>ROUND(I263*H263,2)</f>
        <v>0</v>
      </c>
      <c r="K263" s="211"/>
      <c r="L263" s="43"/>
      <c r="M263" s="212" t="s">
        <v>19</v>
      </c>
      <c r="N263" s="213" t="s">
        <v>41</v>
      </c>
      <c r="O263" s="83"/>
      <c r="P263" s="214">
        <f>O263*H263</f>
        <v>0</v>
      </c>
      <c r="Q263" s="214">
        <v>0</v>
      </c>
      <c r="R263" s="214">
        <f>Q263*H263</f>
        <v>0</v>
      </c>
      <c r="S263" s="214">
        <v>0</v>
      </c>
      <c r="T263" s="215">
        <f>S263*H263</f>
        <v>0</v>
      </c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  <c r="AE263" s="37"/>
      <c r="AR263" s="216" t="s">
        <v>132</v>
      </c>
      <c r="AT263" s="216" t="s">
        <v>128</v>
      </c>
      <c r="AU263" s="216" t="s">
        <v>80</v>
      </c>
      <c r="AY263" s="16" t="s">
        <v>125</v>
      </c>
      <c r="BE263" s="217">
        <f>IF(N263="základní",J263,0)</f>
        <v>0</v>
      </c>
      <c r="BF263" s="217">
        <f>IF(N263="snížená",J263,0)</f>
        <v>0</v>
      </c>
      <c r="BG263" s="217">
        <f>IF(N263="zákl. přenesená",J263,0)</f>
        <v>0</v>
      </c>
      <c r="BH263" s="217">
        <f>IF(N263="sníž. přenesená",J263,0)</f>
        <v>0</v>
      </c>
      <c r="BI263" s="217">
        <f>IF(N263="nulová",J263,0)</f>
        <v>0</v>
      </c>
      <c r="BJ263" s="16" t="s">
        <v>78</v>
      </c>
      <c r="BK263" s="217">
        <f>ROUND(I263*H263,2)</f>
        <v>0</v>
      </c>
      <c r="BL263" s="16" t="s">
        <v>132</v>
      </c>
      <c r="BM263" s="216" t="s">
        <v>675</v>
      </c>
    </row>
    <row r="264" spans="1:65" s="2" customFormat="1" ht="24.15" customHeight="1">
      <c r="A264" s="37"/>
      <c r="B264" s="38"/>
      <c r="C264" s="204" t="s">
        <v>676</v>
      </c>
      <c r="D264" s="204" t="s">
        <v>128</v>
      </c>
      <c r="E264" s="205" t="s">
        <v>677</v>
      </c>
      <c r="F264" s="206" t="s">
        <v>678</v>
      </c>
      <c r="G264" s="207" t="s">
        <v>135</v>
      </c>
      <c r="H264" s="208">
        <v>508</v>
      </c>
      <c r="I264" s="209"/>
      <c r="J264" s="210">
        <f>ROUND(I264*H264,2)</f>
        <v>0</v>
      </c>
      <c r="K264" s="211"/>
      <c r="L264" s="43"/>
      <c r="M264" s="212" t="s">
        <v>19</v>
      </c>
      <c r="N264" s="213" t="s">
        <v>41</v>
      </c>
      <c r="O264" s="83"/>
      <c r="P264" s="214">
        <f>O264*H264</f>
        <v>0</v>
      </c>
      <c r="Q264" s="214">
        <v>0</v>
      </c>
      <c r="R264" s="214">
        <f>Q264*H264</f>
        <v>0</v>
      </c>
      <c r="S264" s="214">
        <v>0</v>
      </c>
      <c r="T264" s="215">
        <f>S264*H264</f>
        <v>0</v>
      </c>
      <c r="U264" s="37"/>
      <c r="V264" s="37"/>
      <c r="W264" s="37"/>
      <c r="X264" s="37"/>
      <c r="Y264" s="37"/>
      <c r="Z264" s="37"/>
      <c r="AA264" s="37"/>
      <c r="AB264" s="37"/>
      <c r="AC264" s="37"/>
      <c r="AD264" s="37"/>
      <c r="AE264" s="37"/>
      <c r="AR264" s="216" t="s">
        <v>132</v>
      </c>
      <c r="AT264" s="216" t="s">
        <v>128</v>
      </c>
      <c r="AU264" s="216" t="s">
        <v>80</v>
      </c>
      <c r="AY264" s="16" t="s">
        <v>125</v>
      </c>
      <c r="BE264" s="217">
        <f>IF(N264="základní",J264,0)</f>
        <v>0</v>
      </c>
      <c r="BF264" s="217">
        <f>IF(N264="snížená",J264,0)</f>
        <v>0</v>
      </c>
      <c r="BG264" s="217">
        <f>IF(N264="zákl. přenesená",J264,0)</f>
        <v>0</v>
      </c>
      <c r="BH264" s="217">
        <f>IF(N264="sníž. přenesená",J264,0)</f>
        <v>0</v>
      </c>
      <c r="BI264" s="217">
        <f>IF(N264="nulová",J264,0)</f>
        <v>0</v>
      </c>
      <c r="BJ264" s="16" t="s">
        <v>78</v>
      </c>
      <c r="BK264" s="217">
        <f>ROUND(I264*H264,2)</f>
        <v>0</v>
      </c>
      <c r="BL264" s="16" t="s">
        <v>132</v>
      </c>
      <c r="BM264" s="216" t="s">
        <v>679</v>
      </c>
    </row>
    <row r="265" spans="1:65" s="2" customFormat="1" ht="24.15" customHeight="1">
      <c r="A265" s="37"/>
      <c r="B265" s="38"/>
      <c r="C265" s="204" t="s">
        <v>408</v>
      </c>
      <c r="D265" s="204" t="s">
        <v>128</v>
      </c>
      <c r="E265" s="205" t="s">
        <v>680</v>
      </c>
      <c r="F265" s="206" t="s">
        <v>681</v>
      </c>
      <c r="G265" s="207" t="s">
        <v>309</v>
      </c>
      <c r="H265" s="208">
        <v>69</v>
      </c>
      <c r="I265" s="209"/>
      <c r="J265" s="210">
        <f>ROUND(I265*H265,2)</f>
        <v>0</v>
      </c>
      <c r="K265" s="211"/>
      <c r="L265" s="43"/>
      <c r="M265" s="212" t="s">
        <v>19</v>
      </c>
      <c r="N265" s="213" t="s">
        <v>41</v>
      </c>
      <c r="O265" s="83"/>
      <c r="P265" s="214">
        <f>O265*H265</f>
        <v>0</v>
      </c>
      <c r="Q265" s="214">
        <v>0</v>
      </c>
      <c r="R265" s="214">
        <f>Q265*H265</f>
        <v>0</v>
      </c>
      <c r="S265" s="214">
        <v>0</v>
      </c>
      <c r="T265" s="215">
        <f>S265*H265</f>
        <v>0</v>
      </c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  <c r="AE265" s="37"/>
      <c r="AR265" s="216" t="s">
        <v>132</v>
      </c>
      <c r="AT265" s="216" t="s">
        <v>128</v>
      </c>
      <c r="AU265" s="216" t="s">
        <v>80</v>
      </c>
      <c r="AY265" s="16" t="s">
        <v>125</v>
      </c>
      <c r="BE265" s="217">
        <f>IF(N265="základní",J265,0)</f>
        <v>0</v>
      </c>
      <c r="BF265" s="217">
        <f>IF(N265="snížená",J265,0)</f>
        <v>0</v>
      </c>
      <c r="BG265" s="217">
        <f>IF(N265="zákl. přenesená",J265,0)</f>
        <v>0</v>
      </c>
      <c r="BH265" s="217">
        <f>IF(N265="sníž. přenesená",J265,0)</f>
        <v>0</v>
      </c>
      <c r="BI265" s="217">
        <f>IF(N265="nulová",J265,0)</f>
        <v>0</v>
      </c>
      <c r="BJ265" s="16" t="s">
        <v>78</v>
      </c>
      <c r="BK265" s="217">
        <f>ROUND(I265*H265,2)</f>
        <v>0</v>
      </c>
      <c r="BL265" s="16" t="s">
        <v>132</v>
      </c>
      <c r="BM265" s="216" t="s">
        <v>682</v>
      </c>
    </row>
    <row r="266" spans="1:65" s="2" customFormat="1" ht="24.15" customHeight="1">
      <c r="A266" s="37"/>
      <c r="B266" s="38"/>
      <c r="C266" s="204" t="s">
        <v>683</v>
      </c>
      <c r="D266" s="204" t="s">
        <v>128</v>
      </c>
      <c r="E266" s="205" t="s">
        <v>684</v>
      </c>
      <c r="F266" s="206" t="s">
        <v>685</v>
      </c>
      <c r="G266" s="207" t="s">
        <v>135</v>
      </c>
      <c r="H266" s="208">
        <v>140.8</v>
      </c>
      <c r="I266" s="209"/>
      <c r="J266" s="210">
        <f>ROUND(I266*H266,2)</f>
        <v>0</v>
      </c>
      <c r="K266" s="211"/>
      <c r="L266" s="43"/>
      <c r="M266" s="212" t="s">
        <v>19</v>
      </c>
      <c r="N266" s="213" t="s">
        <v>41</v>
      </c>
      <c r="O266" s="83"/>
      <c r="P266" s="214">
        <f>O266*H266</f>
        <v>0</v>
      </c>
      <c r="Q266" s="214">
        <v>0</v>
      </c>
      <c r="R266" s="214">
        <f>Q266*H266</f>
        <v>0</v>
      </c>
      <c r="S266" s="214">
        <v>0</v>
      </c>
      <c r="T266" s="215">
        <f>S266*H266</f>
        <v>0</v>
      </c>
      <c r="U266" s="37"/>
      <c r="V266" s="37"/>
      <c r="W266" s="37"/>
      <c r="X266" s="37"/>
      <c r="Y266" s="37"/>
      <c r="Z266" s="37"/>
      <c r="AA266" s="37"/>
      <c r="AB266" s="37"/>
      <c r="AC266" s="37"/>
      <c r="AD266" s="37"/>
      <c r="AE266" s="37"/>
      <c r="AR266" s="216" t="s">
        <v>132</v>
      </c>
      <c r="AT266" s="216" t="s">
        <v>128</v>
      </c>
      <c r="AU266" s="216" t="s">
        <v>80</v>
      </c>
      <c r="AY266" s="16" t="s">
        <v>125</v>
      </c>
      <c r="BE266" s="217">
        <f>IF(N266="základní",J266,0)</f>
        <v>0</v>
      </c>
      <c r="BF266" s="217">
        <f>IF(N266="snížená",J266,0)</f>
        <v>0</v>
      </c>
      <c r="BG266" s="217">
        <f>IF(N266="zákl. přenesená",J266,0)</f>
        <v>0</v>
      </c>
      <c r="BH266" s="217">
        <f>IF(N266="sníž. přenesená",J266,0)</f>
        <v>0</v>
      </c>
      <c r="BI266" s="217">
        <f>IF(N266="nulová",J266,0)</f>
        <v>0</v>
      </c>
      <c r="BJ266" s="16" t="s">
        <v>78</v>
      </c>
      <c r="BK266" s="217">
        <f>ROUND(I266*H266,2)</f>
        <v>0</v>
      </c>
      <c r="BL266" s="16" t="s">
        <v>132</v>
      </c>
      <c r="BM266" s="216" t="s">
        <v>686</v>
      </c>
    </row>
    <row r="267" spans="1:65" s="2" customFormat="1" ht="16.5" customHeight="1">
      <c r="A267" s="37"/>
      <c r="B267" s="38"/>
      <c r="C267" s="204" t="s">
        <v>411</v>
      </c>
      <c r="D267" s="204" t="s">
        <v>128</v>
      </c>
      <c r="E267" s="205" t="s">
        <v>687</v>
      </c>
      <c r="F267" s="206" t="s">
        <v>688</v>
      </c>
      <c r="G267" s="207" t="s">
        <v>135</v>
      </c>
      <c r="H267" s="208">
        <v>140.8</v>
      </c>
      <c r="I267" s="209"/>
      <c r="J267" s="210">
        <f>ROUND(I267*H267,2)</f>
        <v>0</v>
      </c>
      <c r="K267" s="211"/>
      <c r="L267" s="43"/>
      <c r="M267" s="212" t="s">
        <v>19</v>
      </c>
      <c r="N267" s="213" t="s">
        <v>41</v>
      </c>
      <c r="O267" s="83"/>
      <c r="P267" s="214">
        <f>O267*H267</f>
        <v>0</v>
      </c>
      <c r="Q267" s="214">
        <v>0</v>
      </c>
      <c r="R267" s="214">
        <f>Q267*H267</f>
        <v>0</v>
      </c>
      <c r="S267" s="214">
        <v>0</v>
      </c>
      <c r="T267" s="215">
        <f>S267*H267</f>
        <v>0</v>
      </c>
      <c r="U267" s="37"/>
      <c r="V267" s="37"/>
      <c r="W267" s="37"/>
      <c r="X267" s="37"/>
      <c r="Y267" s="37"/>
      <c r="Z267" s="37"/>
      <c r="AA267" s="37"/>
      <c r="AB267" s="37"/>
      <c r="AC267" s="37"/>
      <c r="AD267" s="37"/>
      <c r="AE267" s="37"/>
      <c r="AR267" s="216" t="s">
        <v>132</v>
      </c>
      <c r="AT267" s="216" t="s">
        <v>128</v>
      </c>
      <c r="AU267" s="216" t="s">
        <v>80</v>
      </c>
      <c r="AY267" s="16" t="s">
        <v>125</v>
      </c>
      <c r="BE267" s="217">
        <f>IF(N267="základní",J267,0)</f>
        <v>0</v>
      </c>
      <c r="BF267" s="217">
        <f>IF(N267="snížená",J267,0)</f>
        <v>0</v>
      </c>
      <c r="BG267" s="217">
        <f>IF(N267="zákl. přenesená",J267,0)</f>
        <v>0</v>
      </c>
      <c r="BH267" s="217">
        <f>IF(N267="sníž. přenesená",J267,0)</f>
        <v>0</v>
      </c>
      <c r="BI267" s="217">
        <f>IF(N267="nulová",J267,0)</f>
        <v>0</v>
      </c>
      <c r="BJ267" s="16" t="s">
        <v>78</v>
      </c>
      <c r="BK267" s="217">
        <f>ROUND(I267*H267,2)</f>
        <v>0</v>
      </c>
      <c r="BL267" s="16" t="s">
        <v>132</v>
      </c>
      <c r="BM267" s="216" t="s">
        <v>689</v>
      </c>
    </row>
    <row r="268" spans="1:65" s="2" customFormat="1" ht="24.15" customHeight="1">
      <c r="A268" s="37"/>
      <c r="B268" s="38"/>
      <c r="C268" s="204" t="s">
        <v>690</v>
      </c>
      <c r="D268" s="204" t="s">
        <v>128</v>
      </c>
      <c r="E268" s="205" t="s">
        <v>691</v>
      </c>
      <c r="F268" s="206" t="s">
        <v>692</v>
      </c>
      <c r="G268" s="207" t="s">
        <v>135</v>
      </c>
      <c r="H268" s="208">
        <v>6</v>
      </c>
      <c r="I268" s="209"/>
      <c r="J268" s="210">
        <f>ROUND(I268*H268,2)</f>
        <v>0</v>
      </c>
      <c r="K268" s="211"/>
      <c r="L268" s="43"/>
      <c r="M268" s="212" t="s">
        <v>19</v>
      </c>
      <c r="N268" s="213" t="s">
        <v>41</v>
      </c>
      <c r="O268" s="83"/>
      <c r="P268" s="214">
        <f>O268*H268</f>
        <v>0</v>
      </c>
      <c r="Q268" s="214">
        <v>0</v>
      </c>
      <c r="R268" s="214">
        <f>Q268*H268</f>
        <v>0</v>
      </c>
      <c r="S268" s="214">
        <v>0</v>
      </c>
      <c r="T268" s="215">
        <f>S268*H268</f>
        <v>0</v>
      </c>
      <c r="U268" s="37"/>
      <c r="V268" s="37"/>
      <c r="W268" s="37"/>
      <c r="X268" s="37"/>
      <c r="Y268" s="37"/>
      <c r="Z268" s="37"/>
      <c r="AA268" s="37"/>
      <c r="AB268" s="37"/>
      <c r="AC268" s="37"/>
      <c r="AD268" s="37"/>
      <c r="AE268" s="37"/>
      <c r="AR268" s="216" t="s">
        <v>132</v>
      </c>
      <c r="AT268" s="216" t="s">
        <v>128</v>
      </c>
      <c r="AU268" s="216" t="s">
        <v>80</v>
      </c>
      <c r="AY268" s="16" t="s">
        <v>125</v>
      </c>
      <c r="BE268" s="217">
        <f>IF(N268="základní",J268,0)</f>
        <v>0</v>
      </c>
      <c r="BF268" s="217">
        <f>IF(N268="snížená",J268,0)</f>
        <v>0</v>
      </c>
      <c r="BG268" s="217">
        <f>IF(N268="zákl. přenesená",J268,0)</f>
        <v>0</v>
      </c>
      <c r="BH268" s="217">
        <f>IF(N268="sníž. přenesená",J268,0)</f>
        <v>0</v>
      </c>
      <c r="BI268" s="217">
        <f>IF(N268="nulová",J268,0)</f>
        <v>0</v>
      </c>
      <c r="BJ268" s="16" t="s">
        <v>78</v>
      </c>
      <c r="BK268" s="217">
        <f>ROUND(I268*H268,2)</f>
        <v>0</v>
      </c>
      <c r="BL268" s="16" t="s">
        <v>132</v>
      </c>
      <c r="BM268" s="216" t="s">
        <v>693</v>
      </c>
    </row>
    <row r="269" spans="1:65" s="2" customFormat="1" ht="16.5" customHeight="1">
      <c r="A269" s="37"/>
      <c r="B269" s="38"/>
      <c r="C269" s="204" t="s">
        <v>415</v>
      </c>
      <c r="D269" s="204" t="s">
        <v>128</v>
      </c>
      <c r="E269" s="205" t="s">
        <v>694</v>
      </c>
      <c r="F269" s="206" t="s">
        <v>695</v>
      </c>
      <c r="G269" s="207" t="s">
        <v>247</v>
      </c>
      <c r="H269" s="208">
        <v>4</v>
      </c>
      <c r="I269" s="209"/>
      <c r="J269" s="210">
        <f>ROUND(I269*H269,2)</f>
        <v>0</v>
      </c>
      <c r="K269" s="211"/>
      <c r="L269" s="43"/>
      <c r="M269" s="212" t="s">
        <v>19</v>
      </c>
      <c r="N269" s="213" t="s">
        <v>41</v>
      </c>
      <c r="O269" s="83"/>
      <c r="P269" s="214">
        <f>O269*H269</f>
        <v>0</v>
      </c>
      <c r="Q269" s="214">
        <v>0</v>
      </c>
      <c r="R269" s="214">
        <f>Q269*H269</f>
        <v>0</v>
      </c>
      <c r="S269" s="214">
        <v>0</v>
      </c>
      <c r="T269" s="215">
        <f>S269*H269</f>
        <v>0</v>
      </c>
      <c r="U269" s="37"/>
      <c r="V269" s="37"/>
      <c r="W269" s="37"/>
      <c r="X269" s="37"/>
      <c r="Y269" s="37"/>
      <c r="Z269" s="37"/>
      <c r="AA269" s="37"/>
      <c r="AB269" s="37"/>
      <c r="AC269" s="37"/>
      <c r="AD269" s="37"/>
      <c r="AE269" s="37"/>
      <c r="AR269" s="216" t="s">
        <v>132</v>
      </c>
      <c r="AT269" s="216" t="s">
        <v>128</v>
      </c>
      <c r="AU269" s="216" t="s">
        <v>80</v>
      </c>
      <c r="AY269" s="16" t="s">
        <v>125</v>
      </c>
      <c r="BE269" s="217">
        <f>IF(N269="základní",J269,0)</f>
        <v>0</v>
      </c>
      <c r="BF269" s="217">
        <f>IF(N269="snížená",J269,0)</f>
        <v>0</v>
      </c>
      <c r="BG269" s="217">
        <f>IF(N269="zákl. přenesená",J269,0)</f>
        <v>0</v>
      </c>
      <c r="BH269" s="217">
        <f>IF(N269="sníž. přenesená",J269,0)</f>
        <v>0</v>
      </c>
      <c r="BI269" s="217">
        <f>IF(N269="nulová",J269,0)</f>
        <v>0</v>
      </c>
      <c r="BJ269" s="16" t="s">
        <v>78</v>
      </c>
      <c r="BK269" s="217">
        <f>ROUND(I269*H269,2)</f>
        <v>0</v>
      </c>
      <c r="BL269" s="16" t="s">
        <v>132</v>
      </c>
      <c r="BM269" s="216" t="s">
        <v>696</v>
      </c>
    </row>
    <row r="270" spans="1:65" s="2" customFormat="1" ht="24.15" customHeight="1">
      <c r="A270" s="37"/>
      <c r="B270" s="38"/>
      <c r="C270" s="204" t="s">
        <v>697</v>
      </c>
      <c r="D270" s="204" t="s">
        <v>128</v>
      </c>
      <c r="E270" s="205" t="s">
        <v>698</v>
      </c>
      <c r="F270" s="206" t="s">
        <v>699</v>
      </c>
      <c r="G270" s="207" t="s">
        <v>309</v>
      </c>
      <c r="H270" s="208">
        <v>40</v>
      </c>
      <c r="I270" s="209"/>
      <c r="J270" s="210">
        <f>ROUND(I270*H270,2)</f>
        <v>0</v>
      </c>
      <c r="K270" s="211"/>
      <c r="L270" s="43"/>
      <c r="M270" s="212" t="s">
        <v>19</v>
      </c>
      <c r="N270" s="213" t="s">
        <v>41</v>
      </c>
      <c r="O270" s="83"/>
      <c r="P270" s="214">
        <f>O270*H270</f>
        <v>0</v>
      </c>
      <c r="Q270" s="214">
        <v>0</v>
      </c>
      <c r="R270" s="214">
        <f>Q270*H270</f>
        <v>0</v>
      </c>
      <c r="S270" s="214">
        <v>0</v>
      </c>
      <c r="T270" s="215">
        <f>S270*H270</f>
        <v>0</v>
      </c>
      <c r="U270" s="37"/>
      <c r="V270" s="37"/>
      <c r="W270" s="37"/>
      <c r="X270" s="37"/>
      <c r="Y270" s="37"/>
      <c r="Z270" s="37"/>
      <c r="AA270" s="37"/>
      <c r="AB270" s="37"/>
      <c r="AC270" s="37"/>
      <c r="AD270" s="37"/>
      <c r="AE270" s="37"/>
      <c r="AR270" s="216" t="s">
        <v>132</v>
      </c>
      <c r="AT270" s="216" t="s">
        <v>128</v>
      </c>
      <c r="AU270" s="216" t="s">
        <v>80</v>
      </c>
      <c r="AY270" s="16" t="s">
        <v>125</v>
      </c>
      <c r="BE270" s="217">
        <f>IF(N270="základní",J270,0)</f>
        <v>0</v>
      </c>
      <c r="BF270" s="217">
        <f>IF(N270="snížená",J270,0)</f>
        <v>0</v>
      </c>
      <c r="BG270" s="217">
        <f>IF(N270="zákl. přenesená",J270,0)</f>
        <v>0</v>
      </c>
      <c r="BH270" s="217">
        <f>IF(N270="sníž. přenesená",J270,0)</f>
        <v>0</v>
      </c>
      <c r="BI270" s="217">
        <f>IF(N270="nulová",J270,0)</f>
        <v>0</v>
      </c>
      <c r="BJ270" s="16" t="s">
        <v>78</v>
      </c>
      <c r="BK270" s="217">
        <f>ROUND(I270*H270,2)</f>
        <v>0</v>
      </c>
      <c r="BL270" s="16" t="s">
        <v>132</v>
      </c>
      <c r="BM270" s="216" t="s">
        <v>700</v>
      </c>
    </row>
    <row r="271" spans="1:65" s="2" customFormat="1" ht="24.15" customHeight="1">
      <c r="A271" s="37"/>
      <c r="B271" s="38"/>
      <c r="C271" s="204" t="s">
        <v>417</v>
      </c>
      <c r="D271" s="204" t="s">
        <v>128</v>
      </c>
      <c r="E271" s="205" t="s">
        <v>701</v>
      </c>
      <c r="F271" s="206" t="s">
        <v>702</v>
      </c>
      <c r="G271" s="207" t="s">
        <v>247</v>
      </c>
      <c r="H271" s="208">
        <v>3</v>
      </c>
      <c r="I271" s="209"/>
      <c r="J271" s="210">
        <f>ROUND(I271*H271,2)</f>
        <v>0</v>
      </c>
      <c r="K271" s="211"/>
      <c r="L271" s="43"/>
      <c r="M271" s="212" t="s">
        <v>19</v>
      </c>
      <c r="N271" s="213" t="s">
        <v>41</v>
      </c>
      <c r="O271" s="83"/>
      <c r="P271" s="214">
        <f>O271*H271</f>
        <v>0</v>
      </c>
      <c r="Q271" s="214">
        <v>0</v>
      </c>
      <c r="R271" s="214">
        <f>Q271*H271</f>
        <v>0</v>
      </c>
      <c r="S271" s="214">
        <v>0</v>
      </c>
      <c r="T271" s="215">
        <f>S271*H271</f>
        <v>0</v>
      </c>
      <c r="U271" s="37"/>
      <c r="V271" s="37"/>
      <c r="W271" s="37"/>
      <c r="X271" s="37"/>
      <c r="Y271" s="37"/>
      <c r="Z271" s="37"/>
      <c r="AA271" s="37"/>
      <c r="AB271" s="37"/>
      <c r="AC271" s="37"/>
      <c r="AD271" s="37"/>
      <c r="AE271" s="37"/>
      <c r="AR271" s="216" t="s">
        <v>132</v>
      </c>
      <c r="AT271" s="216" t="s">
        <v>128</v>
      </c>
      <c r="AU271" s="216" t="s">
        <v>80</v>
      </c>
      <c r="AY271" s="16" t="s">
        <v>125</v>
      </c>
      <c r="BE271" s="217">
        <f>IF(N271="základní",J271,0)</f>
        <v>0</v>
      </c>
      <c r="BF271" s="217">
        <f>IF(N271="snížená",J271,0)</f>
        <v>0</v>
      </c>
      <c r="BG271" s="217">
        <f>IF(N271="zákl. přenesená",J271,0)</f>
        <v>0</v>
      </c>
      <c r="BH271" s="217">
        <f>IF(N271="sníž. přenesená",J271,0)</f>
        <v>0</v>
      </c>
      <c r="BI271" s="217">
        <f>IF(N271="nulová",J271,0)</f>
        <v>0</v>
      </c>
      <c r="BJ271" s="16" t="s">
        <v>78</v>
      </c>
      <c r="BK271" s="217">
        <f>ROUND(I271*H271,2)</f>
        <v>0</v>
      </c>
      <c r="BL271" s="16" t="s">
        <v>132</v>
      </c>
      <c r="BM271" s="216" t="s">
        <v>703</v>
      </c>
    </row>
    <row r="272" spans="1:65" s="2" customFormat="1" ht="24.15" customHeight="1">
      <c r="A272" s="37"/>
      <c r="B272" s="38"/>
      <c r="C272" s="204" t="s">
        <v>704</v>
      </c>
      <c r="D272" s="204" t="s">
        <v>128</v>
      </c>
      <c r="E272" s="205" t="s">
        <v>705</v>
      </c>
      <c r="F272" s="206" t="s">
        <v>706</v>
      </c>
      <c r="G272" s="207" t="s">
        <v>247</v>
      </c>
      <c r="H272" s="208">
        <v>3</v>
      </c>
      <c r="I272" s="209"/>
      <c r="J272" s="210">
        <f>ROUND(I272*H272,2)</f>
        <v>0</v>
      </c>
      <c r="K272" s="211"/>
      <c r="L272" s="43"/>
      <c r="M272" s="212" t="s">
        <v>19</v>
      </c>
      <c r="N272" s="213" t="s">
        <v>41</v>
      </c>
      <c r="O272" s="83"/>
      <c r="P272" s="214">
        <f>O272*H272</f>
        <v>0</v>
      </c>
      <c r="Q272" s="214">
        <v>0</v>
      </c>
      <c r="R272" s="214">
        <f>Q272*H272</f>
        <v>0</v>
      </c>
      <c r="S272" s="214">
        <v>0</v>
      </c>
      <c r="T272" s="215">
        <f>S272*H272</f>
        <v>0</v>
      </c>
      <c r="U272" s="37"/>
      <c r="V272" s="37"/>
      <c r="W272" s="37"/>
      <c r="X272" s="37"/>
      <c r="Y272" s="37"/>
      <c r="Z272" s="37"/>
      <c r="AA272" s="37"/>
      <c r="AB272" s="37"/>
      <c r="AC272" s="37"/>
      <c r="AD272" s="37"/>
      <c r="AE272" s="37"/>
      <c r="AR272" s="216" t="s">
        <v>132</v>
      </c>
      <c r="AT272" s="216" t="s">
        <v>128</v>
      </c>
      <c r="AU272" s="216" t="s">
        <v>80</v>
      </c>
      <c r="AY272" s="16" t="s">
        <v>125</v>
      </c>
      <c r="BE272" s="217">
        <f>IF(N272="základní",J272,0)</f>
        <v>0</v>
      </c>
      <c r="BF272" s="217">
        <f>IF(N272="snížená",J272,0)</f>
        <v>0</v>
      </c>
      <c r="BG272" s="217">
        <f>IF(N272="zákl. přenesená",J272,0)</f>
        <v>0</v>
      </c>
      <c r="BH272" s="217">
        <f>IF(N272="sníž. přenesená",J272,0)</f>
        <v>0</v>
      </c>
      <c r="BI272" s="217">
        <f>IF(N272="nulová",J272,0)</f>
        <v>0</v>
      </c>
      <c r="BJ272" s="16" t="s">
        <v>78</v>
      </c>
      <c r="BK272" s="217">
        <f>ROUND(I272*H272,2)</f>
        <v>0</v>
      </c>
      <c r="BL272" s="16" t="s">
        <v>132</v>
      </c>
      <c r="BM272" s="216" t="s">
        <v>707</v>
      </c>
    </row>
    <row r="273" spans="1:65" s="2" customFormat="1" ht="16.5" customHeight="1">
      <c r="A273" s="37"/>
      <c r="B273" s="38"/>
      <c r="C273" s="204" t="s">
        <v>421</v>
      </c>
      <c r="D273" s="204" t="s">
        <v>128</v>
      </c>
      <c r="E273" s="205" t="s">
        <v>708</v>
      </c>
      <c r="F273" s="206" t="s">
        <v>709</v>
      </c>
      <c r="G273" s="207" t="s">
        <v>710</v>
      </c>
      <c r="H273" s="208">
        <v>60</v>
      </c>
      <c r="I273" s="209"/>
      <c r="J273" s="210">
        <f>ROUND(I273*H273,2)</f>
        <v>0</v>
      </c>
      <c r="K273" s="211"/>
      <c r="L273" s="43"/>
      <c r="M273" s="212" t="s">
        <v>19</v>
      </c>
      <c r="N273" s="213" t="s">
        <v>41</v>
      </c>
      <c r="O273" s="83"/>
      <c r="P273" s="214">
        <f>O273*H273</f>
        <v>0</v>
      </c>
      <c r="Q273" s="214">
        <v>0</v>
      </c>
      <c r="R273" s="214">
        <f>Q273*H273</f>
        <v>0</v>
      </c>
      <c r="S273" s="214">
        <v>0</v>
      </c>
      <c r="T273" s="215">
        <f>S273*H273</f>
        <v>0</v>
      </c>
      <c r="U273" s="37"/>
      <c r="V273" s="37"/>
      <c r="W273" s="37"/>
      <c r="X273" s="37"/>
      <c r="Y273" s="37"/>
      <c r="Z273" s="37"/>
      <c r="AA273" s="37"/>
      <c r="AB273" s="37"/>
      <c r="AC273" s="37"/>
      <c r="AD273" s="37"/>
      <c r="AE273" s="37"/>
      <c r="AR273" s="216" t="s">
        <v>132</v>
      </c>
      <c r="AT273" s="216" t="s">
        <v>128</v>
      </c>
      <c r="AU273" s="216" t="s">
        <v>80</v>
      </c>
      <c r="AY273" s="16" t="s">
        <v>125</v>
      </c>
      <c r="BE273" s="217">
        <f>IF(N273="základní",J273,0)</f>
        <v>0</v>
      </c>
      <c r="BF273" s="217">
        <f>IF(N273="snížená",J273,0)</f>
        <v>0</v>
      </c>
      <c r="BG273" s="217">
        <f>IF(N273="zákl. přenesená",J273,0)</f>
        <v>0</v>
      </c>
      <c r="BH273" s="217">
        <f>IF(N273="sníž. přenesená",J273,0)</f>
        <v>0</v>
      </c>
      <c r="BI273" s="217">
        <f>IF(N273="nulová",J273,0)</f>
        <v>0</v>
      </c>
      <c r="BJ273" s="16" t="s">
        <v>78</v>
      </c>
      <c r="BK273" s="217">
        <f>ROUND(I273*H273,2)</f>
        <v>0</v>
      </c>
      <c r="BL273" s="16" t="s">
        <v>132</v>
      </c>
      <c r="BM273" s="216" t="s">
        <v>711</v>
      </c>
    </row>
    <row r="274" spans="1:65" s="2" customFormat="1" ht="44.25" customHeight="1">
      <c r="A274" s="37"/>
      <c r="B274" s="38"/>
      <c r="C274" s="204" t="s">
        <v>712</v>
      </c>
      <c r="D274" s="204" t="s">
        <v>128</v>
      </c>
      <c r="E274" s="205" t="s">
        <v>713</v>
      </c>
      <c r="F274" s="206" t="s">
        <v>714</v>
      </c>
      <c r="G274" s="207" t="s">
        <v>182</v>
      </c>
      <c r="H274" s="208">
        <v>453.9</v>
      </c>
      <c r="I274" s="209"/>
      <c r="J274" s="210">
        <f>ROUND(I274*H274,2)</f>
        <v>0</v>
      </c>
      <c r="K274" s="211"/>
      <c r="L274" s="43"/>
      <c r="M274" s="212" t="s">
        <v>19</v>
      </c>
      <c r="N274" s="213" t="s">
        <v>41</v>
      </c>
      <c r="O274" s="83"/>
      <c r="P274" s="214">
        <f>O274*H274</f>
        <v>0</v>
      </c>
      <c r="Q274" s="214">
        <v>0</v>
      </c>
      <c r="R274" s="214">
        <f>Q274*H274</f>
        <v>0</v>
      </c>
      <c r="S274" s="214">
        <v>0</v>
      </c>
      <c r="T274" s="215">
        <f>S274*H274</f>
        <v>0</v>
      </c>
      <c r="U274" s="37"/>
      <c r="V274" s="37"/>
      <c r="W274" s="37"/>
      <c r="X274" s="37"/>
      <c r="Y274" s="37"/>
      <c r="Z274" s="37"/>
      <c r="AA274" s="37"/>
      <c r="AB274" s="37"/>
      <c r="AC274" s="37"/>
      <c r="AD274" s="37"/>
      <c r="AE274" s="37"/>
      <c r="AR274" s="216" t="s">
        <v>132</v>
      </c>
      <c r="AT274" s="216" t="s">
        <v>128</v>
      </c>
      <c r="AU274" s="216" t="s">
        <v>80</v>
      </c>
      <c r="AY274" s="16" t="s">
        <v>125</v>
      </c>
      <c r="BE274" s="217">
        <f>IF(N274="základní",J274,0)</f>
        <v>0</v>
      </c>
      <c r="BF274" s="217">
        <f>IF(N274="snížená",J274,0)</f>
        <v>0</v>
      </c>
      <c r="BG274" s="217">
        <f>IF(N274="zákl. přenesená",J274,0)</f>
        <v>0</v>
      </c>
      <c r="BH274" s="217">
        <f>IF(N274="sníž. přenesená",J274,0)</f>
        <v>0</v>
      </c>
      <c r="BI274" s="217">
        <f>IF(N274="nulová",J274,0)</f>
        <v>0</v>
      </c>
      <c r="BJ274" s="16" t="s">
        <v>78</v>
      </c>
      <c r="BK274" s="217">
        <f>ROUND(I274*H274,2)</f>
        <v>0</v>
      </c>
      <c r="BL274" s="16" t="s">
        <v>132</v>
      </c>
      <c r="BM274" s="216" t="s">
        <v>715</v>
      </c>
    </row>
    <row r="275" spans="1:65" s="2" customFormat="1" ht="16.5" customHeight="1">
      <c r="A275" s="37"/>
      <c r="B275" s="38"/>
      <c r="C275" s="204" t="s">
        <v>424</v>
      </c>
      <c r="D275" s="204" t="s">
        <v>128</v>
      </c>
      <c r="E275" s="205" t="s">
        <v>716</v>
      </c>
      <c r="F275" s="206" t="s">
        <v>717</v>
      </c>
      <c r="G275" s="207" t="s">
        <v>182</v>
      </c>
      <c r="H275" s="208">
        <v>1815.6</v>
      </c>
      <c r="I275" s="209"/>
      <c r="J275" s="210">
        <f>ROUND(I275*H275,2)</f>
        <v>0</v>
      </c>
      <c r="K275" s="211"/>
      <c r="L275" s="43"/>
      <c r="M275" s="212" t="s">
        <v>19</v>
      </c>
      <c r="N275" s="213" t="s">
        <v>41</v>
      </c>
      <c r="O275" s="83"/>
      <c r="P275" s="214">
        <f>O275*H275</f>
        <v>0</v>
      </c>
      <c r="Q275" s="214">
        <v>0</v>
      </c>
      <c r="R275" s="214">
        <f>Q275*H275</f>
        <v>0</v>
      </c>
      <c r="S275" s="214">
        <v>0</v>
      </c>
      <c r="T275" s="215">
        <f>S275*H275</f>
        <v>0</v>
      </c>
      <c r="U275" s="37"/>
      <c r="V275" s="37"/>
      <c r="W275" s="37"/>
      <c r="X275" s="37"/>
      <c r="Y275" s="37"/>
      <c r="Z275" s="37"/>
      <c r="AA275" s="37"/>
      <c r="AB275" s="37"/>
      <c r="AC275" s="37"/>
      <c r="AD275" s="37"/>
      <c r="AE275" s="37"/>
      <c r="AR275" s="216" t="s">
        <v>132</v>
      </c>
      <c r="AT275" s="216" t="s">
        <v>128</v>
      </c>
      <c r="AU275" s="216" t="s">
        <v>80</v>
      </c>
      <c r="AY275" s="16" t="s">
        <v>125</v>
      </c>
      <c r="BE275" s="217">
        <f>IF(N275="základní",J275,0)</f>
        <v>0</v>
      </c>
      <c r="BF275" s="217">
        <f>IF(N275="snížená",J275,0)</f>
        <v>0</v>
      </c>
      <c r="BG275" s="217">
        <f>IF(N275="zákl. přenesená",J275,0)</f>
        <v>0</v>
      </c>
      <c r="BH275" s="217">
        <f>IF(N275="sníž. přenesená",J275,0)</f>
        <v>0</v>
      </c>
      <c r="BI275" s="217">
        <f>IF(N275="nulová",J275,0)</f>
        <v>0</v>
      </c>
      <c r="BJ275" s="16" t="s">
        <v>78</v>
      </c>
      <c r="BK275" s="217">
        <f>ROUND(I275*H275,2)</f>
        <v>0</v>
      </c>
      <c r="BL275" s="16" t="s">
        <v>132</v>
      </c>
      <c r="BM275" s="216" t="s">
        <v>718</v>
      </c>
    </row>
    <row r="276" spans="1:65" s="2" customFormat="1" ht="24.15" customHeight="1">
      <c r="A276" s="37"/>
      <c r="B276" s="38"/>
      <c r="C276" s="204" t="s">
        <v>719</v>
      </c>
      <c r="D276" s="204" t="s">
        <v>128</v>
      </c>
      <c r="E276" s="205" t="s">
        <v>720</v>
      </c>
      <c r="F276" s="206" t="s">
        <v>721</v>
      </c>
      <c r="G276" s="207" t="s">
        <v>182</v>
      </c>
      <c r="H276" s="208">
        <v>295.2</v>
      </c>
      <c r="I276" s="209"/>
      <c r="J276" s="210">
        <f>ROUND(I276*H276,2)</f>
        <v>0</v>
      </c>
      <c r="K276" s="211"/>
      <c r="L276" s="43"/>
      <c r="M276" s="212" t="s">
        <v>19</v>
      </c>
      <c r="N276" s="213" t="s">
        <v>41</v>
      </c>
      <c r="O276" s="83"/>
      <c r="P276" s="214">
        <f>O276*H276</f>
        <v>0</v>
      </c>
      <c r="Q276" s="214">
        <v>0</v>
      </c>
      <c r="R276" s="214">
        <f>Q276*H276</f>
        <v>0</v>
      </c>
      <c r="S276" s="214">
        <v>0</v>
      </c>
      <c r="T276" s="215">
        <f>S276*H276</f>
        <v>0</v>
      </c>
      <c r="U276" s="37"/>
      <c r="V276" s="37"/>
      <c r="W276" s="37"/>
      <c r="X276" s="37"/>
      <c r="Y276" s="37"/>
      <c r="Z276" s="37"/>
      <c r="AA276" s="37"/>
      <c r="AB276" s="37"/>
      <c r="AC276" s="37"/>
      <c r="AD276" s="37"/>
      <c r="AE276" s="37"/>
      <c r="AR276" s="216" t="s">
        <v>132</v>
      </c>
      <c r="AT276" s="216" t="s">
        <v>128</v>
      </c>
      <c r="AU276" s="216" t="s">
        <v>80</v>
      </c>
      <c r="AY276" s="16" t="s">
        <v>125</v>
      </c>
      <c r="BE276" s="217">
        <f>IF(N276="základní",J276,0)</f>
        <v>0</v>
      </c>
      <c r="BF276" s="217">
        <f>IF(N276="snížená",J276,0)</f>
        <v>0</v>
      </c>
      <c r="BG276" s="217">
        <f>IF(N276="zákl. přenesená",J276,0)</f>
        <v>0</v>
      </c>
      <c r="BH276" s="217">
        <f>IF(N276="sníž. přenesená",J276,0)</f>
        <v>0</v>
      </c>
      <c r="BI276" s="217">
        <f>IF(N276="nulová",J276,0)</f>
        <v>0</v>
      </c>
      <c r="BJ276" s="16" t="s">
        <v>78</v>
      </c>
      <c r="BK276" s="217">
        <f>ROUND(I276*H276,2)</f>
        <v>0</v>
      </c>
      <c r="BL276" s="16" t="s">
        <v>132</v>
      </c>
      <c r="BM276" s="216" t="s">
        <v>722</v>
      </c>
    </row>
    <row r="277" spans="1:65" s="2" customFormat="1" ht="24.15" customHeight="1">
      <c r="A277" s="37"/>
      <c r="B277" s="38"/>
      <c r="C277" s="204" t="s">
        <v>428</v>
      </c>
      <c r="D277" s="204" t="s">
        <v>128</v>
      </c>
      <c r="E277" s="205" t="s">
        <v>723</v>
      </c>
      <c r="F277" s="206" t="s">
        <v>724</v>
      </c>
      <c r="G277" s="207" t="s">
        <v>182</v>
      </c>
      <c r="H277" s="208">
        <v>158.7</v>
      </c>
      <c r="I277" s="209"/>
      <c r="J277" s="210">
        <f>ROUND(I277*H277,2)</f>
        <v>0</v>
      </c>
      <c r="K277" s="211"/>
      <c r="L277" s="43"/>
      <c r="M277" s="212" t="s">
        <v>19</v>
      </c>
      <c r="N277" s="213" t="s">
        <v>41</v>
      </c>
      <c r="O277" s="83"/>
      <c r="P277" s="214">
        <f>O277*H277</f>
        <v>0</v>
      </c>
      <c r="Q277" s="214">
        <v>0</v>
      </c>
      <c r="R277" s="214">
        <f>Q277*H277</f>
        <v>0</v>
      </c>
      <c r="S277" s="214">
        <v>0</v>
      </c>
      <c r="T277" s="215">
        <f>S277*H277</f>
        <v>0</v>
      </c>
      <c r="U277" s="37"/>
      <c r="V277" s="37"/>
      <c r="W277" s="37"/>
      <c r="X277" s="37"/>
      <c r="Y277" s="37"/>
      <c r="Z277" s="37"/>
      <c r="AA277" s="37"/>
      <c r="AB277" s="37"/>
      <c r="AC277" s="37"/>
      <c r="AD277" s="37"/>
      <c r="AE277" s="37"/>
      <c r="AR277" s="216" t="s">
        <v>132</v>
      </c>
      <c r="AT277" s="216" t="s">
        <v>128</v>
      </c>
      <c r="AU277" s="216" t="s">
        <v>80</v>
      </c>
      <c r="AY277" s="16" t="s">
        <v>125</v>
      </c>
      <c r="BE277" s="217">
        <f>IF(N277="základní",J277,0)</f>
        <v>0</v>
      </c>
      <c r="BF277" s="217">
        <f>IF(N277="snížená",J277,0)</f>
        <v>0</v>
      </c>
      <c r="BG277" s="217">
        <f>IF(N277="zákl. přenesená",J277,0)</f>
        <v>0</v>
      </c>
      <c r="BH277" s="217">
        <f>IF(N277="sníž. přenesená",J277,0)</f>
        <v>0</v>
      </c>
      <c r="BI277" s="217">
        <f>IF(N277="nulová",J277,0)</f>
        <v>0</v>
      </c>
      <c r="BJ277" s="16" t="s">
        <v>78</v>
      </c>
      <c r="BK277" s="217">
        <f>ROUND(I277*H277,2)</f>
        <v>0</v>
      </c>
      <c r="BL277" s="16" t="s">
        <v>132</v>
      </c>
      <c r="BM277" s="216" t="s">
        <v>725</v>
      </c>
    </row>
    <row r="278" spans="1:65" s="2" customFormat="1" ht="44.25" customHeight="1">
      <c r="A278" s="37"/>
      <c r="B278" s="38"/>
      <c r="C278" s="204" t="s">
        <v>726</v>
      </c>
      <c r="D278" s="204" t="s">
        <v>128</v>
      </c>
      <c r="E278" s="205" t="s">
        <v>727</v>
      </c>
      <c r="F278" s="206" t="s">
        <v>728</v>
      </c>
      <c r="G278" s="207" t="s">
        <v>182</v>
      </c>
      <c r="H278" s="208">
        <v>147.6</v>
      </c>
      <c r="I278" s="209"/>
      <c r="J278" s="210">
        <f>ROUND(I278*H278,2)</f>
        <v>0</v>
      </c>
      <c r="K278" s="211"/>
      <c r="L278" s="43"/>
      <c r="M278" s="212" t="s">
        <v>19</v>
      </c>
      <c r="N278" s="213" t="s">
        <v>41</v>
      </c>
      <c r="O278" s="83"/>
      <c r="P278" s="214">
        <f>O278*H278</f>
        <v>0</v>
      </c>
      <c r="Q278" s="214">
        <v>0</v>
      </c>
      <c r="R278" s="214">
        <f>Q278*H278</f>
        <v>0</v>
      </c>
      <c r="S278" s="214">
        <v>0</v>
      </c>
      <c r="T278" s="215">
        <f>S278*H278</f>
        <v>0</v>
      </c>
      <c r="U278" s="37"/>
      <c r="V278" s="37"/>
      <c r="W278" s="37"/>
      <c r="X278" s="37"/>
      <c r="Y278" s="37"/>
      <c r="Z278" s="37"/>
      <c r="AA278" s="37"/>
      <c r="AB278" s="37"/>
      <c r="AC278" s="37"/>
      <c r="AD278" s="37"/>
      <c r="AE278" s="37"/>
      <c r="AR278" s="216" t="s">
        <v>132</v>
      </c>
      <c r="AT278" s="216" t="s">
        <v>128</v>
      </c>
      <c r="AU278" s="216" t="s">
        <v>80</v>
      </c>
      <c r="AY278" s="16" t="s">
        <v>125</v>
      </c>
      <c r="BE278" s="217">
        <f>IF(N278="základní",J278,0)</f>
        <v>0</v>
      </c>
      <c r="BF278" s="217">
        <f>IF(N278="snížená",J278,0)</f>
        <v>0</v>
      </c>
      <c r="BG278" s="217">
        <f>IF(N278="zákl. přenesená",J278,0)</f>
        <v>0</v>
      </c>
      <c r="BH278" s="217">
        <f>IF(N278="sníž. přenesená",J278,0)</f>
        <v>0</v>
      </c>
      <c r="BI278" s="217">
        <f>IF(N278="nulová",J278,0)</f>
        <v>0</v>
      </c>
      <c r="BJ278" s="16" t="s">
        <v>78</v>
      </c>
      <c r="BK278" s="217">
        <f>ROUND(I278*H278,2)</f>
        <v>0</v>
      </c>
      <c r="BL278" s="16" t="s">
        <v>132</v>
      </c>
      <c r="BM278" s="216" t="s">
        <v>729</v>
      </c>
    </row>
    <row r="279" spans="1:65" s="2" customFormat="1" ht="16.5" customHeight="1">
      <c r="A279" s="37"/>
      <c r="B279" s="38"/>
      <c r="C279" s="204" t="s">
        <v>432</v>
      </c>
      <c r="D279" s="204" t="s">
        <v>128</v>
      </c>
      <c r="E279" s="205" t="s">
        <v>730</v>
      </c>
      <c r="F279" s="206" t="s">
        <v>731</v>
      </c>
      <c r="G279" s="207" t="s">
        <v>182</v>
      </c>
      <c r="H279" s="208">
        <v>590.4</v>
      </c>
      <c r="I279" s="209"/>
      <c r="J279" s="210">
        <f>ROUND(I279*H279,2)</f>
        <v>0</v>
      </c>
      <c r="K279" s="211"/>
      <c r="L279" s="43"/>
      <c r="M279" s="212" t="s">
        <v>19</v>
      </c>
      <c r="N279" s="213" t="s">
        <v>41</v>
      </c>
      <c r="O279" s="83"/>
      <c r="P279" s="214">
        <f>O279*H279</f>
        <v>0</v>
      </c>
      <c r="Q279" s="214">
        <v>0</v>
      </c>
      <c r="R279" s="214">
        <f>Q279*H279</f>
        <v>0</v>
      </c>
      <c r="S279" s="214">
        <v>0</v>
      </c>
      <c r="T279" s="215">
        <f>S279*H279</f>
        <v>0</v>
      </c>
      <c r="U279" s="37"/>
      <c r="V279" s="37"/>
      <c r="W279" s="37"/>
      <c r="X279" s="37"/>
      <c r="Y279" s="37"/>
      <c r="Z279" s="37"/>
      <c r="AA279" s="37"/>
      <c r="AB279" s="37"/>
      <c r="AC279" s="37"/>
      <c r="AD279" s="37"/>
      <c r="AE279" s="37"/>
      <c r="AR279" s="216" t="s">
        <v>132</v>
      </c>
      <c r="AT279" s="216" t="s">
        <v>128</v>
      </c>
      <c r="AU279" s="216" t="s">
        <v>80</v>
      </c>
      <c r="AY279" s="16" t="s">
        <v>125</v>
      </c>
      <c r="BE279" s="217">
        <f>IF(N279="základní",J279,0)</f>
        <v>0</v>
      </c>
      <c r="BF279" s="217">
        <f>IF(N279="snížená",J279,0)</f>
        <v>0</v>
      </c>
      <c r="BG279" s="217">
        <f>IF(N279="zákl. přenesená",J279,0)</f>
        <v>0</v>
      </c>
      <c r="BH279" s="217">
        <f>IF(N279="sníž. přenesená",J279,0)</f>
        <v>0</v>
      </c>
      <c r="BI279" s="217">
        <f>IF(N279="nulová",J279,0)</f>
        <v>0</v>
      </c>
      <c r="BJ279" s="16" t="s">
        <v>78</v>
      </c>
      <c r="BK279" s="217">
        <f>ROUND(I279*H279,2)</f>
        <v>0</v>
      </c>
      <c r="BL279" s="16" t="s">
        <v>132</v>
      </c>
      <c r="BM279" s="216" t="s">
        <v>732</v>
      </c>
    </row>
    <row r="280" spans="1:65" s="2" customFormat="1" ht="24.15" customHeight="1">
      <c r="A280" s="37"/>
      <c r="B280" s="38"/>
      <c r="C280" s="204" t="s">
        <v>733</v>
      </c>
      <c r="D280" s="204" t="s">
        <v>128</v>
      </c>
      <c r="E280" s="205" t="s">
        <v>734</v>
      </c>
      <c r="F280" s="206" t="s">
        <v>735</v>
      </c>
      <c r="G280" s="207" t="s">
        <v>182</v>
      </c>
      <c r="H280" s="208">
        <v>147.6</v>
      </c>
      <c r="I280" s="209"/>
      <c r="J280" s="210">
        <f>ROUND(I280*H280,2)</f>
        <v>0</v>
      </c>
      <c r="K280" s="211"/>
      <c r="L280" s="43"/>
      <c r="M280" s="212" t="s">
        <v>19</v>
      </c>
      <c r="N280" s="213" t="s">
        <v>41</v>
      </c>
      <c r="O280" s="83"/>
      <c r="P280" s="214">
        <f>O280*H280</f>
        <v>0</v>
      </c>
      <c r="Q280" s="214">
        <v>0</v>
      </c>
      <c r="R280" s="214">
        <f>Q280*H280</f>
        <v>0</v>
      </c>
      <c r="S280" s="214">
        <v>0</v>
      </c>
      <c r="T280" s="215">
        <f>S280*H280</f>
        <v>0</v>
      </c>
      <c r="U280" s="37"/>
      <c r="V280" s="37"/>
      <c r="W280" s="37"/>
      <c r="X280" s="37"/>
      <c r="Y280" s="37"/>
      <c r="Z280" s="37"/>
      <c r="AA280" s="37"/>
      <c r="AB280" s="37"/>
      <c r="AC280" s="37"/>
      <c r="AD280" s="37"/>
      <c r="AE280" s="37"/>
      <c r="AR280" s="216" t="s">
        <v>132</v>
      </c>
      <c r="AT280" s="216" t="s">
        <v>128</v>
      </c>
      <c r="AU280" s="216" t="s">
        <v>80</v>
      </c>
      <c r="AY280" s="16" t="s">
        <v>125</v>
      </c>
      <c r="BE280" s="217">
        <f>IF(N280="základní",J280,0)</f>
        <v>0</v>
      </c>
      <c r="BF280" s="217">
        <f>IF(N280="snížená",J280,0)</f>
        <v>0</v>
      </c>
      <c r="BG280" s="217">
        <f>IF(N280="zákl. přenesená",J280,0)</f>
        <v>0</v>
      </c>
      <c r="BH280" s="217">
        <f>IF(N280="sníž. přenesená",J280,0)</f>
        <v>0</v>
      </c>
      <c r="BI280" s="217">
        <f>IF(N280="nulová",J280,0)</f>
        <v>0</v>
      </c>
      <c r="BJ280" s="16" t="s">
        <v>78</v>
      </c>
      <c r="BK280" s="217">
        <f>ROUND(I280*H280,2)</f>
        <v>0</v>
      </c>
      <c r="BL280" s="16" t="s">
        <v>132</v>
      </c>
      <c r="BM280" s="216" t="s">
        <v>736</v>
      </c>
    </row>
    <row r="281" spans="1:65" s="2" customFormat="1" ht="44.25" customHeight="1">
      <c r="A281" s="37"/>
      <c r="B281" s="38"/>
      <c r="C281" s="204" t="s">
        <v>441</v>
      </c>
      <c r="D281" s="204" t="s">
        <v>128</v>
      </c>
      <c r="E281" s="205" t="s">
        <v>737</v>
      </c>
      <c r="F281" s="206" t="s">
        <v>738</v>
      </c>
      <c r="G281" s="207" t="s">
        <v>182</v>
      </c>
      <c r="H281" s="208">
        <v>1.8</v>
      </c>
      <c r="I281" s="209"/>
      <c r="J281" s="210">
        <f>ROUND(I281*H281,2)</f>
        <v>0</v>
      </c>
      <c r="K281" s="211"/>
      <c r="L281" s="43"/>
      <c r="M281" s="212" t="s">
        <v>19</v>
      </c>
      <c r="N281" s="213" t="s">
        <v>41</v>
      </c>
      <c r="O281" s="83"/>
      <c r="P281" s="214">
        <f>O281*H281</f>
        <v>0</v>
      </c>
      <c r="Q281" s="214">
        <v>0</v>
      </c>
      <c r="R281" s="214">
        <f>Q281*H281</f>
        <v>0</v>
      </c>
      <c r="S281" s="214">
        <v>0</v>
      </c>
      <c r="T281" s="215">
        <f>S281*H281</f>
        <v>0</v>
      </c>
      <c r="U281" s="37"/>
      <c r="V281" s="37"/>
      <c r="W281" s="37"/>
      <c r="X281" s="37"/>
      <c r="Y281" s="37"/>
      <c r="Z281" s="37"/>
      <c r="AA281" s="37"/>
      <c r="AB281" s="37"/>
      <c r="AC281" s="37"/>
      <c r="AD281" s="37"/>
      <c r="AE281" s="37"/>
      <c r="AR281" s="216" t="s">
        <v>132</v>
      </c>
      <c r="AT281" s="216" t="s">
        <v>128</v>
      </c>
      <c r="AU281" s="216" t="s">
        <v>80</v>
      </c>
      <c r="AY281" s="16" t="s">
        <v>125</v>
      </c>
      <c r="BE281" s="217">
        <f>IF(N281="základní",J281,0)</f>
        <v>0</v>
      </c>
      <c r="BF281" s="217">
        <f>IF(N281="snížená",J281,0)</f>
        <v>0</v>
      </c>
      <c r="BG281" s="217">
        <f>IF(N281="zákl. přenesená",J281,0)</f>
        <v>0</v>
      </c>
      <c r="BH281" s="217">
        <f>IF(N281="sníž. přenesená",J281,0)</f>
        <v>0</v>
      </c>
      <c r="BI281" s="217">
        <f>IF(N281="nulová",J281,0)</f>
        <v>0</v>
      </c>
      <c r="BJ281" s="16" t="s">
        <v>78</v>
      </c>
      <c r="BK281" s="217">
        <f>ROUND(I281*H281,2)</f>
        <v>0</v>
      </c>
      <c r="BL281" s="16" t="s">
        <v>132</v>
      </c>
      <c r="BM281" s="216" t="s">
        <v>739</v>
      </c>
    </row>
    <row r="282" spans="1:65" s="2" customFormat="1" ht="16.5" customHeight="1">
      <c r="A282" s="37"/>
      <c r="B282" s="38"/>
      <c r="C282" s="204" t="s">
        <v>740</v>
      </c>
      <c r="D282" s="204" t="s">
        <v>128</v>
      </c>
      <c r="E282" s="205" t="s">
        <v>741</v>
      </c>
      <c r="F282" s="206" t="s">
        <v>742</v>
      </c>
      <c r="G282" s="207" t="s">
        <v>182</v>
      </c>
      <c r="H282" s="208">
        <v>7.2</v>
      </c>
      <c r="I282" s="209"/>
      <c r="J282" s="210">
        <f>ROUND(I282*H282,2)</f>
        <v>0</v>
      </c>
      <c r="K282" s="211"/>
      <c r="L282" s="43"/>
      <c r="M282" s="212" t="s">
        <v>19</v>
      </c>
      <c r="N282" s="213" t="s">
        <v>41</v>
      </c>
      <c r="O282" s="83"/>
      <c r="P282" s="214">
        <f>O282*H282</f>
        <v>0</v>
      </c>
      <c r="Q282" s="214">
        <v>0</v>
      </c>
      <c r="R282" s="214">
        <f>Q282*H282</f>
        <v>0</v>
      </c>
      <c r="S282" s="214">
        <v>0</v>
      </c>
      <c r="T282" s="215">
        <f>S282*H282</f>
        <v>0</v>
      </c>
      <c r="U282" s="37"/>
      <c r="V282" s="37"/>
      <c r="W282" s="37"/>
      <c r="X282" s="37"/>
      <c r="Y282" s="37"/>
      <c r="Z282" s="37"/>
      <c r="AA282" s="37"/>
      <c r="AB282" s="37"/>
      <c r="AC282" s="37"/>
      <c r="AD282" s="37"/>
      <c r="AE282" s="37"/>
      <c r="AR282" s="216" t="s">
        <v>132</v>
      </c>
      <c r="AT282" s="216" t="s">
        <v>128</v>
      </c>
      <c r="AU282" s="216" t="s">
        <v>80</v>
      </c>
      <c r="AY282" s="16" t="s">
        <v>125</v>
      </c>
      <c r="BE282" s="217">
        <f>IF(N282="základní",J282,0)</f>
        <v>0</v>
      </c>
      <c r="BF282" s="217">
        <f>IF(N282="snížená",J282,0)</f>
        <v>0</v>
      </c>
      <c r="BG282" s="217">
        <f>IF(N282="zákl. přenesená",J282,0)</f>
        <v>0</v>
      </c>
      <c r="BH282" s="217">
        <f>IF(N282="sníž. přenesená",J282,0)</f>
        <v>0</v>
      </c>
      <c r="BI282" s="217">
        <f>IF(N282="nulová",J282,0)</f>
        <v>0</v>
      </c>
      <c r="BJ282" s="16" t="s">
        <v>78</v>
      </c>
      <c r="BK282" s="217">
        <f>ROUND(I282*H282,2)</f>
        <v>0</v>
      </c>
      <c r="BL282" s="16" t="s">
        <v>132</v>
      </c>
      <c r="BM282" s="216" t="s">
        <v>743</v>
      </c>
    </row>
    <row r="283" spans="1:65" s="2" customFormat="1" ht="24.15" customHeight="1">
      <c r="A283" s="37"/>
      <c r="B283" s="38"/>
      <c r="C283" s="204" t="s">
        <v>444</v>
      </c>
      <c r="D283" s="204" t="s">
        <v>128</v>
      </c>
      <c r="E283" s="205" t="s">
        <v>744</v>
      </c>
      <c r="F283" s="206" t="s">
        <v>745</v>
      </c>
      <c r="G283" s="207" t="s">
        <v>182</v>
      </c>
      <c r="H283" s="208">
        <v>1.8</v>
      </c>
      <c r="I283" s="209"/>
      <c r="J283" s="210">
        <f>ROUND(I283*H283,2)</f>
        <v>0</v>
      </c>
      <c r="K283" s="211"/>
      <c r="L283" s="43"/>
      <c r="M283" s="212" t="s">
        <v>19</v>
      </c>
      <c r="N283" s="213" t="s">
        <v>41</v>
      </c>
      <c r="O283" s="83"/>
      <c r="P283" s="214">
        <f>O283*H283</f>
        <v>0</v>
      </c>
      <c r="Q283" s="214">
        <v>0</v>
      </c>
      <c r="R283" s="214">
        <f>Q283*H283</f>
        <v>0</v>
      </c>
      <c r="S283" s="214">
        <v>0</v>
      </c>
      <c r="T283" s="215">
        <f>S283*H283</f>
        <v>0</v>
      </c>
      <c r="U283" s="37"/>
      <c r="V283" s="37"/>
      <c r="W283" s="37"/>
      <c r="X283" s="37"/>
      <c r="Y283" s="37"/>
      <c r="Z283" s="37"/>
      <c r="AA283" s="37"/>
      <c r="AB283" s="37"/>
      <c r="AC283" s="37"/>
      <c r="AD283" s="37"/>
      <c r="AE283" s="37"/>
      <c r="AR283" s="216" t="s">
        <v>132</v>
      </c>
      <c r="AT283" s="216" t="s">
        <v>128</v>
      </c>
      <c r="AU283" s="216" t="s">
        <v>80</v>
      </c>
      <c r="AY283" s="16" t="s">
        <v>125</v>
      </c>
      <c r="BE283" s="217">
        <f>IF(N283="základní",J283,0)</f>
        <v>0</v>
      </c>
      <c r="BF283" s="217">
        <f>IF(N283="snížená",J283,0)</f>
        <v>0</v>
      </c>
      <c r="BG283" s="217">
        <f>IF(N283="zákl. přenesená",J283,0)</f>
        <v>0</v>
      </c>
      <c r="BH283" s="217">
        <f>IF(N283="sníž. přenesená",J283,0)</f>
        <v>0</v>
      </c>
      <c r="BI283" s="217">
        <f>IF(N283="nulová",J283,0)</f>
        <v>0</v>
      </c>
      <c r="BJ283" s="16" t="s">
        <v>78</v>
      </c>
      <c r="BK283" s="217">
        <f>ROUND(I283*H283,2)</f>
        <v>0</v>
      </c>
      <c r="BL283" s="16" t="s">
        <v>132</v>
      </c>
      <c r="BM283" s="216" t="s">
        <v>746</v>
      </c>
    </row>
    <row r="284" spans="1:65" s="2" customFormat="1" ht="37.8" customHeight="1">
      <c r="A284" s="37"/>
      <c r="B284" s="38"/>
      <c r="C284" s="204" t="s">
        <v>747</v>
      </c>
      <c r="D284" s="204" t="s">
        <v>128</v>
      </c>
      <c r="E284" s="205" t="s">
        <v>748</v>
      </c>
      <c r="F284" s="206" t="s">
        <v>749</v>
      </c>
      <c r="G284" s="207" t="s">
        <v>182</v>
      </c>
      <c r="H284" s="208">
        <v>111.8</v>
      </c>
      <c r="I284" s="209"/>
      <c r="J284" s="210">
        <f>ROUND(I284*H284,2)</f>
        <v>0</v>
      </c>
      <c r="K284" s="211"/>
      <c r="L284" s="43"/>
      <c r="M284" s="212" t="s">
        <v>19</v>
      </c>
      <c r="N284" s="213" t="s">
        <v>41</v>
      </c>
      <c r="O284" s="83"/>
      <c r="P284" s="214">
        <f>O284*H284</f>
        <v>0</v>
      </c>
      <c r="Q284" s="214">
        <v>0</v>
      </c>
      <c r="R284" s="214">
        <f>Q284*H284</f>
        <v>0</v>
      </c>
      <c r="S284" s="214">
        <v>0</v>
      </c>
      <c r="T284" s="215">
        <f>S284*H284</f>
        <v>0</v>
      </c>
      <c r="U284" s="37"/>
      <c r="V284" s="37"/>
      <c r="W284" s="37"/>
      <c r="X284" s="37"/>
      <c r="Y284" s="37"/>
      <c r="Z284" s="37"/>
      <c r="AA284" s="37"/>
      <c r="AB284" s="37"/>
      <c r="AC284" s="37"/>
      <c r="AD284" s="37"/>
      <c r="AE284" s="37"/>
      <c r="AR284" s="216" t="s">
        <v>132</v>
      </c>
      <c r="AT284" s="216" t="s">
        <v>128</v>
      </c>
      <c r="AU284" s="216" t="s">
        <v>80</v>
      </c>
      <c r="AY284" s="16" t="s">
        <v>125</v>
      </c>
      <c r="BE284" s="217">
        <f>IF(N284="základní",J284,0)</f>
        <v>0</v>
      </c>
      <c r="BF284" s="217">
        <f>IF(N284="snížená",J284,0)</f>
        <v>0</v>
      </c>
      <c r="BG284" s="217">
        <f>IF(N284="zákl. přenesená",J284,0)</f>
        <v>0</v>
      </c>
      <c r="BH284" s="217">
        <f>IF(N284="sníž. přenesená",J284,0)</f>
        <v>0</v>
      </c>
      <c r="BI284" s="217">
        <f>IF(N284="nulová",J284,0)</f>
        <v>0</v>
      </c>
      <c r="BJ284" s="16" t="s">
        <v>78</v>
      </c>
      <c r="BK284" s="217">
        <f>ROUND(I284*H284,2)</f>
        <v>0</v>
      </c>
      <c r="BL284" s="16" t="s">
        <v>132</v>
      </c>
      <c r="BM284" s="216" t="s">
        <v>750</v>
      </c>
    </row>
    <row r="285" spans="1:65" s="2" customFormat="1" ht="16.5" customHeight="1">
      <c r="A285" s="37"/>
      <c r="B285" s="38"/>
      <c r="C285" s="204" t="s">
        <v>448</v>
      </c>
      <c r="D285" s="204" t="s">
        <v>128</v>
      </c>
      <c r="E285" s="205" t="s">
        <v>751</v>
      </c>
      <c r="F285" s="206" t="s">
        <v>752</v>
      </c>
      <c r="G285" s="207" t="s">
        <v>182</v>
      </c>
      <c r="H285" s="208">
        <v>447.2</v>
      </c>
      <c r="I285" s="209"/>
      <c r="J285" s="210">
        <f>ROUND(I285*H285,2)</f>
        <v>0</v>
      </c>
      <c r="K285" s="211"/>
      <c r="L285" s="43"/>
      <c r="M285" s="212" t="s">
        <v>19</v>
      </c>
      <c r="N285" s="213" t="s">
        <v>41</v>
      </c>
      <c r="O285" s="83"/>
      <c r="P285" s="214">
        <f>O285*H285</f>
        <v>0</v>
      </c>
      <c r="Q285" s="214">
        <v>0</v>
      </c>
      <c r="R285" s="214">
        <f>Q285*H285</f>
        <v>0</v>
      </c>
      <c r="S285" s="214">
        <v>0</v>
      </c>
      <c r="T285" s="215">
        <f>S285*H285</f>
        <v>0</v>
      </c>
      <c r="U285" s="37"/>
      <c r="V285" s="37"/>
      <c r="W285" s="37"/>
      <c r="X285" s="37"/>
      <c r="Y285" s="37"/>
      <c r="Z285" s="37"/>
      <c r="AA285" s="37"/>
      <c r="AB285" s="37"/>
      <c r="AC285" s="37"/>
      <c r="AD285" s="37"/>
      <c r="AE285" s="37"/>
      <c r="AR285" s="216" t="s">
        <v>132</v>
      </c>
      <c r="AT285" s="216" t="s">
        <v>128</v>
      </c>
      <c r="AU285" s="216" t="s">
        <v>80</v>
      </c>
      <c r="AY285" s="16" t="s">
        <v>125</v>
      </c>
      <c r="BE285" s="217">
        <f>IF(N285="základní",J285,0)</f>
        <v>0</v>
      </c>
      <c r="BF285" s="217">
        <f>IF(N285="snížená",J285,0)</f>
        <v>0</v>
      </c>
      <c r="BG285" s="217">
        <f>IF(N285="zákl. přenesená",J285,0)</f>
        <v>0</v>
      </c>
      <c r="BH285" s="217">
        <f>IF(N285="sníž. přenesená",J285,0)</f>
        <v>0</v>
      </c>
      <c r="BI285" s="217">
        <f>IF(N285="nulová",J285,0)</f>
        <v>0</v>
      </c>
      <c r="BJ285" s="16" t="s">
        <v>78</v>
      </c>
      <c r="BK285" s="217">
        <f>ROUND(I285*H285,2)</f>
        <v>0</v>
      </c>
      <c r="BL285" s="16" t="s">
        <v>132</v>
      </c>
      <c r="BM285" s="216" t="s">
        <v>753</v>
      </c>
    </row>
    <row r="286" spans="1:65" s="2" customFormat="1" ht="24.15" customHeight="1">
      <c r="A286" s="37"/>
      <c r="B286" s="38"/>
      <c r="C286" s="204" t="s">
        <v>754</v>
      </c>
      <c r="D286" s="204" t="s">
        <v>128</v>
      </c>
      <c r="E286" s="205" t="s">
        <v>755</v>
      </c>
      <c r="F286" s="206" t="s">
        <v>756</v>
      </c>
      <c r="G286" s="207" t="s">
        <v>182</v>
      </c>
      <c r="H286" s="208">
        <v>89.1</v>
      </c>
      <c r="I286" s="209"/>
      <c r="J286" s="210">
        <f>ROUND(I286*H286,2)</f>
        <v>0</v>
      </c>
      <c r="K286" s="211"/>
      <c r="L286" s="43"/>
      <c r="M286" s="230" t="s">
        <v>19</v>
      </c>
      <c r="N286" s="231" t="s">
        <v>41</v>
      </c>
      <c r="O286" s="232"/>
      <c r="P286" s="233">
        <f>O286*H286</f>
        <v>0</v>
      </c>
      <c r="Q286" s="233">
        <v>0</v>
      </c>
      <c r="R286" s="233">
        <f>Q286*H286</f>
        <v>0</v>
      </c>
      <c r="S286" s="233">
        <v>0</v>
      </c>
      <c r="T286" s="234">
        <f>S286*H286</f>
        <v>0</v>
      </c>
      <c r="U286" s="37"/>
      <c r="V286" s="37"/>
      <c r="W286" s="37"/>
      <c r="X286" s="37"/>
      <c r="Y286" s="37"/>
      <c r="Z286" s="37"/>
      <c r="AA286" s="37"/>
      <c r="AB286" s="37"/>
      <c r="AC286" s="37"/>
      <c r="AD286" s="37"/>
      <c r="AE286" s="37"/>
      <c r="AR286" s="216" t="s">
        <v>132</v>
      </c>
      <c r="AT286" s="216" t="s">
        <v>128</v>
      </c>
      <c r="AU286" s="216" t="s">
        <v>80</v>
      </c>
      <c r="AY286" s="16" t="s">
        <v>125</v>
      </c>
      <c r="BE286" s="217">
        <f>IF(N286="základní",J286,0)</f>
        <v>0</v>
      </c>
      <c r="BF286" s="217">
        <f>IF(N286="snížená",J286,0)</f>
        <v>0</v>
      </c>
      <c r="BG286" s="217">
        <f>IF(N286="zákl. přenesená",J286,0)</f>
        <v>0</v>
      </c>
      <c r="BH286" s="217">
        <f>IF(N286="sníž. přenesená",J286,0)</f>
        <v>0</v>
      </c>
      <c r="BI286" s="217">
        <f>IF(N286="nulová",J286,0)</f>
        <v>0</v>
      </c>
      <c r="BJ286" s="16" t="s">
        <v>78</v>
      </c>
      <c r="BK286" s="217">
        <f>ROUND(I286*H286,2)</f>
        <v>0</v>
      </c>
      <c r="BL286" s="16" t="s">
        <v>132</v>
      </c>
      <c r="BM286" s="216" t="s">
        <v>757</v>
      </c>
    </row>
    <row r="287" spans="1:31" s="2" customFormat="1" ht="6.95" customHeight="1">
      <c r="A287" s="37"/>
      <c r="B287" s="58"/>
      <c r="C287" s="59"/>
      <c r="D287" s="59"/>
      <c r="E287" s="59"/>
      <c r="F287" s="59"/>
      <c r="G287" s="59"/>
      <c r="H287" s="59"/>
      <c r="I287" s="59"/>
      <c r="J287" s="59"/>
      <c r="K287" s="59"/>
      <c r="L287" s="43"/>
      <c r="M287" s="37"/>
      <c r="O287" s="37"/>
      <c r="P287" s="37"/>
      <c r="Q287" s="37"/>
      <c r="R287" s="37"/>
      <c r="S287" s="37"/>
      <c r="T287" s="37"/>
      <c r="U287" s="37"/>
      <c r="V287" s="37"/>
      <c r="W287" s="37"/>
      <c r="X287" s="37"/>
      <c r="Y287" s="37"/>
      <c r="Z287" s="37"/>
      <c r="AA287" s="37"/>
      <c r="AB287" s="37"/>
      <c r="AC287" s="37"/>
      <c r="AD287" s="37"/>
      <c r="AE287" s="37"/>
    </row>
  </sheetData>
  <sheetProtection password="CC35" sheet="1" objects="1" scenarios="1" formatColumns="0" formatRows="0" autoFilter="0"/>
  <autoFilter ref="C94:K286"/>
  <mergeCells count="9">
    <mergeCell ref="E7:H7"/>
    <mergeCell ref="E9:H9"/>
    <mergeCell ref="E18:H18"/>
    <mergeCell ref="E27:H27"/>
    <mergeCell ref="E48:H48"/>
    <mergeCell ref="E50:H50"/>
    <mergeCell ref="E85:H85"/>
    <mergeCell ref="E87:H87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0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83</v>
      </c>
    </row>
    <row r="3" spans="2:46" s="1" customFormat="1" ht="6.95" customHeight="1">
      <c r="B3" s="127"/>
      <c r="C3" s="128"/>
      <c r="D3" s="128"/>
      <c r="E3" s="128"/>
      <c r="F3" s="128"/>
      <c r="G3" s="128"/>
      <c r="H3" s="128"/>
      <c r="I3" s="128"/>
      <c r="J3" s="128"/>
      <c r="K3" s="128"/>
      <c r="L3" s="19"/>
      <c r="AT3" s="16" t="s">
        <v>80</v>
      </c>
    </row>
    <row r="4" spans="2:46" s="1" customFormat="1" ht="24.95" customHeight="1">
      <c r="B4" s="19"/>
      <c r="D4" s="129" t="s">
        <v>87</v>
      </c>
      <c r="L4" s="19"/>
      <c r="M4" s="130" t="s">
        <v>10</v>
      </c>
      <c r="AT4" s="16" t="s">
        <v>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31" t="s">
        <v>16</v>
      </c>
      <c r="L6" s="19"/>
    </row>
    <row r="7" spans="2:12" s="1" customFormat="1" ht="16.5" customHeight="1">
      <c r="B7" s="19"/>
      <c r="E7" s="132" t="str">
        <f>'Rekapitulace stavby'!K6</f>
        <v>5. ZŠ - rekonstrukce hřiště</v>
      </c>
      <c r="F7" s="131"/>
      <c r="G7" s="131"/>
      <c r="H7" s="131"/>
      <c r="L7" s="19"/>
    </row>
    <row r="8" spans="1:31" s="2" customFormat="1" ht="12" customHeight="1">
      <c r="A8" s="37"/>
      <c r="B8" s="43"/>
      <c r="C8" s="37"/>
      <c r="D8" s="131" t="s">
        <v>88</v>
      </c>
      <c r="E8" s="37"/>
      <c r="F8" s="37"/>
      <c r="G8" s="37"/>
      <c r="H8" s="37"/>
      <c r="I8" s="37"/>
      <c r="J8" s="37"/>
      <c r="K8" s="37"/>
      <c r="L8" s="133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>
      <c r="A9" s="37"/>
      <c r="B9" s="43"/>
      <c r="C9" s="37"/>
      <c r="D9" s="37"/>
      <c r="E9" s="134" t="s">
        <v>758</v>
      </c>
      <c r="F9" s="37"/>
      <c r="G9" s="37"/>
      <c r="H9" s="37"/>
      <c r="I9" s="37"/>
      <c r="J9" s="37"/>
      <c r="K9" s="37"/>
      <c r="L9" s="133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43"/>
      <c r="C10" s="37"/>
      <c r="D10" s="37"/>
      <c r="E10" s="37"/>
      <c r="F10" s="37"/>
      <c r="G10" s="37"/>
      <c r="H10" s="37"/>
      <c r="I10" s="37"/>
      <c r="J10" s="37"/>
      <c r="K10" s="37"/>
      <c r="L10" s="133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43"/>
      <c r="C11" s="37"/>
      <c r="D11" s="131" t="s">
        <v>18</v>
      </c>
      <c r="E11" s="37"/>
      <c r="F11" s="135" t="s">
        <v>19</v>
      </c>
      <c r="G11" s="37"/>
      <c r="H11" s="37"/>
      <c r="I11" s="131" t="s">
        <v>20</v>
      </c>
      <c r="J11" s="135" t="s">
        <v>19</v>
      </c>
      <c r="K11" s="37"/>
      <c r="L11" s="133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31" t="s">
        <v>21</v>
      </c>
      <c r="E12" s="37"/>
      <c r="F12" s="135" t="s">
        <v>27</v>
      </c>
      <c r="G12" s="37"/>
      <c r="H12" s="37"/>
      <c r="I12" s="131" t="s">
        <v>23</v>
      </c>
      <c r="J12" s="136" t="str">
        <f>'Rekapitulace stavby'!AN8</f>
        <v>15. 10. 2021</v>
      </c>
      <c r="K12" s="37"/>
      <c r="L12" s="133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37"/>
      <c r="J13" s="37"/>
      <c r="K13" s="37"/>
      <c r="L13" s="133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31" t="s">
        <v>25</v>
      </c>
      <c r="E14" s="37"/>
      <c r="F14" s="37"/>
      <c r="G14" s="37"/>
      <c r="H14" s="37"/>
      <c r="I14" s="131" t="s">
        <v>26</v>
      </c>
      <c r="J14" s="135" t="str">
        <f>IF('Rekapitulace stavby'!AN10="","",'Rekapitulace stavby'!AN10)</f>
        <v/>
      </c>
      <c r="K14" s="37"/>
      <c r="L14" s="133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43"/>
      <c r="C15" s="37"/>
      <c r="D15" s="37"/>
      <c r="E15" s="135" t="str">
        <f>IF('Rekapitulace stavby'!E11="","",'Rekapitulace stavby'!E11)</f>
        <v xml:space="preserve"> </v>
      </c>
      <c r="F15" s="37"/>
      <c r="G15" s="37"/>
      <c r="H15" s="37"/>
      <c r="I15" s="131" t="s">
        <v>28</v>
      </c>
      <c r="J15" s="135" t="str">
        <f>IF('Rekapitulace stavby'!AN11="","",'Rekapitulace stavby'!AN11)</f>
        <v/>
      </c>
      <c r="K15" s="37"/>
      <c r="L15" s="133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43"/>
      <c r="C16" s="37"/>
      <c r="D16" s="37"/>
      <c r="E16" s="37"/>
      <c r="F16" s="37"/>
      <c r="G16" s="37"/>
      <c r="H16" s="37"/>
      <c r="I16" s="37"/>
      <c r="J16" s="37"/>
      <c r="K16" s="37"/>
      <c r="L16" s="133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3"/>
      <c r="C17" s="37"/>
      <c r="D17" s="131" t="s">
        <v>29</v>
      </c>
      <c r="E17" s="37"/>
      <c r="F17" s="37"/>
      <c r="G17" s="37"/>
      <c r="H17" s="37"/>
      <c r="I17" s="131" t="s">
        <v>26</v>
      </c>
      <c r="J17" s="32" t="str">
        <f>'Rekapitulace stavby'!AN13</f>
        <v>Vyplň údaj</v>
      </c>
      <c r="K17" s="37"/>
      <c r="L17" s="133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3"/>
      <c r="C18" s="37"/>
      <c r="D18" s="37"/>
      <c r="E18" s="32" t="str">
        <f>'Rekapitulace stavby'!E14</f>
        <v>Vyplň údaj</v>
      </c>
      <c r="F18" s="135"/>
      <c r="G18" s="135"/>
      <c r="H18" s="135"/>
      <c r="I18" s="131" t="s">
        <v>28</v>
      </c>
      <c r="J18" s="32" t="str">
        <f>'Rekapitulace stavby'!AN14</f>
        <v>Vyplň údaj</v>
      </c>
      <c r="K18" s="37"/>
      <c r="L18" s="133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43"/>
      <c r="C19" s="37"/>
      <c r="D19" s="37"/>
      <c r="E19" s="37"/>
      <c r="F19" s="37"/>
      <c r="G19" s="37"/>
      <c r="H19" s="37"/>
      <c r="I19" s="37"/>
      <c r="J19" s="37"/>
      <c r="K19" s="37"/>
      <c r="L19" s="133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3"/>
      <c r="C20" s="37"/>
      <c r="D20" s="131" t="s">
        <v>31</v>
      </c>
      <c r="E20" s="37"/>
      <c r="F20" s="37"/>
      <c r="G20" s="37"/>
      <c r="H20" s="37"/>
      <c r="I20" s="131" t="s">
        <v>26</v>
      </c>
      <c r="J20" s="135" t="str">
        <f>IF('Rekapitulace stavby'!AN16="","",'Rekapitulace stavby'!AN16)</f>
        <v/>
      </c>
      <c r="K20" s="37"/>
      <c r="L20" s="133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3"/>
      <c r="C21" s="37"/>
      <c r="D21" s="37"/>
      <c r="E21" s="135" t="str">
        <f>IF('Rekapitulace stavby'!E17="","",'Rekapitulace stavby'!E17)</f>
        <v xml:space="preserve"> </v>
      </c>
      <c r="F21" s="37"/>
      <c r="G21" s="37"/>
      <c r="H21" s="37"/>
      <c r="I21" s="131" t="s">
        <v>28</v>
      </c>
      <c r="J21" s="135" t="str">
        <f>IF('Rekapitulace stavby'!AN17="","",'Rekapitulace stavby'!AN17)</f>
        <v/>
      </c>
      <c r="K21" s="37"/>
      <c r="L21" s="133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43"/>
      <c r="C22" s="37"/>
      <c r="D22" s="37"/>
      <c r="E22" s="37"/>
      <c r="F22" s="37"/>
      <c r="G22" s="37"/>
      <c r="H22" s="37"/>
      <c r="I22" s="37"/>
      <c r="J22" s="37"/>
      <c r="K22" s="37"/>
      <c r="L22" s="133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3"/>
      <c r="C23" s="37"/>
      <c r="D23" s="131" t="s">
        <v>33</v>
      </c>
      <c r="E23" s="37"/>
      <c r="F23" s="37"/>
      <c r="G23" s="37"/>
      <c r="H23" s="37"/>
      <c r="I23" s="131" t="s">
        <v>26</v>
      </c>
      <c r="J23" s="135" t="str">
        <f>IF('Rekapitulace stavby'!AN19="","",'Rekapitulace stavby'!AN19)</f>
        <v/>
      </c>
      <c r="K23" s="37"/>
      <c r="L23" s="133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3"/>
      <c r="C24" s="37"/>
      <c r="D24" s="37"/>
      <c r="E24" s="135" t="str">
        <f>IF('Rekapitulace stavby'!E20="","",'Rekapitulace stavby'!E20)</f>
        <v xml:space="preserve"> </v>
      </c>
      <c r="F24" s="37"/>
      <c r="G24" s="37"/>
      <c r="H24" s="37"/>
      <c r="I24" s="131" t="s">
        <v>28</v>
      </c>
      <c r="J24" s="135" t="str">
        <f>IF('Rekapitulace stavby'!AN20="","",'Rekapitulace stavby'!AN20)</f>
        <v/>
      </c>
      <c r="K24" s="37"/>
      <c r="L24" s="133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43"/>
      <c r="C25" s="37"/>
      <c r="D25" s="37"/>
      <c r="E25" s="37"/>
      <c r="F25" s="37"/>
      <c r="G25" s="37"/>
      <c r="H25" s="37"/>
      <c r="I25" s="37"/>
      <c r="J25" s="37"/>
      <c r="K25" s="37"/>
      <c r="L25" s="133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3"/>
      <c r="C26" s="37"/>
      <c r="D26" s="131" t="s">
        <v>34</v>
      </c>
      <c r="E26" s="37"/>
      <c r="F26" s="37"/>
      <c r="G26" s="37"/>
      <c r="H26" s="37"/>
      <c r="I26" s="37"/>
      <c r="J26" s="37"/>
      <c r="K26" s="37"/>
      <c r="L26" s="133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6.5" customHeight="1">
      <c r="A27" s="137"/>
      <c r="B27" s="138"/>
      <c r="C27" s="137"/>
      <c r="D27" s="137"/>
      <c r="E27" s="139" t="s">
        <v>19</v>
      </c>
      <c r="F27" s="139"/>
      <c r="G27" s="139"/>
      <c r="H27" s="139"/>
      <c r="I27" s="137"/>
      <c r="J27" s="137"/>
      <c r="K27" s="137"/>
      <c r="L27" s="140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</row>
    <row r="28" spans="1:31" s="2" customFormat="1" ht="6.95" customHeight="1">
      <c r="A28" s="37"/>
      <c r="B28" s="43"/>
      <c r="C28" s="37"/>
      <c r="D28" s="37"/>
      <c r="E28" s="37"/>
      <c r="F28" s="37"/>
      <c r="G28" s="37"/>
      <c r="H28" s="37"/>
      <c r="I28" s="37"/>
      <c r="J28" s="37"/>
      <c r="K28" s="37"/>
      <c r="L28" s="133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141"/>
      <c r="E29" s="141"/>
      <c r="F29" s="141"/>
      <c r="G29" s="141"/>
      <c r="H29" s="141"/>
      <c r="I29" s="141"/>
      <c r="J29" s="141"/>
      <c r="K29" s="141"/>
      <c r="L29" s="133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>
      <c r="A30" s="37"/>
      <c r="B30" s="43"/>
      <c r="C30" s="37"/>
      <c r="D30" s="142" t="s">
        <v>36</v>
      </c>
      <c r="E30" s="37"/>
      <c r="F30" s="37"/>
      <c r="G30" s="37"/>
      <c r="H30" s="37"/>
      <c r="I30" s="37"/>
      <c r="J30" s="143">
        <f>ROUND(J86,2)</f>
        <v>0</v>
      </c>
      <c r="K30" s="37"/>
      <c r="L30" s="133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41"/>
      <c r="E31" s="141"/>
      <c r="F31" s="141"/>
      <c r="G31" s="141"/>
      <c r="H31" s="141"/>
      <c r="I31" s="141"/>
      <c r="J31" s="141"/>
      <c r="K31" s="141"/>
      <c r="L31" s="133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43"/>
      <c r="C32" s="37"/>
      <c r="D32" s="37"/>
      <c r="E32" s="37"/>
      <c r="F32" s="144" t="s">
        <v>38</v>
      </c>
      <c r="G32" s="37"/>
      <c r="H32" s="37"/>
      <c r="I32" s="144" t="s">
        <v>37</v>
      </c>
      <c r="J32" s="144" t="s">
        <v>39</v>
      </c>
      <c r="K32" s="37"/>
      <c r="L32" s="133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>
      <c r="A33" s="37"/>
      <c r="B33" s="43"/>
      <c r="C33" s="37"/>
      <c r="D33" s="145" t="s">
        <v>40</v>
      </c>
      <c r="E33" s="131" t="s">
        <v>41</v>
      </c>
      <c r="F33" s="146">
        <f>ROUND((SUM(BE86:BE107)),2)</f>
        <v>0</v>
      </c>
      <c r="G33" s="37"/>
      <c r="H33" s="37"/>
      <c r="I33" s="147">
        <v>0.21</v>
      </c>
      <c r="J33" s="146">
        <f>ROUND(((SUM(BE86:BE107))*I33),2)</f>
        <v>0</v>
      </c>
      <c r="K33" s="37"/>
      <c r="L33" s="133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131" t="s">
        <v>42</v>
      </c>
      <c r="F34" s="146">
        <f>ROUND((SUM(BF86:BF107)),2)</f>
        <v>0</v>
      </c>
      <c r="G34" s="37"/>
      <c r="H34" s="37"/>
      <c r="I34" s="147">
        <v>0.15</v>
      </c>
      <c r="J34" s="146">
        <f>ROUND(((SUM(BF86:BF107))*I34),2)</f>
        <v>0</v>
      </c>
      <c r="K34" s="37"/>
      <c r="L34" s="133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43"/>
      <c r="C35" s="37"/>
      <c r="D35" s="37"/>
      <c r="E35" s="131" t="s">
        <v>43</v>
      </c>
      <c r="F35" s="146">
        <f>ROUND((SUM(BG86:BG107)),2)</f>
        <v>0</v>
      </c>
      <c r="G35" s="37"/>
      <c r="H35" s="37"/>
      <c r="I35" s="147">
        <v>0.21</v>
      </c>
      <c r="J35" s="146">
        <f>0</f>
        <v>0</v>
      </c>
      <c r="K35" s="37"/>
      <c r="L35" s="133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43"/>
      <c r="C36" s="37"/>
      <c r="D36" s="37"/>
      <c r="E36" s="131" t="s">
        <v>44</v>
      </c>
      <c r="F36" s="146">
        <f>ROUND((SUM(BH86:BH107)),2)</f>
        <v>0</v>
      </c>
      <c r="G36" s="37"/>
      <c r="H36" s="37"/>
      <c r="I36" s="147">
        <v>0.15</v>
      </c>
      <c r="J36" s="146">
        <f>0</f>
        <v>0</v>
      </c>
      <c r="K36" s="37"/>
      <c r="L36" s="133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31" t="s">
        <v>45</v>
      </c>
      <c r="F37" s="146">
        <f>ROUND((SUM(BI86:BI107)),2)</f>
        <v>0</v>
      </c>
      <c r="G37" s="37"/>
      <c r="H37" s="37"/>
      <c r="I37" s="147">
        <v>0</v>
      </c>
      <c r="J37" s="146">
        <f>0</f>
        <v>0</v>
      </c>
      <c r="K37" s="37"/>
      <c r="L37" s="133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43"/>
      <c r="C38" s="37"/>
      <c r="D38" s="37"/>
      <c r="E38" s="37"/>
      <c r="F38" s="37"/>
      <c r="G38" s="37"/>
      <c r="H38" s="37"/>
      <c r="I38" s="37"/>
      <c r="J38" s="37"/>
      <c r="K38" s="37"/>
      <c r="L38" s="133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>
      <c r="A39" s="37"/>
      <c r="B39" s="43"/>
      <c r="C39" s="148"/>
      <c r="D39" s="149" t="s">
        <v>46</v>
      </c>
      <c r="E39" s="150"/>
      <c r="F39" s="150"/>
      <c r="G39" s="151" t="s">
        <v>47</v>
      </c>
      <c r="H39" s="152" t="s">
        <v>48</v>
      </c>
      <c r="I39" s="150"/>
      <c r="J39" s="153">
        <f>SUM(J30:J37)</f>
        <v>0</v>
      </c>
      <c r="K39" s="154"/>
      <c r="L39" s="133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155"/>
      <c r="C40" s="156"/>
      <c r="D40" s="156"/>
      <c r="E40" s="156"/>
      <c r="F40" s="156"/>
      <c r="G40" s="156"/>
      <c r="H40" s="156"/>
      <c r="I40" s="156"/>
      <c r="J40" s="156"/>
      <c r="K40" s="156"/>
      <c r="L40" s="133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4" spans="1:31" s="2" customFormat="1" ht="6.95" customHeight="1">
      <c r="A44" s="37"/>
      <c r="B44" s="157"/>
      <c r="C44" s="158"/>
      <c r="D44" s="158"/>
      <c r="E44" s="158"/>
      <c r="F44" s="158"/>
      <c r="G44" s="158"/>
      <c r="H44" s="158"/>
      <c r="I44" s="158"/>
      <c r="J44" s="158"/>
      <c r="K44" s="158"/>
      <c r="L44" s="133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</row>
    <row r="45" spans="1:31" s="2" customFormat="1" ht="24.95" customHeight="1">
      <c r="A45" s="37"/>
      <c r="B45" s="38"/>
      <c r="C45" s="22" t="s">
        <v>90</v>
      </c>
      <c r="D45" s="39"/>
      <c r="E45" s="39"/>
      <c r="F45" s="39"/>
      <c r="G45" s="39"/>
      <c r="H45" s="39"/>
      <c r="I45" s="39"/>
      <c r="J45" s="39"/>
      <c r="K45" s="39"/>
      <c r="L45" s="133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</row>
    <row r="46" spans="1:31" s="2" customFormat="1" ht="6.95" customHeight="1">
      <c r="A46" s="37"/>
      <c r="B46" s="38"/>
      <c r="C46" s="39"/>
      <c r="D46" s="39"/>
      <c r="E46" s="39"/>
      <c r="F46" s="39"/>
      <c r="G46" s="39"/>
      <c r="H46" s="39"/>
      <c r="I46" s="39"/>
      <c r="J46" s="39"/>
      <c r="K46" s="39"/>
      <c r="L46" s="133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</row>
    <row r="47" spans="1:31" s="2" customFormat="1" ht="12" customHeight="1">
      <c r="A47" s="37"/>
      <c r="B47" s="38"/>
      <c r="C47" s="31" t="s">
        <v>16</v>
      </c>
      <c r="D47" s="39"/>
      <c r="E47" s="39"/>
      <c r="F47" s="39"/>
      <c r="G47" s="39"/>
      <c r="H47" s="39"/>
      <c r="I47" s="39"/>
      <c r="J47" s="39"/>
      <c r="K47" s="39"/>
      <c r="L47" s="133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</row>
    <row r="48" spans="1:31" s="2" customFormat="1" ht="16.5" customHeight="1">
      <c r="A48" s="37"/>
      <c r="B48" s="38"/>
      <c r="C48" s="39"/>
      <c r="D48" s="39"/>
      <c r="E48" s="159" t="str">
        <f>E7</f>
        <v>5. ZŠ - rekonstrukce hřiště</v>
      </c>
      <c r="F48" s="31"/>
      <c r="G48" s="31"/>
      <c r="H48" s="31"/>
      <c r="I48" s="39"/>
      <c r="J48" s="39"/>
      <c r="K48" s="39"/>
      <c r="L48" s="133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</row>
    <row r="49" spans="1:31" s="2" customFormat="1" ht="12" customHeight="1">
      <c r="A49" s="37"/>
      <c r="B49" s="38"/>
      <c r="C49" s="31" t="s">
        <v>88</v>
      </c>
      <c r="D49" s="39"/>
      <c r="E49" s="39"/>
      <c r="F49" s="39"/>
      <c r="G49" s="39"/>
      <c r="H49" s="39"/>
      <c r="I49" s="39"/>
      <c r="J49" s="39"/>
      <c r="K49" s="39"/>
      <c r="L49" s="133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</row>
    <row r="50" spans="1:31" s="2" customFormat="1" ht="16.5" customHeight="1">
      <c r="A50" s="37"/>
      <c r="B50" s="38"/>
      <c r="C50" s="39"/>
      <c r="D50" s="39"/>
      <c r="E50" s="68" t="str">
        <f>E9</f>
        <v xml:space="preserve">Objekt2 sklad - SO-02 </v>
      </c>
      <c r="F50" s="39"/>
      <c r="G50" s="39"/>
      <c r="H50" s="39"/>
      <c r="I50" s="39"/>
      <c r="J50" s="39"/>
      <c r="K50" s="39"/>
      <c r="L50" s="133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</row>
    <row r="51" spans="1:31" s="2" customFormat="1" ht="6.95" customHeight="1">
      <c r="A51" s="37"/>
      <c r="B51" s="38"/>
      <c r="C51" s="39"/>
      <c r="D51" s="39"/>
      <c r="E51" s="39"/>
      <c r="F51" s="39"/>
      <c r="G51" s="39"/>
      <c r="H51" s="39"/>
      <c r="I51" s="39"/>
      <c r="J51" s="39"/>
      <c r="K51" s="39"/>
      <c r="L51" s="133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</row>
    <row r="52" spans="1:31" s="2" customFormat="1" ht="12" customHeight="1">
      <c r="A52" s="37"/>
      <c r="B52" s="38"/>
      <c r="C52" s="31" t="s">
        <v>21</v>
      </c>
      <c r="D52" s="39"/>
      <c r="E52" s="39"/>
      <c r="F52" s="26" t="str">
        <f>F12</f>
        <v xml:space="preserve"> </v>
      </c>
      <c r="G52" s="39"/>
      <c r="H52" s="39"/>
      <c r="I52" s="31" t="s">
        <v>23</v>
      </c>
      <c r="J52" s="71" t="str">
        <f>IF(J12="","",J12)</f>
        <v>15. 10. 2021</v>
      </c>
      <c r="K52" s="39"/>
      <c r="L52" s="133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</row>
    <row r="53" spans="1:31" s="2" customFormat="1" ht="6.95" customHeight="1">
      <c r="A53" s="37"/>
      <c r="B53" s="38"/>
      <c r="C53" s="39"/>
      <c r="D53" s="39"/>
      <c r="E53" s="39"/>
      <c r="F53" s="39"/>
      <c r="G53" s="39"/>
      <c r="H53" s="39"/>
      <c r="I53" s="39"/>
      <c r="J53" s="39"/>
      <c r="K53" s="39"/>
      <c r="L53" s="133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</row>
    <row r="54" spans="1:31" s="2" customFormat="1" ht="15.15" customHeight="1">
      <c r="A54" s="37"/>
      <c r="B54" s="38"/>
      <c r="C54" s="31" t="s">
        <v>25</v>
      </c>
      <c r="D54" s="39"/>
      <c r="E54" s="39"/>
      <c r="F54" s="26" t="str">
        <f>E15</f>
        <v xml:space="preserve"> </v>
      </c>
      <c r="G54" s="39"/>
      <c r="H54" s="39"/>
      <c r="I54" s="31" t="s">
        <v>31</v>
      </c>
      <c r="J54" s="35" t="str">
        <f>E21</f>
        <v xml:space="preserve"> </v>
      </c>
      <c r="K54" s="39"/>
      <c r="L54" s="133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</row>
    <row r="55" spans="1:31" s="2" customFormat="1" ht="15.15" customHeight="1">
      <c r="A55" s="37"/>
      <c r="B55" s="38"/>
      <c r="C55" s="31" t="s">
        <v>29</v>
      </c>
      <c r="D55" s="39"/>
      <c r="E55" s="39"/>
      <c r="F55" s="26" t="str">
        <f>IF(E18="","",E18)</f>
        <v>Vyplň údaj</v>
      </c>
      <c r="G55" s="39"/>
      <c r="H55" s="39"/>
      <c r="I55" s="31" t="s">
        <v>33</v>
      </c>
      <c r="J55" s="35" t="str">
        <f>E24</f>
        <v xml:space="preserve"> </v>
      </c>
      <c r="K55" s="39"/>
      <c r="L55" s="133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</row>
    <row r="56" spans="1:31" s="2" customFormat="1" ht="10.3" customHeight="1">
      <c r="A56" s="37"/>
      <c r="B56" s="38"/>
      <c r="C56" s="39"/>
      <c r="D56" s="39"/>
      <c r="E56" s="39"/>
      <c r="F56" s="39"/>
      <c r="G56" s="39"/>
      <c r="H56" s="39"/>
      <c r="I56" s="39"/>
      <c r="J56" s="39"/>
      <c r="K56" s="39"/>
      <c r="L56" s="133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</row>
    <row r="57" spans="1:31" s="2" customFormat="1" ht="29.25" customHeight="1">
      <c r="A57" s="37"/>
      <c r="B57" s="38"/>
      <c r="C57" s="160" t="s">
        <v>91</v>
      </c>
      <c r="D57" s="161"/>
      <c r="E57" s="161"/>
      <c r="F57" s="161"/>
      <c r="G57" s="161"/>
      <c r="H57" s="161"/>
      <c r="I57" s="161"/>
      <c r="J57" s="162" t="s">
        <v>92</v>
      </c>
      <c r="K57" s="161"/>
      <c r="L57" s="133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</row>
    <row r="58" spans="1:31" s="2" customFormat="1" ht="10.3" customHeight="1">
      <c r="A58" s="37"/>
      <c r="B58" s="38"/>
      <c r="C58" s="39"/>
      <c r="D58" s="39"/>
      <c r="E58" s="39"/>
      <c r="F58" s="39"/>
      <c r="G58" s="39"/>
      <c r="H58" s="39"/>
      <c r="I58" s="39"/>
      <c r="J58" s="39"/>
      <c r="K58" s="39"/>
      <c r="L58" s="133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</row>
    <row r="59" spans="1:47" s="2" customFormat="1" ht="22.8" customHeight="1">
      <c r="A59" s="37"/>
      <c r="B59" s="38"/>
      <c r="C59" s="163" t="s">
        <v>68</v>
      </c>
      <c r="D59" s="39"/>
      <c r="E59" s="39"/>
      <c r="F59" s="39"/>
      <c r="G59" s="39"/>
      <c r="H59" s="39"/>
      <c r="I59" s="39"/>
      <c r="J59" s="101">
        <f>J86</f>
        <v>0</v>
      </c>
      <c r="K59" s="39"/>
      <c r="L59" s="133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U59" s="16" t="s">
        <v>93</v>
      </c>
    </row>
    <row r="60" spans="1:31" s="9" customFormat="1" ht="24.95" customHeight="1">
      <c r="A60" s="9"/>
      <c r="B60" s="164"/>
      <c r="C60" s="165"/>
      <c r="D60" s="166" t="s">
        <v>759</v>
      </c>
      <c r="E60" s="167"/>
      <c r="F60" s="167"/>
      <c r="G60" s="167"/>
      <c r="H60" s="167"/>
      <c r="I60" s="167"/>
      <c r="J60" s="168">
        <f>J87</f>
        <v>0</v>
      </c>
      <c r="K60" s="165"/>
      <c r="L60" s="16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0"/>
      <c r="C61" s="171"/>
      <c r="D61" s="172" t="s">
        <v>760</v>
      </c>
      <c r="E61" s="173"/>
      <c r="F61" s="173"/>
      <c r="G61" s="173"/>
      <c r="H61" s="173"/>
      <c r="I61" s="173"/>
      <c r="J61" s="174">
        <f>J88</f>
        <v>0</v>
      </c>
      <c r="K61" s="171"/>
      <c r="L61" s="175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0"/>
      <c r="C62" s="171"/>
      <c r="D62" s="172" t="s">
        <v>761</v>
      </c>
      <c r="E62" s="173"/>
      <c r="F62" s="173"/>
      <c r="G62" s="173"/>
      <c r="H62" s="173"/>
      <c r="I62" s="173"/>
      <c r="J62" s="174">
        <f>J92</f>
        <v>0</v>
      </c>
      <c r="K62" s="171"/>
      <c r="L62" s="175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0"/>
      <c r="C63" s="171"/>
      <c r="D63" s="172" t="s">
        <v>762</v>
      </c>
      <c r="E63" s="173"/>
      <c r="F63" s="173"/>
      <c r="G63" s="173"/>
      <c r="H63" s="173"/>
      <c r="I63" s="173"/>
      <c r="J63" s="174">
        <f>J94</f>
        <v>0</v>
      </c>
      <c r="K63" s="171"/>
      <c r="L63" s="175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9" customFormat="1" ht="24.95" customHeight="1">
      <c r="A64" s="9"/>
      <c r="B64" s="164"/>
      <c r="C64" s="165"/>
      <c r="D64" s="166" t="s">
        <v>763</v>
      </c>
      <c r="E64" s="167"/>
      <c r="F64" s="167"/>
      <c r="G64" s="167"/>
      <c r="H64" s="167"/>
      <c r="I64" s="167"/>
      <c r="J64" s="168">
        <f>J96</f>
        <v>0</v>
      </c>
      <c r="K64" s="165"/>
      <c r="L64" s="16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70"/>
      <c r="C65" s="171"/>
      <c r="D65" s="172" t="s">
        <v>764</v>
      </c>
      <c r="E65" s="173"/>
      <c r="F65" s="173"/>
      <c r="G65" s="173"/>
      <c r="H65" s="173"/>
      <c r="I65" s="173"/>
      <c r="J65" s="174">
        <f>J97</f>
        <v>0</v>
      </c>
      <c r="K65" s="171"/>
      <c r="L65" s="175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70"/>
      <c r="C66" s="171"/>
      <c r="D66" s="172" t="s">
        <v>765</v>
      </c>
      <c r="E66" s="173"/>
      <c r="F66" s="173"/>
      <c r="G66" s="173"/>
      <c r="H66" s="173"/>
      <c r="I66" s="173"/>
      <c r="J66" s="174">
        <f>J102</f>
        <v>0</v>
      </c>
      <c r="K66" s="171"/>
      <c r="L66" s="175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2" customFormat="1" ht="21.8" customHeight="1">
      <c r="A67" s="37"/>
      <c r="B67" s="38"/>
      <c r="C67" s="39"/>
      <c r="D67" s="39"/>
      <c r="E67" s="39"/>
      <c r="F67" s="39"/>
      <c r="G67" s="39"/>
      <c r="H67" s="39"/>
      <c r="I67" s="39"/>
      <c r="J67" s="39"/>
      <c r="K67" s="39"/>
      <c r="L67" s="133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</row>
    <row r="68" spans="1:31" s="2" customFormat="1" ht="6.95" customHeight="1">
      <c r="A68" s="37"/>
      <c r="B68" s="58"/>
      <c r="C68" s="59"/>
      <c r="D68" s="59"/>
      <c r="E68" s="59"/>
      <c r="F68" s="59"/>
      <c r="G68" s="59"/>
      <c r="H68" s="59"/>
      <c r="I68" s="59"/>
      <c r="J68" s="59"/>
      <c r="K68" s="59"/>
      <c r="L68" s="133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</row>
    <row r="72" spans="1:31" s="2" customFormat="1" ht="6.95" customHeight="1">
      <c r="A72" s="37"/>
      <c r="B72" s="60"/>
      <c r="C72" s="61"/>
      <c r="D72" s="61"/>
      <c r="E72" s="61"/>
      <c r="F72" s="61"/>
      <c r="G72" s="61"/>
      <c r="H72" s="61"/>
      <c r="I72" s="61"/>
      <c r="J72" s="61"/>
      <c r="K72" s="61"/>
      <c r="L72" s="133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</row>
    <row r="73" spans="1:31" s="2" customFormat="1" ht="24.95" customHeight="1">
      <c r="A73" s="37"/>
      <c r="B73" s="38"/>
      <c r="C73" s="22" t="s">
        <v>110</v>
      </c>
      <c r="D73" s="39"/>
      <c r="E73" s="39"/>
      <c r="F73" s="39"/>
      <c r="G73" s="39"/>
      <c r="H73" s="39"/>
      <c r="I73" s="39"/>
      <c r="J73" s="39"/>
      <c r="K73" s="39"/>
      <c r="L73" s="133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</row>
    <row r="74" spans="1:31" s="2" customFormat="1" ht="6.95" customHeight="1">
      <c r="A74" s="37"/>
      <c r="B74" s="38"/>
      <c r="C74" s="39"/>
      <c r="D74" s="39"/>
      <c r="E74" s="39"/>
      <c r="F74" s="39"/>
      <c r="G74" s="39"/>
      <c r="H74" s="39"/>
      <c r="I74" s="39"/>
      <c r="J74" s="39"/>
      <c r="K74" s="39"/>
      <c r="L74" s="133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</row>
    <row r="75" spans="1:31" s="2" customFormat="1" ht="12" customHeight="1">
      <c r="A75" s="37"/>
      <c r="B75" s="38"/>
      <c r="C75" s="31" t="s">
        <v>16</v>
      </c>
      <c r="D75" s="39"/>
      <c r="E75" s="39"/>
      <c r="F75" s="39"/>
      <c r="G75" s="39"/>
      <c r="H75" s="39"/>
      <c r="I75" s="39"/>
      <c r="J75" s="39"/>
      <c r="K75" s="39"/>
      <c r="L75" s="133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</row>
    <row r="76" spans="1:31" s="2" customFormat="1" ht="16.5" customHeight="1">
      <c r="A76" s="37"/>
      <c r="B76" s="38"/>
      <c r="C76" s="39"/>
      <c r="D76" s="39"/>
      <c r="E76" s="159" t="str">
        <f>E7</f>
        <v>5. ZŠ - rekonstrukce hřiště</v>
      </c>
      <c r="F76" s="31"/>
      <c r="G76" s="31"/>
      <c r="H76" s="31"/>
      <c r="I76" s="39"/>
      <c r="J76" s="39"/>
      <c r="K76" s="39"/>
      <c r="L76" s="133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2" customHeight="1">
      <c r="A77" s="37"/>
      <c r="B77" s="38"/>
      <c r="C77" s="31" t="s">
        <v>88</v>
      </c>
      <c r="D77" s="39"/>
      <c r="E77" s="39"/>
      <c r="F77" s="39"/>
      <c r="G77" s="39"/>
      <c r="H77" s="39"/>
      <c r="I77" s="39"/>
      <c r="J77" s="39"/>
      <c r="K77" s="39"/>
      <c r="L77" s="133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78" spans="1:31" s="2" customFormat="1" ht="16.5" customHeight="1">
      <c r="A78" s="37"/>
      <c r="B78" s="38"/>
      <c r="C78" s="39"/>
      <c r="D78" s="39"/>
      <c r="E78" s="68" t="str">
        <f>E9</f>
        <v xml:space="preserve">Objekt2 sklad - SO-02 </v>
      </c>
      <c r="F78" s="39"/>
      <c r="G78" s="39"/>
      <c r="H78" s="39"/>
      <c r="I78" s="39"/>
      <c r="J78" s="39"/>
      <c r="K78" s="39"/>
      <c r="L78" s="133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</row>
    <row r="79" spans="1:31" s="2" customFormat="1" ht="6.95" customHeight="1">
      <c r="A79" s="37"/>
      <c r="B79" s="38"/>
      <c r="C79" s="39"/>
      <c r="D79" s="39"/>
      <c r="E79" s="39"/>
      <c r="F79" s="39"/>
      <c r="G79" s="39"/>
      <c r="H79" s="39"/>
      <c r="I79" s="39"/>
      <c r="J79" s="39"/>
      <c r="K79" s="39"/>
      <c r="L79" s="133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</row>
    <row r="80" spans="1:31" s="2" customFormat="1" ht="12" customHeight="1">
      <c r="A80" s="37"/>
      <c r="B80" s="38"/>
      <c r="C80" s="31" t="s">
        <v>21</v>
      </c>
      <c r="D80" s="39"/>
      <c r="E80" s="39"/>
      <c r="F80" s="26" t="str">
        <f>F12</f>
        <v xml:space="preserve"> </v>
      </c>
      <c r="G80" s="39"/>
      <c r="H80" s="39"/>
      <c r="I80" s="31" t="s">
        <v>23</v>
      </c>
      <c r="J80" s="71" t="str">
        <f>IF(J12="","",J12)</f>
        <v>15. 10. 2021</v>
      </c>
      <c r="K80" s="39"/>
      <c r="L80" s="133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</row>
    <row r="81" spans="1:31" s="2" customFormat="1" ht="6.95" customHeight="1">
      <c r="A81" s="37"/>
      <c r="B81" s="38"/>
      <c r="C81" s="39"/>
      <c r="D81" s="39"/>
      <c r="E81" s="39"/>
      <c r="F81" s="39"/>
      <c r="G81" s="39"/>
      <c r="H81" s="39"/>
      <c r="I81" s="39"/>
      <c r="J81" s="39"/>
      <c r="K81" s="39"/>
      <c r="L81" s="133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15.15" customHeight="1">
      <c r="A82" s="37"/>
      <c r="B82" s="38"/>
      <c r="C82" s="31" t="s">
        <v>25</v>
      </c>
      <c r="D82" s="39"/>
      <c r="E82" s="39"/>
      <c r="F82" s="26" t="str">
        <f>E15</f>
        <v xml:space="preserve"> </v>
      </c>
      <c r="G82" s="39"/>
      <c r="H82" s="39"/>
      <c r="I82" s="31" t="s">
        <v>31</v>
      </c>
      <c r="J82" s="35" t="str">
        <f>E21</f>
        <v xml:space="preserve"> </v>
      </c>
      <c r="K82" s="39"/>
      <c r="L82" s="133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15.15" customHeight="1">
      <c r="A83" s="37"/>
      <c r="B83" s="38"/>
      <c r="C83" s="31" t="s">
        <v>29</v>
      </c>
      <c r="D83" s="39"/>
      <c r="E83" s="39"/>
      <c r="F83" s="26" t="str">
        <f>IF(E18="","",E18)</f>
        <v>Vyplň údaj</v>
      </c>
      <c r="G83" s="39"/>
      <c r="H83" s="39"/>
      <c r="I83" s="31" t="s">
        <v>33</v>
      </c>
      <c r="J83" s="35" t="str">
        <f>E24</f>
        <v xml:space="preserve"> </v>
      </c>
      <c r="K83" s="39"/>
      <c r="L83" s="133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0.3" customHeight="1">
      <c r="A84" s="37"/>
      <c r="B84" s="38"/>
      <c r="C84" s="39"/>
      <c r="D84" s="39"/>
      <c r="E84" s="39"/>
      <c r="F84" s="39"/>
      <c r="G84" s="39"/>
      <c r="H84" s="39"/>
      <c r="I84" s="39"/>
      <c r="J84" s="39"/>
      <c r="K84" s="39"/>
      <c r="L84" s="133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11" customFormat="1" ht="29.25" customHeight="1">
      <c r="A85" s="176"/>
      <c r="B85" s="177"/>
      <c r="C85" s="178" t="s">
        <v>111</v>
      </c>
      <c r="D85" s="179" t="s">
        <v>55</v>
      </c>
      <c r="E85" s="179" t="s">
        <v>51</v>
      </c>
      <c r="F85" s="179" t="s">
        <v>52</v>
      </c>
      <c r="G85" s="179" t="s">
        <v>112</v>
      </c>
      <c r="H85" s="179" t="s">
        <v>113</v>
      </c>
      <c r="I85" s="179" t="s">
        <v>114</v>
      </c>
      <c r="J85" s="180" t="s">
        <v>92</v>
      </c>
      <c r="K85" s="181" t="s">
        <v>115</v>
      </c>
      <c r="L85" s="182"/>
      <c r="M85" s="91" t="s">
        <v>19</v>
      </c>
      <c r="N85" s="92" t="s">
        <v>40</v>
      </c>
      <c r="O85" s="92" t="s">
        <v>116</v>
      </c>
      <c r="P85" s="92" t="s">
        <v>117</v>
      </c>
      <c r="Q85" s="92" t="s">
        <v>118</v>
      </c>
      <c r="R85" s="92" t="s">
        <v>119</v>
      </c>
      <c r="S85" s="92" t="s">
        <v>120</v>
      </c>
      <c r="T85" s="93" t="s">
        <v>121</v>
      </c>
      <c r="U85" s="176"/>
      <c r="V85" s="176"/>
      <c r="W85" s="176"/>
      <c r="X85" s="176"/>
      <c r="Y85" s="176"/>
      <c r="Z85" s="176"/>
      <c r="AA85" s="176"/>
      <c r="AB85" s="176"/>
      <c r="AC85" s="176"/>
      <c r="AD85" s="176"/>
      <c r="AE85" s="176"/>
    </row>
    <row r="86" spans="1:63" s="2" customFormat="1" ht="22.8" customHeight="1">
      <c r="A86" s="37"/>
      <c r="B86" s="38"/>
      <c r="C86" s="98" t="s">
        <v>122</v>
      </c>
      <c r="D86" s="39"/>
      <c r="E86" s="39"/>
      <c r="F86" s="39"/>
      <c r="G86" s="39"/>
      <c r="H86" s="39"/>
      <c r="I86" s="39"/>
      <c r="J86" s="183">
        <f>BK86</f>
        <v>0</v>
      </c>
      <c r="K86" s="39"/>
      <c r="L86" s="43"/>
      <c r="M86" s="94"/>
      <c r="N86" s="184"/>
      <c r="O86" s="95"/>
      <c r="P86" s="185">
        <f>P87+P96</f>
        <v>0</v>
      </c>
      <c r="Q86" s="95"/>
      <c r="R86" s="185">
        <f>R87+R96</f>
        <v>0</v>
      </c>
      <c r="S86" s="95"/>
      <c r="T86" s="186">
        <f>T87+T96</f>
        <v>0</v>
      </c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T86" s="16" t="s">
        <v>69</v>
      </c>
      <c r="AU86" s="16" t="s">
        <v>93</v>
      </c>
      <c r="BK86" s="187">
        <f>BK87+BK96</f>
        <v>0</v>
      </c>
    </row>
    <row r="87" spans="1:63" s="12" customFormat="1" ht="25.9" customHeight="1">
      <c r="A87" s="12"/>
      <c r="B87" s="188"/>
      <c r="C87" s="189"/>
      <c r="D87" s="190" t="s">
        <v>69</v>
      </c>
      <c r="E87" s="191" t="s">
        <v>435</v>
      </c>
      <c r="F87" s="191" t="s">
        <v>124</v>
      </c>
      <c r="G87" s="189"/>
      <c r="H87" s="189"/>
      <c r="I87" s="192"/>
      <c r="J87" s="193">
        <f>BK87</f>
        <v>0</v>
      </c>
      <c r="K87" s="189"/>
      <c r="L87" s="194"/>
      <c r="M87" s="195"/>
      <c r="N87" s="196"/>
      <c r="O87" s="196"/>
      <c r="P87" s="197">
        <f>P88+P92+P94</f>
        <v>0</v>
      </c>
      <c r="Q87" s="196"/>
      <c r="R87" s="197">
        <f>R88+R92+R94</f>
        <v>0</v>
      </c>
      <c r="S87" s="196"/>
      <c r="T87" s="198">
        <f>T88+T92+T94</f>
        <v>0</v>
      </c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R87" s="199" t="s">
        <v>78</v>
      </c>
      <c r="AT87" s="200" t="s">
        <v>69</v>
      </c>
      <c r="AU87" s="200" t="s">
        <v>70</v>
      </c>
      <c r="AY87" s="199" t="s">
        <v>125</v>
      </c>
      <c r="BK87" s="201">
        <f>BK88+BK92+BK94</f>
        <v>0</v>
      </c>
    </row>
    <row r="88" spans="1:63" s="12" customFormat="1" ht="22.8" customHeight="1">
      <c r="A88" s="12"/>
      <c r="B88" s="188"/>
      <c r="C88" s="189"/>
      <c r="D88" s="190" t="s">
        <v>69</v>
      </c>
      <c r="E88" s="202" t="s">
        <v>492</v>
      </c>
      <c r="F88" s="202" t="s">
        <v>766</v>
      </c>
      <c r="G88" s="189"/>
      <c r="H88" s="189"/>
      <c r="I88" s="192"/>
      <c r="J88" s="203">
        <f>BK88</f>
        <v>0</v>
      </c>
      <c r="K88" s="189"/>
      <c r="L88" s="194"/>
      <c r="M88" s="195"/>
      <c r="N88" s="196"/>
      <c r="O88" s="196"/>
      <c r="P88" s="197">
        <f>SUM(P89:P91)</f>
        <v>0</v>
      </c>
      <c r="Q88" s="196"/>
      <c r="R88" s="197">
        <f>SUM(R89:R91)</f>
        <v>0</v>
      </c>
      <c r="S88" s="196"/>
      <c r="T88" s="198">
        <f>SUM(T89:T91)</f>
        <v>0</v>
      </c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R88" s="199" t="s">
        <v>78</v>
      </c>
      <c r="AT88" s="200" t="s">
        <v>69</v>
      </c>
      <c r="AU88" s="200" t="s">
        <v>78</v>
      </c>
      <c r="AY88" s="199" t="s">
        <v>125</v>
      </c>
      <c r="BK88" s="201">
        <f>SUM(BK89:BK91)</f>
        <v>0</v>
      </c>
    </row>
    <row r="89" spans="1:65" s="2" customFormat="1" ht="16.5" customHeight="1">
      <c r="A89" s="37"/>
      <c r="B89" s="38"/>
      <c r="C89" s="218" t="s">
        <v>78</v>
      </c>
      <c r="D89" s="218" t="s">
        <v>292</v>
      </c>
      <c r="E89" s="219" t="s">
        <v>184</v>
      </c>
      <c r="F89" s="220" t="s">
        <v>767</v>
      </c>
      <c r="G89" s="221" t="s">
        <v>247</v>
      </c>
      <c r="H89" s="222">
        <v>1</v>
      </c>
      <c r="I89" s="223"/>
      <c r="J89" s="224">
        <f>ROUND(I89*H89,2)</f>
        <v>0</v>
      </c>
      <c r="K89" s="225"/>
      <c r="L89" s="226"/>
      <c r="M89" s="227" t="s">
        <v>19</v>
      </c>
      <c r="N89" s="228" t="s">
        <v>41</v>
      </c>
      <c r="O89" s="83"/>
      <c r="P89" s="214">
        <f>O89*H89</f>
        <v>0</v>
      </c>
      <c r="Q89" s="214">
        <v>0</v>
      </c>
      <c r="R89" s="214">
        <f>Q89*H89</f>
        <v>0</v>
      </c>
      <c r="S89" s="214">
        <v>0</v>
      </c>
      <c r="T89" s="215">
        <f>S89*H89</f>
        <v>0</v>
      </c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R89" s="216" t="s">
        <v>142</v>
      </c>
      <c r="AT89" s="216" t="s">
        <v>292</v>
      </c>
      <c r="AU89" s="216" t="s">
        <v>80</v>
      </c>
      <c r="AY89" s="16" t="s">
        <v>125</v>
      </c>
      <c r="BE89" s="217">
        <f>IF(N89="základní",J89,0)</f>
        <v>0</v>
      </c>
      <c r="BF89" s="217">
        <f>IF(N89="snížená",J89,0)</f>
        <v>0</v>
      </c>
      <c r="BG89" s="217">
        <f>IF(N89="zákl. přenesená",J89,0)</f>
        <v>0</v>
      </c>
      <c r="BH89" s="217">
        <f>IF(N89="sníž. přenesená",J89,0)</f>
        <v>0</v>
      </c>
      <c r="BI89" s="217">
        <f>IF(N89="nulová",J89,0)</f>
        <v>0</v>
      </c>
      <c r="BJ89" s="16" t="s">
        <v>78</v>
      </c>
      <c r="BK89" s="217">
        <f>ROUND(I89*H89,2)</f>
        <v>0</v>
      </c>
      <c r="BL89" s="16" t="s">
        <v>132</v>
      </c>
      <c r="BM89" s="216" t="s">
        <v>80</v>
      </c>
    </row>
    <row r="90" spans="1:65" s="2" customFormat="1" ht="16.5" customHeight="1">
      <c r="A90" s="37"/>
      <c r="B90" s="38"/>
      <c r="C90" s="204" t="s">
        <v>80</v>
      </c>
      <c r="D90" s="204" t="s">
        <v>128</v>
      </c>
      <c r="E90" s="205" t="s">
        <v>184</v>
      </c>
      <c r="F90" s="206" t="s">
        <v>768</v>
      </c>
      <c r="G90" s="207" t="s">
        <v>247</v>
      </c>
      <c r="H90" s="208">
        <v>1</v>
      </c>
      <c r="I90" s="209"/>
      <c r="J90" s="210">
        <f>ROUND(I90*H90,2)</f>
        <v>0</v>
      </c>
      <c r="K90" s="211"/>
      <c r="L90" s="43"/>
      <c r="M90" s="212" t="s">
        <v>19</v>
      </c>
      <c r="N90" s="213" t="s">
        <v>41</v>
      </c>
      <c r="O90" s="83"/>
      <c r="P90" s="214">
        <f>O90*H90</f>
        <v>0</v>
      </c>
      <c r="Q90" s="214">
        <v>0</v>
      </c>
      <c r="R90" s="214">
        <f>Q90*H90</f>
        <v>0</v>
      </c>
      <c r="S90" s="214">
        <v>0</v>
      </c>
      <c r="T90" s="215">
        <f>S90*H90</f>
        <v>0</v>
      </c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R90" s="216" t="s">
        <v>132</v>
      </c>
      <c r="AT90" s="216" t="s">
        <v>128</v>
      </c>
      <c r="AU90" s="216" t="s">
        <v>80</v>
      </c>
      <c r="AY90" s="16" t="s">
        <v>125</v>
      </c>
      <c r="BE90" s="217">
        <f>IF(N90="základní",J90,0)</f>
        <v>0</v>
      </c>
      <c r="BF90" s="217">
        <f>IF(N90="snížená",J90,0)</f>
        <v>0</v>
      </c>
      <c r="BG90" s="217">
        <f>IF(N90="zákl. přenesená",J90,0)</f>
        <v>0</v>
      </c>
      <c r="BH90" s="217">
        <f>IF(N90="sníž. přenesená",J90,0)</f>
        <v>0</v>
      </c>
      <c r="BI90" s="217">
        <f>IF(N90="nulová",J90,0)</f>
        <v>0</v>
      </c>
      <c r="BJ90" s="16" t="s">
        <v>78</v>
      </c>
      <c r="BK90" s="217">
        <f>ROUND(I90*H90,2)</f>
        <v>0</v>
      </c>
      <c r="BL90" s="16" t="s">
        <v>132</v>
      </c>
      <c r="BM90" s="216" t="s">
        <v>132</v>
      </c>
    </row>
    <row r="91" spans="1:65" s="2" customFormat="1" ht="16.5" customHeight="1">
      <c r="A91" s="37"/>
      <c r="B91" s="38"/>
      <c r="C91" s="204" t="s">
        <v>136</v>
      </c>
      <c r="D91" s="204" t="s">
        <v>128</v>
      </c>
      <c r="E91" s="205" t="s">
        <v>189</v>
      </c>
      <c r="F91" s="206" t="s">
        <v>769</v>
      </c>
      <c r="G91" s="207" t="s">
        <v>247</v>
      </c>
      <c r="H91" s="208">
        <v>1</v>
      </c>
      <c r="I91" s="209"/>
      <c r="J91" s="210">
        <f>ROUND(I91*H91,2)</f>
        <v>0</v>
      </c>
      <c r="K91" s="211"/>
      <c r="L91" s="43"/>
      <c r="M91" s="212" t="s">
        <v>19</v>
      </c>
      <c r="N91" s="213" t="s">
        <v>41</v>
      </c>
      <c r="O91" s="83"/>
      <c r="P91" s="214">
        <f>O91*H91</f>
        <v>0</v>
      </c>
      <c r="Q91" s="214">
        <v>0</v>
      </c>
      <c r="R91" s="214">
        <f>Q91*H91</f>
        <v>0</v>
      </c>
      <c r="S91" s="214">
        <v>0</v>
      </c>
      <c r="T91" s="215">
        <f>S91*H91</f>
        <v>0</v>
      </c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R91" s="216" t="s">
        <v>132</v>
      </c>
      <c r="AT91" s="216" t="s">
        <v>128</v>
      </c>
      <c r="AU91" s="216" t="s">
        <v>80</v>
      </c>
      <c r="AY91" s="16" t="s">
        <v>125</v>
      </c>
      <c r="BE91" s="217">
        <f>IF(N91="základní",J91,0)</f>
        <v>0</v>
      </c>
      <c r="BF91" s="217">
        <f>IF(N91="snížená",J91,0)</f>
        <v>0</v>
      </c>
      <c r="BG91" s="217">
        <f>IF(N91="zákl. přenesená",J91,0)</f>
        <v>0</v>
      </c>
      <c r="BH91" s="217">
        <f>IF(N91="sníž. přenesená",J91,0)</f>
        <v>0</v>
      </c>
      <c r="BI91" s="217">
        <f>IF(N91="nulová",J91,0)</f>
        <v>0</v>
      </c>
      <c r="BJ91" s="16" t="s">
        <v>78</v>
      </c>
      <c r="BK91" s="217">
        <f>ROUND(I91*H91,2)</f>
        <v>0</v>
      </c>
      <c r="BL91" s="16" t="s">
        <v>132</v>
      </c>
      <c r="BM91" s="216" t="s">
        <v>139</v>
      </c>
    </row>
    <row r="92" spans="1:63" s="12" customFormat="1" ht="22.8" customHeight="1">
      <c r="A92" s="12"/>
      <c r="B92" s="188"/>
      <c r="C92" s="189"/>
      <c r="D92" s="190" t="s">
        <v>69</v>
      </c>
      <c r="E92" s="202" t="s">
        <v>524</v>
      </c>
      <c r="F92" s="202" t="s">
        <v>397</v>
      </c>
      <c r="G92" s="189"/>
      <c r="H92" s="189"/>
      <c r="I92" s="192"/>
      <c r="J92" s="203">
        <f>BK92</f>
        <v>0</v>
      </c>
      <c r="K92" s="189"/>
      <c r="L92" s="194"/>
      <c r="M92" s="195"/>
      <c r="N92" s="196"/>
      <c r="O92" s="196"/>
      <c r="P92" s="197">
        <f>P93</f>
        <v>0</v>
      </c>
      <c r="Q92" s="196"/>
      <c r="R92" s="197">
        <f>R93</f>
        <v>0</v>
      </c>
      <c r="S92" s="196"/>
      <c r="T92" s="198">
        <f>T93</f>
        <v>0</v>
      </c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R92" s="199" t="s">
        <v>78</v>
      </c>
      <c r="AT92" s="200" t="s">
        <v>69</v>
      </c>
      <c r="AU92" s="200" t="s">
        <v>78</v>
      </c>
      <c r="AY92" s="199" t="s">
        <v>125</v>
      </c>
      <c r="BK92" s="201">
        <f>BK93</f>
        <v>0</v>
      </c>
    </row>
    <row r="93" spans="1:65" s="2" customFormat="1" ht="16.5" customHeight="1">
      <c r="A93" s="37"/>
      <c r="B93" s="38"/>
      <c r="C93" s="204" t="s">
        <v>132</v>
      </c>
      <c r="D93" s="204" t="s">
        <v>128</v>
      </c>
      <c r="E93" s="205" t="s">
        <v>399</v>
      </c>
      <c r="F93" s="206" t="s">
        <v>770</v>
      </c>
      <c r="G93" s="207" t="s">
        <v>135</v>
      </c>
      <c r="H93" s="208">
        <v>13.8</v>
      </c>
      <c r="I93" s="209"/>
      <c r="J93" s="210">
        <f>ROUND(I93*H93,2)</f>
        <v>0</v>
      </c>
      <c r="K93" s="211"/>
      <c r="L93" s="43"/>
      <c r="M93" s="212" t="s">
        <v>19</v>
      </c>
      <c r="N93" s="213" t="s">
        <v>41</v>
      </c>
      <c r="O93" s="83"/>
      <c r="P93" s="214">
        <f>O93*H93</f>
        <v>0</v>
      </c>
      <c r="Q93" s="214">
        <v>0</v>
      </c>
      <c r="R93" s="214">
        <f>Q93*H93</f>
        <v>0</v>
      </c>
      <c r="S93" s="214">
        <v>0</v>
      </c>
      <c r="T93" s="215">
        <f>S93*H93</f>
        <v>0</v>
      </c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R93" s="216" t="s">
        <v>132</v>
      </c>
      <c r="AT93" s="216" t="s">
        <v>128</v>
      </c>
      <c r="AU93" s="216" t="s">
        <v>80</v>
      </c>
      <c r="AY93" s="16" t="s">
        <v>125</v>
      </c>
      <c r="BE93" s="217">
        <f>IF(N93="základní",J93,0)</f>
        <v>0</v>
      </c>
      <c r="BF93" s="217">
        <f>IF(N93="snížená",J93,0)</f>
        <v>0</v>
      </c>
      <c r="BG93" s="217">
        <f>IF(N93="zákl. přenesená",J93,0)</f>
        <v>0</v>
      </c>
      <c r="BH93" s="217">
        <f>IF(N93="sníž. přenesená",J93,0)</f>
        <v>0</v>
      </c>
      <c r="BI93" s="217">
        <f>IF(N93="nulová",J93,0)</f>
        <v>0</v>
      </c>
      <c r="BJ93" s="16" t="s">
        <v>78</v>
      </c>
      <c r="BK93" s="217">
        <f>ROUND(I93*H93,2)</f>
        <v>0</v>
      </c>
      <c r="BL93" s="16" t="s">
        <v>132</v>
      </c>
      <c r="BM93" s="216" t="s">
        <v>142</v>
      </c>
    </row>
    <row r="94" spans="1:63" s="12" customFormat="1" ht="22.8" customHeight="1">
      <c r="A94" s="12"/>
      <c r="B94" s="188"/>
      <c r="C94" s="189"/>
      <c r="D94" s="190" t="s">
        <v>69</v>
      </c>
      <c r="E94" s="202" t="s">
        <v>538</v>
      </c>
      <c r="F94" s="202" t="s">
        <v>771</v>
      </c>
      <c r="G94" s="189"/>
      <c r="H94" s="189"/>
      <c r="I94" s="192"/>
      <c r="J94" s="203">
        <f>BK94</f>
        <v>0</v>
      </c>
      <c r="K94" s="189"/>
      <c r="L94" s="194"/>
      <c r="M94" s="195"/>
      <c r="N94" s="196"/>
      <c r="O94" s="196"/>
      <c r="P94" s="197">
        <f>P95</f>
        <v>0</v>
      </c>
      <c r="Q94" s="196"/>
      <c r="R94" s="197">
        <f>R95</f>
        <v>0</v>
      </c>
      <c r="S94" s="196"/>
      <c r="T94" s="198">
        <f>T95</f>
        <v>0</v>
      </c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R94" s="199" t="s">
        <v>78</v>
      </c>
      <c r="AT94" s="200" t="s">
        <v>69</v>
      </c>
      <c r="AU94" s="200" t="s">
        <v>78</v>
      </c>
      <c r="AY94" s="199" t="s">
        <v>125</v>
      </c>
      <c r="BK94" s="201">
        <f>BK95</f>
        <v>0</v>
      </c>
    </row>
    <row r="95" spans="1:65" s="2" customFormat="1" ht="16.5" customHeight="1">
      <c r="A95" s="37"/>
      <c r="B95" s="38"/>
      <c r="C95" s="204" t="s">
        <v>143</v>
      </c>
      <c r="D95" s="204" t="s">
        <v>128</v>
      </c>
      <c r="E95" s="205" t="s">
        <v>429</v>
      </c>
      <c r="F95" s="206" t="s">
        <v>772</v>
      </c>
      <c r="G95" s="207" t="s">
        <v>431</v>
      </c>
      <c r="H95" s="229"/>
      <c r="I95" s="209"/>
      <c r="J95" s="210">
        <f>ROUND(I95*H95,2)</f>
        <v>0</v>
      </c>
      <c r="K95" s="211"/>
      <c r="L95" s="43"/>
      <c r="M95" s="212" t="s">
        <v>19</v>
      </c>
      <c r="N95" s="213" t="s">
        <v>41</v>
      </c>
      <c r="O95" s="83"/>
      <c r="P95" s="214">
        <f>O95*H95</f>
        <v>0</v>
      </c>
      <c r="Q95" s="214">
        <v>0</v>
      </c>
      <c r="R95" s="214">
        <f>Q95*H95</f>
        <v>0</v>
      </c>
      <c r="S95" s="214">
        <v>0</v>
      </c>
      <c r="T95" s="215">
        <f>S95*H95</f>
        <v>0</v>
      </c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  <c r="AR95" s="216" t="s">
        <v>132</v>
      </c>
      <c r="AT95" s="216" t="s">
        <v>128</v>
      </c>
      <c r="AU95" s="216" t="s">
        <v>80</v>
      </c>
      <c r="AY95" s="16" t="s">
        <v>125</v>
      </c>
      <c r="BE95" s="217">
        <f>IF(N95="základní",J95,0)</f>
        <v>0</v>
      </c>
      <c r="BF95" s="217">
        <f>IF(N95="snížená",J95,0)</f>
        <v>0</v>
      </c>
      <c r="BG95" s="217">
        <f>IF(N95="zákl. přenesená",J95,0)</f>
        <v>0</v>
      </c>
      <c r="BH95" s="217">
        <f>IF(N95="sníž. přenesená",J95,0)</f>
        <v>0</v>
      </c>
      <c r="BI95" s="217">
        <f>IF(N95="nulová",J95,0)</f>
        <v>0</v>
      </c>
      <c r="BJ95" s="16" t="s">
        <v>78</v>
      </c>
      <c r="BK95" s="217">
        <f>ROUND(I95*H95,2)</f>
        <v>0</v>
      </c>
      <c r="BL95" s="16" t="s">
        <v>132</v>
      </c>
      <c r="BM95" s="216" t="s">
        <v>146</v>
      </c>
    </row>
    <row r="96" spans="1:63" s="12" customFormat="1" ht="25.9" customHeight="1">
      <c r="A96" s="12"/>
      <c r="B96" s="188"/>
      <c r="C96" s="189"/>
      <c r="D96" s="190" t="s">
        <v>69</v>
      </c>
      <c r="E96" s="191" t="s">
        <v>577</v>
      </c>
      <c r="F96" s="191" t="s">
        <v>434</v>
      </c>
      <c r="G96" s="189"/>
      <c r="H96" s="189"/>
      <c r="I96" s="192"/>
      <c r="J96" s="193">
        <f>BK96</f>
        <v>0</v>
      </c>
      <c r="K96" s="189"/>
      <c r="L96" s="194"/>
      <c r="M96" s="195"/>
      <c r="N96" s="196"/>
      <c r="O96" s="196"/>
      <c r="P96" s="197">
        <f>P97+P102</f>
        <v>0</v>
      </c>
      <c r="Q96" s="196"/>
      <c r="R96" s="197">
        <f>R97+R102</f>
        <v>0</v>
      </c>
      <c r="S96" s="196"/>
      <c r="T96" s="198">
        <f>T97+T102</f>
        <v>0</v>
      </c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R96" s="199" t="s">
        <v>78</v>
      </c>
      <c r="AT96" s="200" t="s">
        <v>69</v>
      </c>
      <c r="AU96" s="200" t="s">
        <v>70</v>
      </c>
      <c r="AY96" s="199" t="s">
        <v>125</v>
      </c>
      <c r="BK96" s="201">
        <f>BK97+BK102</f>
        <v>0</v>
      </c>
    </row>
    <row r="97" spans="1:63" s="12" customFormat="1" ht="22.8" customHeight="1">
      <c r="A97" s="12"/>
      <c r="B97" s="188"/>
      <c r="C97" s="189"/>
      <c r="D97" s="190" t="s">
        <v>69</v>
      </c>
      <c r="E97" s="202" t="s">
        <v>635</v>
      </c>
      <c r="F97" s="202" t="s">
        <v>773</v>
      </c>
      <c r="G97" s="189"/>
      <c r="H97" s="189"/>
      <c r="I97" s="192"/>
      <c r="J97" s="203">
        <f>BK97</f>
        <v>0</v>
      </c>
      <c r="K97" s="189"/>
      <c r="L97" s="194"/>
      <c r="M97" s="195"/>
      <c r="N97" s="196"/>
      <c r="O97" s="196"/>
      <c r="P97" s="197">
        <f>SUM(P98:P101)</f>
        <v>0</v>
      </c>
      <c r="Q97" s="196"/>
      <c r="R97" s="197">
        <f>SUM(R98:R101)</f>
        <v>0</v>
      </c>
      <c r="S97" s="196"/>
      <c r="T97" s="198">
        <f>SUM(T98:T101)</f>
        <v>0</v>
      </c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R97" s="199" t="s">
        <v>78</v>
      </c>
      <c r="AT97" s="200" t="s">
        <v>69</v>
      </c>
      <c r="AU97" s="200" t="s">
        <v>78</v>
      </c>
      <c r="AY97" s="199" t="s">
        <v>125</v>
      </c>
      <c r="BK97" s="201">
        <f>SUM(BK98:BK101)</f>
        <v>0</v>
      </c>
    </row>
    <row r="98" spans="1:65" s="2" customFormat="1" ht="33" customHeight="1">
      <c r="A98" s="37"/>
      <c r="B98" s="38"/>
      <c r="C98" s="204" t="s">
        <v>139</v>
      </c>
      <c r="D98" s="204" t="s">
        <v>128</v>
      </c>
      <c r="E98" s="205" t="s">
        <v>438</v>
      </c>
      <c r="F98" s="206" t="s">
        <v>774</v>
      </c>
      <c r="G98" s="207" t="s">
        <v>135</v>
      </c>
      <c r="H98" s="208">
        <v>6</v>
      </c>
      <c r="I98" s="209"/>
      <c r="J98" s="210">
        <f>ROUND(I98*H98,2)</f>
        <v>0</v>
      </c>
      <c r="K98" s="211"/>
      <c r="L98" s="43"/>
      <c r="M98" s="212" t="s">
        <v>19</v>
      </c>
      <c r="N98" s="213" t="s">
        <v>41</v>
      </c>
      <c r="O98" s="83"/>
      <c r="P98" s="214">
        <f>O98*H98</f>
        <v>0</v>
      </c>
      <c r="Q98" s="214">
        <v>0</v>
      </c>
      <c r="R98" s="214">
        <f>Q98*H98</f>
        <v>0</v>
      </c>
      <c r="S98" s="214">
        <v>0</v>
      </c>
      <c r="T98" s="215">
        <f>S98*H98</f>
        <v>0</v>
      </c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R98" s="216" t="s">
        <v>132</v>
      </c>
      <c r="AT98" s="216" t="s">
        <v>128</v>
      </c>
      <c r="AU98" s="216" t="s">
        <v>80</v>
      </c>
      <c r="AY98" s="16" t="s">
        <v>125</v>
      </c>
      <c r="BE98" s="217">
        <f>IF(N98="základní",J98,0)</f>
        <v>0</v>
      </c>
      <c r="BF98" s="217">
        <f>IF(N98="snížená",J98,0)</f>
        <v>0</v>
      </c>
      <c r="BG98" s="217">
        <f>IF(N98="zákl. přenesená",J98,0)</f>
        <v>0</v>
      </c>
      <c r="BH98" s="217">
        <f>IF(N98="sníž. přenesená",J98,0)</f>
        <v>0</v>
      </c>
      <c r="BI98" s="217">
        <f>IF(N98="nulová",J98,0)</f>
        <v>0</v>
      </c>
      <c r="BJ98" s="16" t="s">
        <v>78</v>
      </c>
      <c r="BK98" s="217">
        <f>ROUND(I98*H98,2)</f>
        <v>0</v>
      </c>
      <c r="BL98" s="16" t="s">
        <v>132</v>
      </c>
      <c r="BM98" s="216" t="s">
        <v>148</v>
      </c>
    </row>
    <row r="99" spans="1:65" s="2" customFormat="1" ht="24.15" customHeight="1">
      <c r="A99" s="37"/>
      <c r="B99" s="38"/>
      <c r="C99" s="204" t="s">
        <v>149</v>
      </c>
      <c r="D99" s="204" t="s">
        <v>128</v>
      </c>
      <c r="E99" s="205" t="s">
        <v>442</v>
      </c>
      <c r="F99" s="206" t="s">
        <v>775</v>
      </c>
      <c r="G99" s="207" t="s">
        <v>309</v>
      </c>
      <c r="H99" s="208">
        <v>15</v>
      </c>
      <c r="I99" s="209"/>
      <c r="J99" s="210">
        <f>ROUND(I99*H99,2)</f>
        <v>0</v>
      </c>
      <c r="K99" s="211"/>
      <c r="L99" s="43"/>
      <c r="M99" s="212" t="s">
        <v>19</v>
      </c>
      <c r="N99" s="213" t="s">
        <v>41</v>
      </c>
      <c r="O99" s="83"/>
      <c r="P99" s="214">
        <f>O99*H99</f>
        <v>0</v>
      </c>
      <c r="Q99" s="214">
        <v>0</v>
      </c>
      <c r="R99" s="214">
        <f>Q99*H99</f>
        <v>0</v>
      </c>
      <c r="S99" s="214">
        <v>0</v>
      </c>
      <c r="T99" s="215">
        <f>S99*H99</f>
        <v>0</v>
      </c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  <c r="AR99" s="216" t="s">
        <v>132</v>
      </c>
      <c r="AT99" s="216" t="s">
        <v>128</v>
      </c>
      <c r="AU99" s="216" t="s">
        <v>80</v>
      </c>
      <c r="AY99" s="16" t="s">
        <v>125</v>
      </c>
      <c r="BE99" s="217">
        <f>IF(N99="základní",J99,0)</f>
        <v>0</v>
      </c>
      <c r="BF99" s="217">
        <f>IF(N99="snížená",J99,0)</f>
        <v>0</v>
      </c>
      <c r="BG99" s="217">
        <f>IF(N99="zákl. přenesená",J99,0)</f>
        <v>0</v>
      </c>
      <c r="BH99" s="217">
        <f>IF(N99="sníž. přenesená",J99,0)</f>
        <v>0</v>
      </c>
      <c r="BI99" s="217">
        <f>IF(N99="nulová",J99,0)</f>
        <v>0</v>
      </c>
      <c r="BJ99" s="16" t="s">
        <v>78</v>
      </c>
      <c r="BK99" s="217">
        <f>ROUND(I99*H99,2)</f>
        <v>0</v>
      </c>
      <c r="BL99" s="16" t="s">
        <v>132</v>
      </c>
      <c r="BM99" s="216" t="s">
        <v>152</v>
      </c>
    </row>
    <row r="100" spans="1:65" s="2" customFormat="1" ht="16.5" customHeight="1">
      <c r="A100" s="37"/>
      <c r="B100" s="38"/>
      <c r="C100" s="218" t="s">
        <v>142</v>
      </c>
      <c r="D100" s="218" t="s">
        <v>292</v>
      </c>
      <c r="E100" s="219" t="s">
        <v>446</v>
      </c>
      <c r="F100" s="220" t="s">
        <v>776</v>
      </c>
      <c r="G100" s="221" t="s">
        <v>135</v>
      </c>
      <c r="H100" s="222">
        <v>5.4</v>
      </c>
      <c r="I100" s="223"/>
      <c r="J100" s="224">
        <f>ROUND(I100*H100,2)</f>
        <v>0</v>
      </c>
      <c r="K100" s="225"/>
      <c r="L100" s="226"/>
      <c r="M100" s="227" t="s">
        <v>19</v>
      </c>
      <c r="N100" s="228" t="s">
        <v>41</v>
      </c>
      <c r="O100" s="83"/>
      <c r="P100" s="214">
        <f>O100*H100</f>
        <v>0</v>
      </c>
      <c r="Q100" s="214">
        <v>0</v>
      </c>
      <c r="R100" s="214">
        <f>Q100*H100</f>
        <v>0</v>
      </c>
      <c r="S100" s="214">
        <v>0</v>
      </c>
      <c r="T100" s="215">
        <f>S100*H100</f>
        <v>0</v>
      </c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R100" s="216" t="s">
        <v>142</v>
      </c>
      <c r="AT100" s="216" t="s">
        <v>292</v>
      </c>
      <c r="AU100" s="216" t="s">
        <v>80</v>
      </c>
      <c r="AY100" s="16" t="s">
        <v>125</v>
      </c>
      <c r="BE100" s="217">
        <f>IF(N100="základní",J100,0)</f>
        <v>0</v>
      </c>
      <c r="BF100" s="217">
        <f>IF(N100="snížená",J100,0)</f>
        <v>0</v>
      </c>
      <c r="BG100" s="217">
        <f>IF(N100="zákl. přenesená",J100,0)</f>
        <v>0</v>
      </c>
      <c r="BH100" s="217">
        <f>IF(N100="sníž. přenesená",J100,0)</f>
        <v>0</v>
      </c>
      <c r="BI100" s="217">
        <f>IF(N100="nulová",J100,0)</f>
        <v>0</v>
      </c>
      <c r="BJ100" s="16" t="s">
        <v>78</v>
      </c>
      <c r="BK100" s="217">
        <f>ROUND(I100*H100,2)</f>
        <v>0</v>
      </c>
      <c r="BL100" s="16" t="s">
        <v>132</v>
      </c>
      <c r="BM100" s="216" t="s">
        <v>154</v>
      </c>
    </row>
    <row r="101" spans="1:65" s="2" customFormat="1" ht="16.5" customHeight="1">
      <c r="A101" s="37"/>
      <c r="B101" s="38"/>
      <c r="C101" s="204" t="s">
        <v>155</v>
      </c>
      <c r="D101" s="204" t="s">
        <v>128</v>
      </c>
      <c r="E101" s="205" t="s">
        <v>489</v>
      </c>
      <c r="F101" s="206" t="s">
        <v>490</v>
      </c>
      <c r="G101" s="207" t="s">
        <v>431</v>
      </c>
      <c r="H101" s="229"/>
      <c r="I101" s="209"/>
      <c r="J101" s="210">
        <f>ROUND(I101*H101,2)</f>
        <v>0</v>
      </c>
      <c r="K101" s="211"/>
      <c r="L101" s="43"/>
      <c r="M101" s="212" t="s">
        <v>19</v>
      </c>
      <c r="N101" s="213" t="s">
        <v>41</v>
      </c>
      <c r="O101" s="83"/>
      <c r="P101" s="214">
        <f>O101*H101</f>
        <v>0</v>
      </c>
      <c r="Q101" s="214">
        <v>0</v>
      </c>
      <c r="R101" s="214">
        <f>Q101*H101</f>
        <v>0</v>
      </c>
      <c r="S101" s="214">
        <v>0</v>
      </c>
      <c r="T101" s="215">
        <f>S101*H101</f>
        <v>0</v>
      </c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  <c r="AR101" s="216" t="s">
        <v>132</v>
      </c>
      <c r="AT101" s="216" t="s">
        <v>128</v>
      </c>
      <c r="AU101" s="216" t="s">
        <v>80</v>
      </c>
      <c r="AY101" s="16" t="s">
        <v>125</v>
      </c>
      <c r="BE101" s="217">
        <f>IF(N101="základní",J101,0)</f>
        <v>0</v>
      </c>
      <c r="BF101" s="217">
        <f>IF(N101="snížená",J101,0)</f>
        <v>0</v>
      </c>
      <c r="BG101" s="217">
        <f>IF(N101="zákl. přenesená",J101,0)</f>
        <v>0</v>
      </c>
      <c r="BH101" s="217">
        <f>IF(N101="sníž. přenesená",J101,0)</f>
        <v>0</v>
      </c>
      <c r="BI101" s="217">
        <f>IF(N101="nulová",J101,0)</f>
        <v>0</v>
      </c>
      <c r="BJ101" s="16" t="s">
        <v>78</v>
      </c>
      <c r="BK101" s="217">
        <f>ROUND(I101*H101,2)</f>
        <v>0</v>
      </c>
      <c r="BL101" s="16" t="s">
        <v>132</v>
      </c>
      <c r="BM101" s="216" t="s">
        <v>158</v>
      </c>
    </row>
    <row r="102" spans="1:63" s="12" customFormat="1" ht="22.8" customHeight="1">
      <c r="A102" s="12"/>
      <c r="B102" s="188"/>
      <c r="C102" s="189"/>
      <c r="D102" s="190" t="s">
        <v>69</v>
      </c>
      <c r="E102" s="202" t="s">
        <v>650</v>
      </c>
      <c r="F102" s="202" t="s">
        <v>525</v>
      </c>
      <c r="G102" s="189"/>
      <c r="H102" s="189"/>
      <c r="I102" s="192"/>
      <c r="J102" s="203">
        <f>BK102</f>
        <v>0</v>
      </c>
      <c r="K102" s="189"/>
      <c r="L102" s="194"/>
      <c r="M102" s="195"/>
      <c r="N102" s="196"/>
      <c r="O102" s="196"/>
      <c r="P102" s="197">
        <f>SUM(P103:P107)</f>
        <v>0</v>
      </c>
      <c r="Q102" s="196"/>
      <c r="R102" s="197">
        <f>SUM(R103:R107)</f>
        <v>0</v>
      </c>
      <c r="S102" s="196"/>
      <c r="T102" s="198">
        <f>SUM(T103:T107)</f>
        <v>0</v>
      </c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R102" s="199" t="s">
        <v>78</v>
      </c>
      <c r="AT102" s="200" t="s">
        <v>69</v>
      </c>
      <c r="AU102" s="200" t="s">
        <v>78</v>
      </c>
      <c r="AY102" s="199" t="s">
        <v>125</v>
      </c>
      <c r="BK102" s="201">
        <f>SUM(BK103:BK107)</f>
        <v>0</v>
      </c>
    </row>
    <row r="103" spans="1:65" s="2" customFormat="1" ht="24.15" customHeight="1">
      <c r="A103" s="37"/>
      <c r="B103" s="38"/>
      <c r="C103" s="204" t="s">
        <v>146</v>
      </c>
      <c r="D103" s="204" t="s">
        <v>128</v>
      </c>
      <c r="E103" s="205" t="s">
        <v>406</v>
      </c>
      <c r="F103" s="206" t="s">
        <v>777</v>
      </c>
      <c r="G103" s="207" t="s">
        <v>247</v>
      </c>
      <c r="H103" s="208">
        <v>2</v>
      </c>
      <c r="I103" s="209"/>
      <c r="J103" s="210">
        <f>ROUND(I103*H103,2)</f>
        <v>0</v>
      </c>
      <c r="K103" s="211"/>
      <c r="L103" s="43"/>
      <c r="M103" s="212" t="s">
        <v>19</v>
      </c>
      <c r="N103" s="213" t="s">
        <v>41</v>
      </c>
      <c r="O103" s="83"/>
      <c r="P103" s="214">
        <f>O103*H103</f>
        <v>0</v>
      </c>
      <c r="Q103" s="214">
        <v>0</v>
      </c>
      <c r="R103" s="214">
        <f>Q103*H103</f>
        <v>0</v>
      </c>
      <c r="S103" s="214">
        <v>0</v>
      </c>
      <c r="T103" s="215">
        <f>S103*H103</f>
        <v>0</v>
      </c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  <c r="AR103" s="216" t="s">
        <v>132</v>
      </c>
      <c r="AT103" s="216" t="s">
        <v>128</v>
      </c>
      <c r="AU103" s="216" t="s">
        <v>80</v>
      </c>
      <c r="AY103" s="16" t="s">
        <v>125</v>
      </c>
      <c r="BE103" s="217">
        <f>IF(N103="základní",J103,0)</f>
        <v>0</v>
      </c>
      <c r="BF103" s="217">
        <f>IF(N103="snížená",J103,0)</f>
        <v>0</v>
      </c>
      <c r="BG103" s="217">
        <f>IF(N103="zákl. přenesená",J103,0)</f>
        <v>0</v>
      </c>
      <c r="BH103" s="217">
        <f>IF(N103="sníž. přenesená",J103,0)</f>
        <v>0</v>
      </c>
      <c r="BI103" s="217">
        <f>IF(N103="nulová",J103,0)</f>
        <v>0</v>
      </c>
      <c r="BJ103" s="16" t="s">
        <v>78</v>
      </c>
      <c r="BK103" s="217">
        <f>ROUND(I103*H103,2)</f>
        <v>0</v>
      </c>
      <c r="BL103" s="16" t="s">
        <v>132</v>
      </c>
      <c r="BM103" s="216" t="s">
        <v>159</v>
      </c>
    </row>
    <row r="104" spans="1:65" s="2" customFormat="1" ht="21.75" customHeight="1">
      <c r="A104" s="37"/>
      <c r="B104" s="38"/>
      <c r="C104" s="204" t="s">
        <v>160</v>
      </c>
      <c r="D104" s="204" t="s">
        <v>128</v>
      </c>
      <c r="E104" s="205" t="s">
        <v>527</v>
      </c>
      <c r="F104" s="206" t="s">
        <v>778</v>
      </c>
      <c r="G104" s="207" t="s">
        <v>247</v>
      </c>
      <c r="H104" s="208">
        <v>4</v>
      </c>
      <c r="I104" s="209"/>
      <c r="J104" s="210">
        <f>ROUND(I104*H104,2)</f>
        <v>0</v>
      </c>
      <c r="K104" s="211"/>
      <c r="L104" s="43"/>
      <c r="M104" s="212" t="s">
        <v>19</v>
      </c>
      <c r="N104" s="213" t="s">
        <v>41</v>
      </c>
      <c r="O104" s="83"/>
      <c r="P104" s="214">
        <f>O104*H104</f>
        <v>0</v>
      </c>
      <c r="Q104" s="214">
        <v>0</v>
      </c>
      <c r="R104" s="214">
        <f>Q104*H104</f>
        <v>0</v>
      </c>
      <c r="S104" s="214">
        <v>0</v>
      </c>
      <c r="T104" s="215">
        <f>S104*H104</f>
        <v>0</v>
      </c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  <c r="AR104" s="216" t="s">
        <v>132</v>
      </c>
      <c r="AT104" s="216" t="s">
        <v>128</v>
      </c>
      <c r="AU104" s="216" t="s">
        <v>80</v>
      </c>
      <c r="AY104" s="16" t="s">
        <v>125</v>
      </c>
      <c r="BE104" s="217">
        <f>IF(N104="základní",J104,0)</f>
        <v>0</v>
      </c>
      <c r="BF104" s="217">
        <f>IF(N104="snížená",J104,0)</f>
        <v>0</v>
      </c>
      <c r="BG104" s="217">
        <f>IF(N104="zákl. přenesená",J104,0)</f>
        <v>0</v>
      </c>
      <c r="BH104" s="217">
        <f>IF(N104="sníž. přenesená",J104,0)</f>
        <v>0</v>
      </c>
      <c r="BI104" s="217">
        <f>IF(N104="nulová",J104,0)</f>
        <v>0</v>
      </c>
      <c r="BJ104" s="16" t="s">
        <v>78</v>
      </c>
      <c r="BK104" s="217">
        <f>ROUND(I104*H104,2)</f>
        <v>0</v>
      </c>
      <c r="BL104" s="16" t="s">
        <v>132</v>
      </c>
      <c r="BM104" s="216" t="s">
        <v>163</v>
      </c>
    </row>
    <row r="105" spans="1:65" s="2" customFormat="1" ht="24.15" customHeight="1">
      <c r="A105" s="37"/>
      <c r="B105" s="38"/>
      <c r="C105" s="204" t="s">
        <v>148</v>
      </c>
      <c r="D105" s="204" t="s">
        <v>128</v>
      </c>
      <c r="E105" s="205" t="s">
        <v>530</v>
      </c>
      <c r="F105" s="206" t="s">
        <v>779</v>
      </c>
      <c r="G105" s="207" t="s">
        <v>247</v>
      </c>
      <c r="H105" s="208">
        <v>1</v>
      </c>
      <c r="I105" s="209"/>
      <c r="J105" s="210">
        <f>ROUND(I105*H105,2)</f>
        <v>0</v>
      </c>
      <c r="K105" s="211"/>
      <c r="L105" s="43"/>
      <c r="M105" s="212" t="s">
        <v>19</v>
      </c>
      <c r="N105" s="213" t="s">
        <v>41</v>
      </c>
      <c r="O105" s="83"/>
      <c r="P105" s="214">
        <f>O105*H105</f>
        <v>0</v>
      </c>
      <c r="Q105" s="214">
        <v>0</v>
      </c>
      <c r="R105" s="214">
        <f>Q105*H105</f>
        <v>0</v>
      </c>
      <c r="S105" s="214">
        <v>0</v>
      </c>
      <c r="T105" s="215">
        <f>S105*H105</f>
        <v>0</v>
      </c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  <c r="AR105" s="216" t="s">
        <v>132</v>
      </c>
      <c r="AT105" s="216" t="s">
        <v>128</v>
      </c>
      <c r="AU105" s="216" t="s">
        <v>80</v>
      </c>
      <c r="AY105" s="16" t="s">
        <v>125</v>
      </c>
      <c r="BE105" s="217">
        <f>IF(N105="základní",J105,0)</f>
        <v>0</v>
      </c>
      <c r="BF105" s="217">
        <f>IF(N105="snížená",J105,0)</f>
        <v>0</v>
      </c>
      <c r="BG105" s="217">
        <f>IF(N105="zákl. přenesená",J105,0)</f>
        <v>0</v>
      </c>
      <c r="BH105" s="217">
        <f>IF(N105="sníž. přenesená",J105,0)</f>
        <v>0</v>
      </c>
      <c r="BI105" s="217">
        <f>IF(N105="nulová",J105,0)</f>
        <v>0</v>
      </c>
      <c r="BJ105" s="16" t="s">
        <v>78</v>
      </c>
      <c r="BK105" s="217">
        <f>ROUND(I105*H105,2)</f>
        <v>0</v>
      </c>
      <c r="BL105" s="16" t="s">
        <v>132</v>
      </c>
      <c r="BM105" s="216" t="s">
        <v>165</v>
      </c>
    </row>
    <row r="106" spans="1:65" s="2" customFormat="1" ht="24.15" customHeight="1">
      <c r="A106" s="37"/>
      <c r="B106" s="38"/>
      <c r="C106" s="204" t="s">
        <v>166</v>
      </c>
      <c r="D106" s="204" t="s">
        <v>128</v>
      </c>
      <c r="E106" s="205" t="s">
        <v>534</v>
      </c>
      <c r="F106" s="206" t="s">
        <v>780</v>
      </c>
      <c r="G106" s="207" t="s">
        <v>247</v>
      </c>
      <c r="H106" s="208">
        <v>1</v>
      </c>
      <c r="I106" s="209"/>
      <c r="J106" s="210">
        <f>ROUND(I106*H106,2)</f>
        <v>0</v>
      </c>
      <c r="K106" s="211"/>
      <c r="L106" s="43"/>
      <c r="M106" s="212" t="s">
        <v>19</v>
      </c>
      <c r="N106" s="213" t="s">
        <v>41</v>
      </c>
      <c r="O106" s="83"/>
      <c r="P106" s="214">
        <f>O106*H106</f>
        <v>0</v>
      </c>
      <c r="Q106" s="214">
        <v>0</v>
      </c>
      <c r="R106" s="214">
        <f>Q106*H106</f>
        <v>0</v>
      </c>
      <c r="S106" s="214">
        <v>0</v>
      </c>
      <c r="T106" s="215">
        <f>S106*H106</f>
        <v>0</v>
      </c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  <c r="AR106" s="216" t="s">
        <v>132</v>
      </c>
      <c r="AT106" s="216" t="s">
        <v>128</v>
      </c>
      <c r="AU106" s="216" t="s">
        <v>80</v>
      </c>
      <c r="AY106" s="16" t="s">
        <v>125</v>
      </c>
      <c r="BE106" s="217">
        <f>IF(N106="základní",J106,0)</f>
        <v>0</v>
      </c>
      <c r="BF106" s="217">
        <f>IF(N106="snížená",J106,0)</f>
        <v>0</v>
      </c>
      <c r="BG106" s="217">
        <f>IF(N106="zákl. přenesená",J106,0)</f>
        <v>0</v>
      </c>
      <c r="BH106" s="217">
        <f>IF(N106="sníž. přenesená",J106,0)</f>
        <v>0</v>
      </c>
      <c r="BI106" s="217">
        <f>IF(N106="nulová",J106,0)</f>
        <v>0</v>
      </c>
      <c r="BJ106" s="16" t="s">
        <v>78</v>
      </c>
      <c r="BK106" s="217">
        <f>ROUND(I106*H106,2)</f>
        <v>0</v>
      </c>
      <c r="BL106" s="16" t="s">
        <v>132</v>
      </c>
      <c r="BM106" s="216" t="s">
        <v>169</v>
      </c>
    </row>
    <row r="107" spans="1:65" s="2" customFormat="1" ht="16.5" customHeight="1">
      <c r="A107" s="37"/>
      <c r="B107" s="38"/>
      <c r="C107" s="204" t="s">
        <v>152</v>
      </c>
      <c r="D107" s="204" t="s">
        <v>128</v>
      </c>
      <c r="E107" s="205" t="s">
        <v>489</v>
      </c>
      <c r="F107" s="206" t="s">
        <v>490</v>
      </c>
      <c r="G107" s="207" t="s">
        <v>431</v>
      </c>
      <c r="H107" s="229"/>
      <c r="I107" s="209"/>
      <c r="J107" s="210">
        <f>ROUND(I107*H107,2)</f>
        <v>0</v>
      </c>
      <c r="K107" s="211"/>
      <c r="L107" s="43"/>
      <c r="M107" s="230" t="s">
        <v>19</v>
      </c>
      <c r="N107" s="231" t="s">
        <v>41</v>
      </c>
      <c r="O107" s="232"/>
      <c r="P107" s="233">
        <f>O107*H107</f>
        <v>0</v>
      </c>
      <c r="Q107" s="233">
        <v>0</v>
      </c>
      <c r="R107" s="233">
        <f>Q107*H107</f>
        <v>0</v>
      </c>
      <c r="S107" s="233">
        <v>0</v>
      </c>
      <c r="T107" s="234">
        <f>S107*H107</f>
        <v>0</v>
      </c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  <c r="AR107" s="216" t="s">
        <v>132</v>
      </c>
      <c r="AT107" s="216" t="s">
        <v>128</v>
      </c>
      <c r="AU107" s="216" t="s">
        <v>80</v>
      </c>
      <c r="AY107" s="16" t="s">
        <v>125</v>
      </c>
      <c r="BE107" s="217">
        <f>IF(N107="základní",J107,0)</f>
        <v>0</v>
      </c>
      <c r="BF107" s="217">
        <f>IF(N107="snížená",J107,0)</f>
        <v>0</v>
      </c>
      <c r="BG107" s="217">
        <f>IF(N107="zákl. přenesená",J107,0)</f>
        <v>0</v>
      </c>
      <c r="BH107" s="217">
        <f>IF(N107="sníž. přenesená",J107,0)</f>
        <v>0</v>
      </c>
      <c r="BI107" s="217">
        <f>IF(N107="nulová",J107,0)</f>
        <v>0</v>
      </c>
      <c r="BJ107" s="16" t="s">
        <v>78</v>
      </c>
      <c r="BK107" s="217">
        <f>ROUND(I107*H107,2)</f>
        <v>0</v>
      </c>
      <c r="BL107" s="16" t="s">
        <v>132</v>
      </c>
      <c r="BM107" s="216" t="s">
        <v>172</v>
      </c>
    </row>
    <row r="108" spans="1:31" s="2" customFormat="1" ht="6.95" customHeight="1">
      <c r="A108" s="37"/>
      <c r="B108" s="58"/>
      <c r="C108" s="59"/>
      <c r="D108" s="59"/>
      <c r="E108" s="59"/>
      <c r="F108" s="59"/>
      <c r="G108" s="59"/>
      <c r="H108" s="59"/>
      <c r="I108" s="59"/>
      <c r="J108" s="59"/>
      <c r="K108" s="59"/>
      <c r="L108" s="43"/>
      <c r="M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</row>
  </sheetData>
  <sheetProtection password="CC35" sheet="1" objects="1" scenarios="1" formatColumns="0" formatRows="0" autoFilter="0"/>
  <autoFilter ref="C85:K107"/>
  <mergeCells count="9">
    <mergeCell ref="E7:H7"/>
    <mergeCell ref="E9:H9"/>
    <mergeCell ref="E18:H18"/>
    <mergeCell ref="E27:H27"/>
    <mergeCell ref="E48:H48"/>
    <mergeCell ref="E50:H50"/>
    <mergeCell ref="E76:H76"/>
    <mergeCell ref="E78:H78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0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86</v>
      </c>
    </row>
    <row r="3" spans="2:46" s="1" customFormat="1" ht="6.95" customHeight="1">
      <c r="B3" s="127"/>
      <c r="C3" s="128"/>
      <c r="D3" s="128"/>
      <c r="E3" s="128"/>
      <c r="F3" s="128"/>
      <c r="G3" s="128"/>
      <c r="H3" s="128"/>
      <c r="I3" s="128"/>
      <c r="J3" s="128"/>
      <c r="K3" s="128"/>
      <c r="L3" s="19"/>
      <c r="AT3" s="16" t="s">
        <v>80</v>
      </c>
    </row>
    <row r="4" spans="2:46" s="1" customFormat="1" ht="24.95" customHeight="1">
      <c r="B4" s="19"/>
      <c r="D4" s="129" t="s">
        <v>87</v>
      </c>
      <c r="L4" s="19"/>
      <c r="M4" s="130" t="s">
        <v>10</v>
      </c>
      <c r="AT4" s="16" t="s">
        <v>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31" t="s">
        <v>16</v>
      </c>
      <c r="L6" s="19"/>
    </row>
    <row r="7" spans="2:12" s="1" customFormat="1" ht="16.5" customHeight="1">
      <c r="B7" s="19"/>
      <c r="E7" s="132" t="str">
        <f>'Rekapitulace stavby'!K6</f>
        <v>5. ZŠ - rekonstrukce hřiště</v>
      </c>
      <c r="F7" s="131"/>
      <c r="G7" s="131"/>
      <c r="H7" s="131"/>
      <c r="L7" s="19"/>
    </row>
    <row r="8" spans="1:31" s="2" customFormat="1" ht="12" customHeight="1">
      <c r="A8" s="37"/>
      <c r="B8" s="43"/>
      <c r="C8" s="37"/>
      <c r="D8" s="131" t="s">
        <v>88</v>
      </c>
      <c r="E8" s="37"/>
      <c r="F8" s="37"/>
      <c r="G8" s="37"/>
      <c r="H8" s="37"/>
      <c r="I8" s="37"/>
      <c r="J8" s="37"/>
      <c r="K8" s="37"/>
      <c r="L8" s="133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>
      <c r="A9" s="37"/>
      <c r="B9" s="43"/>
      <c r="C9" s="37"/>
      <c r="D9" s="37"/>
      <c r="E9" s="134" t="s">
        <v>781</v>
      </c>
      <c r="F9" s="37"/>
      <c r="G9" s="37"/>
      <c r="H9" s="37"/>
      <c r="I9" s="37"/>
      <c r="J9" s="37"/>
      <c r="K9" s="37"/>
      <c r="L9" s="133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43"/>
      <c r="C10" s="37"/>
      <c r="D10" s="37"/>
      <c r="E10" s="37"/>
      <c r="F10" s="37"/>
      <c r="G10" s="37"/>
      <c r="H10" s="37"/>
      <c r="I10" s="37"/>
      <c r="J10" s="37"/>
      <c r="K10" s="37"/>
      <c r="L10" s="133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43"/>
      <c r="C11" s="37"/>
      <c r="D11" s="131" t="s">
        <v>18</v>
      </c>
      <c r="E11" s="37"/>
      <c r="F11" s="135" t="s">
        <v>19</v>
      </c>
      <c r="G11" s="37"/>
      <c r="H11" s="37"/>
      <c r="I11" s="131" t="s">
        <v>20</v>
      </c>
      <c r="J11" s="135" t="s">
        <v>19</v>
      </c>
      <c r="K11" s="37"/>
      <c r="L11" s="133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31" t="s">
        <v>21</v>
      </c>
      <c r="E12" s="37"/>
      <c r="F12" s="135" t="s">
        <v>22</v>
      </c>
      <c r="G12" s="37"/>
      <c r="H12" s="37"/>
      <c r="I12" s="131" t="s">
        <v>23</v>
      </c>
      <c r="J12" s="136" t="str">
        <f>'Rekapitulace stavby'!AN8</f>
        <v>15. 10. 2021</v>
      </c>
      <c r="K12" s="37"/>
      <c r="L12" s="133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37"/>
      <c r="J13" s="37"/>
      <c r="K13" s="37"/>
      <c r="L13" s="133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31" t="s">
        <v>25</v>
      </c>
      <c r="E14" s="37"/>
      <c r="F14" s="37"/>
      <c r="G14" s="37"/>
      <c r="H14" s="37"/>
      <c r="I14" s="131" t="s">
        <v>26</v>
      </c>
      <c r="J14" s="135" t="str">
        <f>IF('Rekapitulace stavby'!AN10="","",'Rekapitulace stavby'!AN10)</f>
        <v/>
      </c>
      <c r="K14" s="37"/>
      <c r="L14" s="133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43"/>
      <c r="C15" s="37"/>
      <c r="D15" s="37"/>
      <c r="E15" s="135" t="str">
        <f>IF('Rekapitulace stavby'!E11="","",'Rekapitulace stavby'!E11)</f>
        <v xml:space="preserve"> </v>
      </c>
      <c r="F15" s="37"/>
      <c r="G15" s="37"/>
      <c r="H15" s="37"/>
      <c r="I15" s="131" t="s">
        <v>28</v>
      </c>
      <c r="J15" s="135" t="str">
        <f>IF('Rekapitulace stavby'!AN11="","",'Rekapitulace stavby'!AN11)</f>
        <v/>
      </c>
      <c r="K15" s="37"/>
      <c r="L15" s="133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43"/>
      <c r="C16" s="37"/>
      <c r="D16" s="37"/>
      <c r="E16" s="37"/>
      <c r="F16" s="37"/>
      <c r="G16" s="37"/>
      <c r="H16" s="37"/>
      <c r="I16" s="37"/>
      <c r="J16" s="37"/>
      <c r="K16" s="37"/>
      <c r="L16" s="133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3"/>
      <c r="C17" s="37"/>
      <c r="D17" s="131" t="s">
        <v>29</v>
      </c>
      <c r="E17" s="37"/>
      <c r="F17" s="37"/>
      <c r="G17" s="37"/>
      <c r="H17" s="37"/>
      <c r="I17" s="131" t="s">
        <v>26</v>
      </c>
      <c r="J17" s="32" t="str">
        <f>'Rekapitulace stavby'!AN13</f>
        <v>Vyplň údaj</v>
      </c>
      <c r="K17" s="37"/>
      <c r="L17" s="133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3"/>
      <c r="C18" s="37"/>
      <c r="D18" s="37"/>
      <c r="E18" s="32" t="str">
        <f>'Rekapitulace stavby'!E14</f>
        <v>Vyplň údaj</v>
      </c>
      <c r="F18" s="135"/>
      <c r="G18" s="135"/>
      <c r="H18" s="135"/>
      <c r="I18" s="131" t="s">
        <v>28</v>
      </c>
      <c r="J18" s="32" t="str">
        <f>'Rekapitulace stavby'!AN14</f>
        <v>Vyplň údaj</v>
      </c>
      <c r="K18" s="37"/>
      <c r="L18" s="133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43"/>
      <c r="C19" s="37"/>
      <c r="D19" s="37"/>
      <c r="E19" s="37"/>
      <c r="F19" s="37"/>
      <c r="G19" s="37"/>
      <c r="H19" s="37"/>
      <c r="I19" s="37"/>
      <c r="J19" s="37"/>
      <c r="K19" s="37"/>
      <c r="L19" s="133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3"/>
      <c r="C20" s="37"/>
      <c r="D20" s="131" t="s">
        <v>31</v>
      </c>
      <c r="E20" s="37"/>
      <c r="F20" s="37"/>
      <c r="G20" s="37"/>
      <c r="H20" s="37"/>
      <c r="I20" s="131" t="s">
        <v>26</v>
      </c>
      <c r="J20" s="135" t="str">
        <f>IF('Rekapitulace stavby'!AN16="","",'Rekapitulace stavby'!AN16)</f>
        <v/>
      </c>
      <c r="K20" s="37"/>
      <c r="L20" s="133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3"/>
      <c r="C21" s="37"/>
      <c r="D21" s="37"/>
      <c r="E21" s="135" t="str">
        <f>IF('Rekapitulace stavby'!E17="","",'Rekapitulace stavby'!E17)</f>
        <v xml:space="preserve"> </v>
      </c>
      <c r="F21" s="37"/>
      <c r="G21" s="37"/>
      <c r="H21" s="37"/>
      <c r="I21" s="131" t="s">
        <v>28</v>
      </c>
      <c r="J21" s="135" t="str">
        <f>IF('Rekapitulace stavby'!AN17="","",'Rekapitulace stavby'!AN17)</f>
        <v/>
      </c>
      <c r="K21" s="37"/>
      <c r="L21" s="133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43"/>
      <c r="C22" s="37"/>
      <c r="D22" s="37"/>
      <c r="E22" s="37"/>
      <c r="F22" s="37"/>
      <c r="G22" s="37"/>
      <c r="H22" s="37"/>
      <c r="I22" s="37"/>
      <c r="J22" s="37"/>
      <c r="K22" s="37"/>
      <c r="L22" s="133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3"/>
      <c r="C23" s="37"/>
      <c r="D23" s="131" t="s">
        <v>33</v>
      </c>
      <c r="E23" s="37"/>
      <c r="F23" s="37"/>
      <c r="G23" s="37"/>
      <c r="H23" s="37"/>
      <c r="I23" s="131" t="s">
        <v>26</v>
      </c>
      <c r="J23" s="135" t="str">
        <f>IF('Rekapitulace stavby'!AN19="","",'Rekapitulace stavby'!AN19)</f>
        <v/>
      </c>
      <c r="K23" s="37"/>
      <c r="L23" s="133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3"/>
      <c r="C24" s="37"/>
      <c r="D24" s="37"/>
      <c r="E24" s="135" t="str">
        <f>IF('Rekapitulace stavby'!E20="","",'Rekapitulace stavby'!E20)</f>
        <v xml:space="preserve"> </v>
      </c>
      <c r="F24" s="37"/>
      <c r="G24" s="37"/>
      <c r="H24" s="37"/>
      <c r="I24" s="131" t="s">
        <v>28</v>
      </c>
      <c r="J24" s="135" t="str">
        <f>IF('Rekapitulace stavby'!AN20="","",'Rekapitulace stavby'!AN20)</f>
        <v/>
      </c>
      <c r="K24" s="37"/>
      <c r="L24" s="133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43"/>
      <c r="C25" s="37"/>
      <c r="D25" s="37"/>
      <c r="E25" s="37"/>
      <c r="F25" s="37"/>
      <c r="G25" s="37"/>
      <c r="H25" s="37"/>
      <c r="I25" s="37"/>
      <c r="J25" s="37"/>
      <c r="K25" s="37"/>
      <c r="L25" s="133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3"/>
      <c r="C26" s="37"/>
      <c r="D26" s="131" t="s">
        <v>34</v>
      </c>
      <c r="E26" s="37"/>
      <c r="F26" s="37"/>
      <c r="G26" s="37"/>
      <c r="H26" s="37"/>
      <c r="I26" s="37"/>
      <c r="J26" s="37"/>
      <c r="K26" s="37"/>
      <c r="L26" s="133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6.5" customHeight="1">
      <c r="A27" s="137"/>
      <c r="B27" s="138"/>
      <c r="C27" s="137"/>
      <c r="D27" s="137"/>
      <c r="E27" s="139" t="s">
        <v>19</v>
      </c>
      <c r="F27" s="139"/>
      <c r="G27" s="139"/>
      <c r="H27" s="139"/>
      <c r="I27" s="137"/>
      <c r="J27" s="137"/>
      <c r="K27" s="137"/>
      <c r="L27" s="140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</row>
    <row r="28" spans="1:31" s="2" customFormat="1" ht="6.95" customHeight="1">
      <c r="A28" s="37"/>
      <c r="B28" s="43"/>
      <c r="C28" s="37"/>
      <c r="D28" s="37"/>
      <c r="E28" s="37"/>
      <c r="F28" s="37"/>
      <c r="G28" s="37"/>
      <c r="H28" s="37"/>
      <c r="I28" s="37"/>
      <c r="J28" s="37"/>
      <c r="K28" s="37"/>
      <c r="L28" s="133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141"/>
      <c r="E29" s="141"/>
      <c r="F29" s="141"/>
      <c r="G29" s="141"/>
      <c r="H29" s="141"/>
      <c r="I29" s="141"/>
      <c r="J29" s="141"/>
      <c r="K29" s="141"/>
      <c r="L29" s="133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>
      <c r="A30" s="37"/>
      <c r="B30" s="43"/>
      <c r="C30" s="37"/>
      <c r="D30" s="142" t="s">
        <v>36</v>
      </c>
      <c r="E30" s="37"/>
      <c r="F30" s="37"/>
      <c r="G30" s="37"/>
      <c r="H30" s="37"/>
      <c r="I30" s="37"/>
      <c r="J30" s="143">
        <f>ROUND(J84,2)</f>
        <v>0</v>
      </c>
      <c r="K30" s="37"/>
      <c r="L30" s="133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41"/>
      <c r="E31" s="141"/>
      <c r="F31" s="141"/>
      <c r="G31" s="141"/>
      <c r="H31" s="141"/>
      <c r="I31" s="141"/>
      <c r="J31" s="141"/>
      <c r="K31" s="141"/>
      <c r="L31" s="133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43"/>
      <c r="C32" s="37"/>
      <c r="D32" s="37"/>
      <c r="E32" s="37"/>
      <c r="F32" s="144" t="s">
        <v>38</v>
      </c>
      <c r="G32" s="37"/>
      <c r="H32" s="37"/>
      <c r="I32" s="144" t="s">
        <v>37</v>
      </c>
      <c r="J32" s="144" t="s">
        <v>39</v>
      </c>
      <c r="K32" s="37"/>
      <c r="L32" s="133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>
      <c r="A33" s="37"/>
      <c r="B33" s="43"/>
      <c r="C33" s="37"/>
      <c r="D33" s="145" t="s">
        <v>40</v>
      </c>
      <c r="E33" s="131" t="s">
        <v>41</v>
      </c>
      <c r="F33" s="146">
        <f>ROUND((SUM(BE84:BE108)),2)</f>
        <v>0</v>
      </c>
      <c r="G33" s="37"/>
      <c r="H33" s="37"/>
      <c r="I33" s="147">
        <v>0.21</v>
      </c>
      <c r="J33" s="146">
        <f>ROUND(((SUM(BE84:BE108))*I33),2)</f>
        <v>0</v>
      </c>
      <c r="K33" s="37"/>
      <c r="L33" s="133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131" t="s">
        <v>42</v>
      </c>
      <c r="F34" s="146">
        <f>ROUND((SUM(BF84:BF108)),2)</f>
        <v>0</v>
      </c>
      <c r="G34" s="37"/>
      <c r="H34" s="37"/>
      <c r="I34" s="147">
        <v>0.15</v>
      </c>
      <c r="J34" s="146">
        <f>ROUND(((SUM(BF84:BF108))*I34),2)</f>
        <v>0</v>
      </c>
      <c r="K34" s="37"/>
      <c r="L34" s="133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43"/>
      <c r="C35" s="37"/>
      <c r="D35" s="37"/>
      <c r="E35" s="131" t="s">
        <v>43</v>
      </c>
      <c r="F35" s="146">
        <f>ROUND((SUM(BG84:BG108)),2)</f>
        <v>0</v>
      </c>
      <c r="G35" s="37"/>
      <c r="H35" s="37"/>
      <c r="I35" s="147">
        <v>0.21</v>
      </c>
      <c r="J35" s="146">
        <f>0</f>
        <v>0</v>
      </c>
      <c r="K35" s="37"/>
      <c r="L35" s="133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43"/>
      <c r="C36" s="37"/>
      <c r="D36" s="37"/>
      <c r="E36" s="131" t="s">
        <v>44</v>
      </c>
      <c r="F36" s="146">
        <f>ROUND((SUM(BH84:BH108)),2)</f>
        <v>0</v>
      </c>
      <c r="G36" s="37"/>
      <c r="H36" s="37"/>
      <c r="I36" s="147">
        <v>0.15</v>
      </c>
      <c r="J36" s="146">
        <f>0</f>
        <v>0</v>
      </c>
      <c r="K36" s="37"/>
      <c r="L36" s="133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31" t="s">
        <v>45</v>
      </c>
      <c r="F37" s="146">
        <f>ROUND((SUM(BI84:BI108)),2)</f>
        <v>0</v>
      </c>
      <c r="G37" s="37"/>
      <c r="H37" s="37"/>
      <c r="I37" s="147">
        <v>0</v>
      </c>
      <c r="J37" s="146">
        <f>0</f>
        <v>0</v>
      </c>
      <c r="K37" s="37"/>
      <c r="L37" s="133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43"/>
      <c r="C38" s="37"/>
      <c r="D38" s="37"/>
      <c r="E38" s="37"/>
      <c r="F38" s="37"/>
      <c r="G38" s="37"/>
      <c r="H38" s="37"/>
      <c r="I38" s="37"/>
      <c r="J38" s="37"/>
      <c r="K38" s="37"/>
      <c r="L38" s="133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>
      <c r="A39" s="37"/>
      <c r="B39" s="43"/>
      <c r="C39" s="148"/>
      <c r="D39" s="149" t="s">
        <v>46</v>
      </c>
      <c r="E39" s="150"/>
      <c r="F39" s="150"/>
      <c r="G39" s="151" t="s">
        <v>47</v>
      </c>
      <c r="H39" s="152" t="s">
        <v>48</v>
      </c>
      <c r="I39" s="150"/>
      <c r="J39" s="153">
        <f>SUM(J30:J37)</f>
        <v>0</v>
      </c>
      <c r="K39" s="154"/>
      <c r="L39" s="133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155"/>
      <c r="C40" s="156"/>
      <c r="D40" s="156"/>
      <c r="E40" s="156"/>
      <c r="F40" s="156"/>
      <c r="G40" s="156"/>
      <c r="H40" s="156"/>
      <c r="I40" s="156"/>
      <c r="J40" s="156"/>
      <c r="K40" s="156"/>
      <c r="L40" s="133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4" spans="1:31" s="2" customFormat="1" ht="6.95" customHeight="1">
      <c r="A44" s="37"/>
      <c r="B44" s="157"/>
      <c r="C44" s="158"/>
      <c r="D44" s="158"/>
      <c r="E44" s="158"/>
      <c r="F44" s="158"/>
      <c r="G44" s="158"/>
      <c r="H44" s="158"/>
      <c r="I44" s="158"/>
      <c r="J44" s="158"/>
      <c r="K44" s="158"/>
      <c r="L44" s="133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</row>
    <row r="45" spans="1:31" s="2" customFormat="1" ht="24.95" customHeight="1">
      <c r="A45" s="37"/>
      <c r="B45" s="38"/>
      <c r="C45" s="22" t="s">
        <v>90</v>
      </c>
      <c r="D45" s="39"/>
      <c r="E45" s="39"/>
      <c r="F45" s="39"/>
      <c r="G45" s="39"/>
      <c r="H45" s="39"/>
      <c r="I45" s="39"/>
      <c r="J45" s="39"/>
      <c r="K45" s="39"/>
      <c r="L45" s="133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</row>
    <row r="46" spans="1:31" s="2" customFormat="1" ht="6.95" customHeight="1">
      <c r="A46" s="37"/>
      <c r="B46" s="38"/>
      <c r="C46" s="39"/>
      <c r="D46" s="39"/>
      <c r="E46" s="39"/>
      <c r="F46" s="39"/>
      <c r="G46" s="39"/>
      <c r="H46" s="39"/>
      <c r="I46" s="39"/>
      <c r="J46" s="39"/>
      <c r="K46" s="39"/>
      <c r="L46" s="133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</row>
    <row r="47" spans="1:31" s="2" customFormat="1" ht="12" customHeight="1">
      <c r="A47" s="37"/>
      <c r="B47" s="38"/>
      <c r="C47" s="31" t="s">
        <v>16</v>
      </c>
      <c r="D47" s="39"/>
      <c r="E47" s="39"/>
      <c r="F47" s="39"/>
      <c r="G47" s="39"/>
      <c r="H47" s="39"/>
      <c r="I47" s="39"/>
      <c r="J47" s="39"/>
      <c r="K47" s="39"/>
      <c r="L47" s="133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</row>
    <row r="48" spans="1:31" s="2" customFormat="1" ht="16.5" customHeight="1">
      <c r="A48" s="37"/>
      <c r="B48" s="38"/>
      <c r="C48" s="39"/>
      <c r="D48" s="39"/>
      <c r="E48" s="159" t="str">
        <f>E7</f>
        <v>5. ZŠ - rekonstrukce hřiště</v>
      </c>
      <c r="F48" s="31"/>
      <c r="G48" s="31"/>
      <c r="H48" s="31"/>
      <c r="I48" s="39"/>
      <c r="J48" s="39"/>
      <c r="K48" s="39"/>
      <c r="L48" s="133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</row>
    <row r="49" spans="1:31" s="2" customFormat="1" ht="12" customHeight="1">
      <c r="A49" s="37"/>
      <c r="B49" s="38"/>
      <c r="C49" s="31" t="s">
        <v>88</v>
      </c>
      <c r="D49" s="39"/>
      <c r="E49" s="39"/>
      <c r="F49" s="39"/>
      <c r="G49" s="39"/>
      <c r="H49" s="39"/>
      <c r="I49" s="39"/>
      <c r="J49" s="39"/>
      <c r="K49" s="39"/>
      <c r="L49" s="133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</row>
    <row r="50" spans="1:31" s="2" customFormat="1" ht="16.5" customHeight="1">
      <c r="A50" s="37"/>
      <c r="B50" s="38"/>
      <c r="C50" s="39"/>
      <c r="D50" s="39"/>
      <c r="E50" s="68" t="str">
        <f>E9</f>
        <v>Objekt3 VRN - SO 03</v>
      </c>
      <c r="F50" s="39"/>
      <c r="G50" s="39"/>
      <c r="H50" s="39"/>
      <c r="I50" s="39"/>
      <c r="J50" s="39"/>
      <c r="K50" s="39"/>
      <c r="L50" s="133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</row>
    <row r="51" spans="1:31" s="2" customFormat="1" ht="6.95" customHeight="1">
      <c r="A51" s="37"/>
      <c r="B51" s="38"/>
      <c r="C51" s="39"/>
      <c r="D51" s="39"/>
      <c r="E51" s="39"/>
      <c r="F51" s="39"/>
      <c r="G51" s="39"/>
      <c r="H51" s="39"/>
      <c r="I51" s="39"/>
      <c r="J51" s="39"/>
      <c r="K51" s="39"/>
      <c r="L51" s="133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</row>
    <row r="52" spans="1:31" s="2" customFormat="1" ht="12" customHeight="1">
      <c r="A52" s="37"/>
      <c r="B52" s="38"/>
      <c r="C52" s="31" t="s">
        <v>21</v>
      </c>
      <c r="D52" s="39"/>
      <c r="E52" s="39"/>
      <c r="F52" s="26" t="str">
        <f>F12</f>
        <v>Cheb</v>
      </c>
      <c r="G52" s="39"/>
      <c r="H52" s="39"/>
      <c r="I52" s="31" t="s">
        <v>23</v>
      </c>
      <c r="J52" s="71" t="str">
        <f>IF(J12="","",J12)</f>
        <v>15. 10. 2021</v>
      </c>
      <c r="K52" s="39"/>
      <c r="L52" s="133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</row>
    <row r="53" spans="1:31" s="2" customFormat="1" ht="6.95" customHeight="1">
      <c r="A53" s="37"/>
      <c r="B53" s="38"/>
      <c r="C53" s="39"/>
      <c r="D53" s="39"/>
      <c r="E53" s="39"/>
      <c r="F53" s="39"/>
      <c r="G53" s="39"/>
      <c r="H53" s="39"/>
      <c r="I53" s="39"/>
      <c r="J53" s="39"/>
      <c r="K53" s="39"/>
      <c r="L53" s="133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</row>
    <row r="54" spans="1:31" s="2" customFormat="1" ht="15.15" customHeight="1">
      <c r="A54" s="37"/>
      <c r="B54" s="38"/>
      <c r="C54" s="31" t="s">
        <v>25</v>
      </c>
      <c r="D54" s="39"/>
      <c r="E54" s="39"/>
      <c r="F54" s="26" t="str">
        <f>E15</f>
        <v xml:space="preserve"> </v>
      </c>
      <c r="G54" s="39"/>
      <c r="H54" s="39"/>
      <c r="I54" s="31" t="s">
        <v>31</v>
      </c>
      <c r="J54" s="35" t="str">
        <f>E21</f>
        <v xml:space="preserve"> </v>
      </c>
      <c r="K54" s="39"/>
      <c r="L54" s="133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</row>
    <row r="55" spans="1:31" s="2" customFormat="1" ht="15.15" customHeight="1">
      <c r="A55" s="37"/>
      <c r="B55" s="38"/>
      <c r="C55" s="31" t="s">
        <v>29</v>
      </c>
      <c r="D55" s="39"/>
      <c r="E55" s="39"/>
      <c r="F55" s="26" t="str">
        <f>IF(E18="","",E18)</f>
        <v>Vyplň údaj</v>
      </c>
      <c r="G55" s="39"/>
      <c r="H55" s="39"/>
      <c r="I55" s="31" t="s">
        <v>33</v>
      </c>
      <c r="J55" s="35" t="str">
        <f>E24</f>
        <v xml:space="preserve"> </v>
      </c>
      <c r="K55" s="39"/>
      <c r="L55" s="133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</row>
    <row r="56" spans="1:31" s="2" customFormat="1" ht="10.3" customHeight="1">
      <c r="A56" s="37"/>
      <c r="B56" s="38"/>
      <c r="C56" s="39"/>
      <c r="D56" s="39"/>
      <c r="E56" s="39"/>
      <c r="F56" s="39"/>
      <c r="G56" s="39"/>
      <c r="H56" s="39"/>
      <c r="I56" s="39"/>
      <c r="J56" s="39"/>
      <c r="K56" s="39"/>
      <c r="L56" s="133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</row>
    <row r="57" spans="1:31" s="2" customFormat="1" ht="29.25" customHeight="1">
      <c r="A57" s="37"/>
      <c r="B57" s="38"/>
      <c r="C57" s="160" t="s">
        <v>91</v>
      </c>
      <c r="D57" s="161"/>
      <c r="E57" s="161"/>
      <c r="F57" s="161"/>
      <c r="G57" s="161"/>
      <c r="H57" s="161"/>
      <c r="I57" s="161"/>
      <c r="J57" s="162" t="s">
        <v>92</v>
      </c>
      <c r="K57" s="161"/>
      <c r="L57" s="133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</row>
    <row r="58" spans="1:31" s="2" customFormat="1" ht="10.3" customHeight="1">
      <c r="A58" s="37"/>
      <c r="B58" s="38"/>
      <c r="C58" s="39"/>
      <c r="D58" s="39"/>
      <c r="E58" s="39"/>
      <c r="F58" s="39"/>
      <c r="G58" s="39"/>
      <c r="H58" s="39"/>
      <c r="I58" s="39"/>
      <c r="J58" s="39"/>
      <c r="K58" s="39"/>
      <c r="L58" s="133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</row>
    <row r="59" spans="1:47" s="2" customFormat="1" ht="22.8" customHeight="1">
      <c r="A59" s="37"/>
      <c r="B59" s="38"/>
      <c r="C59" s="163" t="s">
        <v>68</v>
      </c>
      <c r="D59" s="39"/>
      <c r="E59" s="39"/>
      <c r="F59" s="39"/>
      <c r="G59" s="39"/>
      <c r="H59" s="39"/>
      <c r="I59" s="39"/>
      <c r="J59" s="101">
        <f>J84</f>
        <v>0</v>
      </c>
      <c r="K59" s="39"/>
      <c r="L59" s="133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U59" s="16" t="s">
        <v>93</v>
      </c>
    </row>
    <row r="60" spans="1:31" s="9" customFormat="1" ht="24.95" customHeight="1">
      <c r="A60" s="9"/>
      <c r="B60" s="164"/>
      <c r="C60" s="165"/>
      <c r="D60" s="166" t="s">
        <v>782</v>
      </c>
      <c r="E60" s="167"/>
      <c r="F60" s="167"/>
      <c r="G60" s="167"/>
      <c r="H60" s="167"/>
      <c r="I60" s="167"/>
      <c r="J60" s="168">
        <f>J85</f>
        <v>0</v>
      </c>
      <c r="K60" s="165"/>
      <c r="L60" s="16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0"/>
      <c r="C61" s="171"/>
      <c r="D61" s="172" t="s">
        <v>783</v>
      </c>
      <c r="E61" s="173"/>
      <c r="F61" s="173"/>
      <c r="G61" s="173"/>
      <c r="H61" s="173"/>
      <c r="I61" s="173"/>
      <c r="J61" s="174">
        <f>J86</f>
        <v>0</v>
      </c>
      <c r="K61" s="171"/>
      <c r="L61" s="175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9" customFormat="1" ht="24.95" customHeight="1">
      <c r="A62" s="9"/>
      <c r="B62" s="164"/>
      <c r="C62" s="165"/>
      <c r="D62" s="166" t="s">
        <v>784</v>
      </c>
      <c r="E62" s="167"/>
      <c r="F62" s="167"/>
      <c r="G62" s="167"/>
      <c r="H62" s="167"/>
      <c r="I62" s="167"/>
      <c r="J62" s="168">
        <f>J88</f>
        <v>0</v>
      </c>
      <c r="K62" s="165"/>
      <c r="L62" s="16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pans="1:31" s="10" customFormat="1" ht="19.9" customHeight="1">
      <c r="A63" s="10"/>
      <c r="B63" s="170"/>
      <c r="C63" s="171"/>
      <c r="D63" s="172" t="s">
        <v>785</v>
      </c>
      <c r="E63" s="173"/>
      <c r="F63" s="173"/>
      <c r="G63" s="173"/>
      <c r="H63" s="173"/>
      <c r="I63" s="173"/>
      <c r="J63" s="174">
        <f>J89</f>
        <v>0</v>
      </c>
      <c r="K63" s="171"/>
      <c r="L63" s="175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0"/>
      <c r="C64" s="171"/>
      <c r="D64" s="172" t="s">
        <v>786</v>
      </c>
      <c r="E64" s="173"/>
      <c r="F64" s="173"/>
      <c r="G64" s="173"/>
      <c r="H64" s="173"/>
      <c r="I64" s="173"/>
      <c r="J64" s="174">
        <f>J100</f>
        <v>0</v>
      </c>
      <c r="K64" s="171"/>
      <c r="L64" s="175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2" customFormat="1" ht="21.8" customHeight="1">
      <c r="A65" s="37"/>
      <c r="B65" s="38"/>
      <c r="C65" s="39"/>
      <c r="D65" s="39"/>
      <c r="E65" s="39"/>
      <c r="F65" s="39"/>
      <c r="G65" s="39"/>
      <c r="H65" s="39"/>
      <c r="I65" s="39"/>
      <c r="J65" s="39"/>
      <c r="K65" s="39"/>
      <c r="L65" s="133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1:31" s="2" customFormat="1" ht="6.95" customHeight="1">
      <c r="A66" s="37"/>
      <c r="B66" s="58"/>
      <c r="C66" s="59"/>
      <c r="D66" s="59"/>
      <c r="E66" s="59"/>
      <c r="F66" s="59"/>
      <c r="G66" s="59"/>
      <c r="H66" s="59"/>
      <c r="I66" s="59"/>
      <c r="J66" s="59"/>
      <c r="K66" s="59"/>
      <c r="L66" s="133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</row>
    <row r="70" spans="1:31" s="2" customFormat="1" ht="6.95" customHeight="1">
      <c r="A70" s="37"/>
      <c r="B70" s="60"/>
      <c r="C70" s="61"/>
      <c r="D70" s="61"/>
      <c r="E70" s="61"/>
      <c r="F70" s="61"/>
      <c r="G70" s="61"/>
      <c r="H70" s="61"/>
      <c r="I70" s="61"/>
      <c r="J70" s="61"/>
      <c r="K70" s="61"/>
      <c r="L70" s="133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</row>
    <row r="71" spans="1:31" s="2" customFormat="1" ht="24.95" customHeight="1">
      <c r="A71" s="37"/>
      <c r="B71" s="38"/>
      <c r="C71" s="22" t="s">
        <v>110</v>
      </c>
      <c r="D71" s="39"/>
      <c r="E71" s="39"/>
      <c r="F71" s="39"/>
      <c r="G71" s="39"/>
      <c r="H71" s="39"/>
      <c r="I71" s="39"/>
      <c r="J71" s="39"/>
      <c r="K71" s="39"/>
      <c r="L71" s="133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</row>
    <row r="72" spans="1:31" s="2" customFormat="1" ht="6.95" customHeight="1">
      <c r="A72" s="37"/>
      <c r="B72" s="38"/>
      <c r="C72" s="39"/>
      <c r="D72" s="39"/>
      <c r="E72" s="39"/>
      <c r="F72" s="39"/>
      <c r="G72" s="39"/>
      <c r="H72" s="39"/>
      <c r="I72" s="39"/>
      <c r="J72" s="39"/>
      <c r="K72" s="39"/>
      <c r="L72" s="133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</row>
    <row r="73" spans="1:31" s="2" customFormat="1" ht="12" customHeight="1">
      <c r="A73" s="37"/>
      <c r="B73" s="38"/>
      <c r="C73" s="31" t="s">
        <v>16</v>
      </c>
      <c r="D73" s="39"/>
      <c r="E73" s="39"/>
      <c r="F73" s="39"/>
      <c r="G73" s="39"/>
      <c r="H73" s="39"/>
      <c r="I73" s="39"/>
      <c r="J73" s="39"/>
      <c r="K73" s="39"/>
      <c r="L73" s="133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</row>
    <row r="74" spans="1:31" s="2" customFormat="1" ht="16.5" customHeight="1">
      <c r="A74" s="37"/>
      <c r="B74" s="38"/>
      <c r="C74" s="39"/>
      <c r="D74" s="39"/>
      <c r="E74" s="159" t="str">
        <f>E7</f>
        <v>5. ZŠ - rekonstrukce hřiště</v>
      </c>
      <c r="F74" s="31"/>
      <c r="G74" s="31"/>
      <c r="H74" s="31"/>
      <c r="I74" s="39"/>
      <c r="J74" s="39"/>
      <c r="K74" s="39"/>
      <c r="L74" s="133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</row>
    <row r="75" spans="1:31" s="2" customFormat="1" ht="12" customHeight="1">
      <c r="A75" s="37"/>
      <c r="B75" s="38"/>
      <c r="C75" s="31" t="s">
        <v>88</v>
      </c>
      <c r="D75" s="39"/>
      <c r="E75" s="39"/>
      <c r="F75" s="39"/>
      <c r="G75" s="39"/>
      <c r="H75" s="39"/>
      <c r="I75" s="39"/>
      <c r="J75" s="39"/>
      <c r="K75" s="39"/>
      <c r="L75" s="133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</row>
    <row r="76" spans="1:31" s="2" customFormat="1" ht="16.5" customHeight="1">
      <c r="A76" s="37"/>
      <c r="B76" s="38"/>
      <c r="C76" s="39"/>
      <c r="D76" s="39"/>
      <c r="E76" s="68" t="str">
        <f>E9</f>
        <v>Objekt3 VRN - SO 03</v>
      </c>
      <c r="F76" s="39"/>
      <c r="G76" s="39"/>
      <c r="H76" s="39"/>
      <c r="I76" s="39"/>
      <c r="J76" s="39"/>
      <c r="K76" s="39"/>
      <c r="L76" s="133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6.95" customHeight="1">
      <c r="A77" s="37"/>
      <c r="B77" s="38"/>
      <c r="C77" s="39"/>
      <c r="D77" s="39"/>
      <c r="E77" s="39"/>
      <c r="F77" s="39"/>
      <c r="G77" s="39"/>
      <c r="H77" s="39"/>
      <c r="I77" s="39"/>
      <c r="J77" s="39"/>
      <c r="K77" s="39"/>
      <c r="L77" s="133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78" spans="1:31" s="2" customFormat="1" ht="12" customHeight="1">
      <c r="A78" s="37"/>
      <c r="B78" s="38"/>
      <c r="C78" s="31" t="s">
        <v>21</v>
      </c>
      <c r="D78" s="39"/>
      <c r="E78" s="39"/>
      <c r="F78" s="26" t="str">
        <f>F12</f>
        <v>Cheb</v>
      </c>
      <c r="G78" s="39"/>
      <c r="H78" s="39"/>
      <c r="I78" s="31" t="s">
        <v>23</v>
      </c>
      <c r="J78" s="71" t="str">
        <f>IF(J12="","",J12)</f>
        <v>15. 10. 2021</v>
      </c>
      <c r="K78" s="39"/>
      <c r="L78" s="133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</row>
    <row r="79" spans="1:31" s="2" customFormat="1" ht="6.95" customHeight="1">
      <c r="A79" s="37"/>
      <c r="B79" s="38"/>
      <c r="C79" s="39"/>
      <c r="D79" s="39"/>
      <c r="E79" s="39"/>
      <c r="F79" s="39"/>
      <c r="G79" s="39"/>
      <c r="H79" s="39"/>
      <c r="I79" s="39"/>
      <c r="J79" s="39"/>
      <c r="K79" s="39"/>
      <c r="L79" s="133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</row>
    <row r="80" spans="1:31" s="2" customFormat="1" ht="15.15" customHeight="1">
      <c r="A80" s="37"/>
      <c r="B80" s="38"/>
      <c r="C80" s="31" t="s">
        <v>25</v>
      </c>
      <c r="D80" s="39"/>
      <c r="E80" s="39"/>
      <c r="F80" s="26" t="str">
        <f>E15</f>
        <v xml:space="preserve"> </v>
      </c>
      <c r="G80" s="39"/>
      <c r="H80" s="39"/>
      <c r="I80" s="31" t="s">
        <v>31</v>
      </c>
      <c r="J80" s="35" t="str">
        <f>E21</f>
        <v xml:space="preserve"> </v>
      </c>
      <c r="K80" s="39"/>
      <c r="L80" s="133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</row>
    <row r="81" spans="1:31" s="2" customFormat="1" ht="15.15" customHeight="1">
      <c r="A81" s="37"/>
      <c r="B81" s="38"/>
      <c r="C81" s="31" t="s">
        <v>29</v>
      </c>
      <c r="D81" s="39"/>
      <c r="E81" s="39"/>
      <c r="F81" s="26" t="str">
        <f>IF(E18="","",E18)</f>
        <v>Vyplň údaj</v>
      </c>
      <c r="G81" s="39"/>
      <c r="H81" s="39"/>
      <c r="I81" s="31" t="s">
        <v>33</v>
      </c>
      <c r="J81" s="35" t="str">
        <f>E24</f>
        <v xml:space="preserve"> </v>
      </c>
      <c r="K81" s="39"/>
      <c r="L81" s="133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10.3" customHeight="1">
      <c r="A82" s="37"/>
      <c r="B82" s="38"/>
      <c r="C82" s="39"/>
      <c r="D82" s="39"/>
      <c r="E82" s="39"/>
      <c r="F82" s="39"/>
      <c r="G82" s="39"/>
      <c r="H82" s="39"/>
      <c r="I82" s="39"/>
      <c r="J82" s="39"/>
      <c r="K82" s="39"/>
      <c r="L82" s="133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11" customFormat="1" ht="29.25" customHeight="1">
      <c r="A83" s="176"/>
      <c r="B83" s="177"/>
      <c r="C83" s="178" t="s">
        <v>111</v>
      </c>
      <c r="D83" s="179" t="s">
        <v>55</v>
      </c>
      <c r="E83" s="179" t="s">
        <v>51</v>
      </c>
      <c r="F83" s="179" t="s">
        <v>52</v>
      </c>
      <c r="G83" s="179" t="s">
        <v>112</v>
      </c>
      <c r="H83" s="179" t="s">
        <v>113</v>
      </c>
      <c r="I83" s="179" t="s">
        <v>114</v>
      </c>
      <c r="J83" s="180" t="s">
        <v>92</v>
      </c>
      <c r="K83" s="181" t="s">
        <v>115</v>
      </c>
      <c r="L83" s="182"/>
      <c r="M83" s="91" t="s">
        <v>19</v>
      </c>
      <c r="N83" s="92" t="s">
        <v>40</v>
      </c>
      <c r="O83" s="92" t="s">
        <v>116</v>
      </c>
      <c r="P83" s="92" t="s">
        <v>117</v>
      </c>
      <c r="Q83" s="92" t="s">
        <v>118</v>
      </c>
      <c r="R83" s="92" t="s">
        <v>119</v>
      </c>
      <c r="S83" s="92" t="s">
        <v>120</v>
      </c>
      <c r="T83" s="93" t="s">
        <v>121</v>
      </c>
      <c r="U83" s="176"/>
      <c r="V83" s="176"/>
      <c r="W83" s="176"/>
      <c r="X83" s="176"/>
      <c r="Y83" s="176"/>
      <c r="Z83" s="176"/>
      <c r="AA83" s="176"/>
      <c r="AB83" s="176"/>
      <c r="AC83" s="176"/>
      <c r="AD83" s="176"/>
      <c r="AE83" s="176"/>
    </row>
    <row r="84" spans="1:63" s="2" customFormat="1" ht="22.8" customHeight="1">
      <c r="A84" s="37"/>
      <c r="B84" s="38"/>
      <c r="C84" s="98" t="s">
        <v>122</v>
      </c>
      <c r="D84" s="39"/>
      <c r="E84" s="39"/>
      <c r="F84" s="39"/>
      <c r="G84" s="39"/>
      <c r="H84" s="39"/>
      <c r="I84" s="39"/>
      <c r="J84" s="183">
        <f>BK84</f>
        <v>0</v>
      </c>
      <c r="K84" s="39"/>
      <c r="L84" s="43"/>
      <c r="M84" s="94"/>
      <c r="N84" s="184"/>
      <c r="O84" s="95"/>
      <c r="P84" s="185">
        <f>P85+P88</f>
        <v>0</v>
      </c>
      <c r="Q84" s="95"/>
      <c r="R84" s="185">
        <f>R85+R88</f>
        <v>0</v>
      </c>
      <c r="S84" s="95"/>
      <c r="T84" s="186">
        <f>T85+T88</f>
        <v>0</v>
      </c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  <c r="AT84" s="16" t="s">
        <v>69</v>
      </c>
      <c r="AU84" s="16" t="s">
        <v>93</v>
      </c>
      <c r="BK84" s="187">
        <f>BK85+BK88</f>
        <v>0</v>
      </c>
    </row>
    <row r="85" spans="1:63" s="12" customFormat="1" ht="25.9" customHeight="1">
      <c r="A85" s="12"/>
      <c r="B85" s="188"/>
      <c r="C85" s="189"/>
      <c r="D85" s="190" t="s">
        <v>69</v>
      </c>
      <c r="E85" s="191" t="s">
        <v>787</v>
      </c>
      <c r="F85" s="191" t="s">
        <v>788</v>
      </c>
      <c r="G85" s="189"/>
      <c r="H85" s="189"/>
      <c r="I85" s="192"/>
      <c r="J85" s="193">
        <f>BK85</f>
        <v>0</v>
      </c>
      <c r="K85" s="189"/>
      <c r="L85" s="194"/>
      <c r="M85" s="195"/>
      <c r="N85" s="196"/>
      <c r="O85" s="196"/>
      <c r="P85" s="197">
        <f>P86</f>
        <v>0</v>
      </c>
      <c r="Q85" s="196"/>
      <c r="R85" s="197">
        <f>R86</f>
        <v>0</v>
      </c>
      <c r="S85" s="196"/>
      <c r="T85" s="198">
        <f>T86</f>
        <v>0</v>
      </c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R85" s="199" t="s">
        <v>132</v>
      </c>
      <c r="AT85" s="200" t="s">
        <v>69</v>
      </c>
      <c r="AU85" s="200" t="s">
        <v>70</v>
      </c>
      <c r="AY85" s="199" t="s">
        <v>125</v>
      </c>
      <c r="BK85" s="201">
        <f>BK86</f>
        <v>0</v>
      </c>
    </row>
    <row r="86" spans="1:63" s="12" customFormat="1" ht="22.8" customHeight="1">
      <c r="A86" s="12"/>
      <c r="B86" s="188"/>
      <c r="C86" s="189"/>
      <c r="D86" s="190" t="s">
        <v>69</v>
      </c>
      <c r="E86" s="202" t="s">
        <v>789</v>
      </c>
      <c r="F86" s="202" t="s">
        <v>790</v>
      </c>
      <c r="G86" s="189"/>
      <c r="H86" s="189"/>
      <c r="I86" s="192"/>
      <c r="J86" s="203">
        <f>BK86</f>
        <v>0</v>
      </c>
      <c r="K86" s="189"/>
      <c r="L86" s="194"/>
      <c r="M86" s="195"/>
      <c r="N86" s="196"/>
      <c r="O86" s="196"/>
      <c r="P86" s="197">
        <f>P87</f>
        <v>0</v>
      </c>
      <c r="Q86" s="196"/>
      <c r="R86" s="197">
        <f>R87</f>
        <v>0</v>
      </c>
      <c r="S86" s="196"/>
      <c r="T86" s="198">
        <f>T87</f>
        <v>0</v>
      </c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R86" s="199" t="s">
        <v>132</v>
      </c>
      <c r="AT86" s="200" t="s">
        <v>69</v>
      </c>
      <c r="AU86" s="200" t="s">
        <v>78</v>
      </c>
      <c r="AY86" s="199" t="s">
        <v>125</v>
      </c>
      <c r="BK86" s="201">
        <f>BK87</f>
        <v>0</v>
      </c>
    </row>
    <row r="87" spans="1:65" s="2" customFormat="1" ht="16.5" customHeight="1">
      <c r="A87" s="37"/>
      <c r="B87" s="38"/>
      <c r="C87" s="204" t="s">
        <v>78</v>
      </c>
      <c r="D87" s="204" t="s">
        <v>128</v>
      </c>
      <c r="E87" s="205" t="s">
        <v>791</v>
      </c>
      <c r="F87" s="206" t="s">
        <v>792</v>
      </c>
      <c r="G87" s="207" t="s">
        <v>19</v>
      </c>
      <c r="H87" s="208">
        <v>1</v>
      </c>
      <c r="I87" s="209"/>
      <c r="J87" s="210">
        <f>ROUND(I87*H87,2)</f>
        <v>0</v>
      </c>
      <c r="K87" s="211"/>
      <c r="L87" s="43"/>
      <c r="M87" s="212" t="s">
        <v>19</v>
      </c>
      <c r="N87" s="213" t="s">
        <v>41</v>
      </c>
      <c r="O87" s="83"/>
      <c r="P87" s="214">
        <f>O87*H87</f>
        <v>0</v>
      </c>
      <c r="Q87" s="214">
        <v>0</v>
      </c>
      <c r="R87" s="214">
        <f>Q87*H87</f>
        <v>0</v>
      </c>
      <c r="S87" s="214">
        <v>0</v>
      </c>
      <c r="T87" s="215">
        <f>S87*H87</f>
        <v>0</v>
      </c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R87" s="216" t="s">
        <v>793</v>
      </c>
      <c r="AT87" s="216" t="s">
        <v>128</v>
      </c>
      <c r="AU87" s="216" t="s">
        <v>80</v>
      </c>
      <c r="AY87" s="16" t="s">
        <v>125</v>
      </c>
      <c r="BE87" s="217">
        <f>IF(N87="základní",J87,0)</f>
        <v>0</v>
      </c>
      <c r="BF87" s="217">
        <f>IF(N87="snížená",J87,0)</f>
        <v>0</v>
      </c>
      <c r="BG87" s="217">
        <f>IF(N87="zákl. přenesená",J87,0)</f>
        <v>0</v>
      </c>
      <c r="BH87" s="217">
        <f>IF(N87="sníž. přenesená",J87,0)</f>
        <v>0</v>
      </c>
      <c r="BI87" s="217">
        <f>IF(N87="nulová",J87,0)</f>
        <v>0</v>
      </c>
      <c r="BJ87" s="16" t="s">
        <v>78</v>
      </c>
      <c r="BK87" s="217">
        <f>ROUND(I87*H87,2)</f>
        <v>0</v>
      </c>
      <c r="BL87" s="16" t="s">
        <v>793</v>
      </c>
      <c r="BM87" s="216" t="s">
        <v>794</v>
      </c>
    </row>
    <row r="88" spans="1:63" s="12" customFormat="1" ht="25.9" customHeight="1">
      <c r="A88" s="12"/>
      <c r="B88" s="188"/>
      <c r="C88" s="189"/>
      <c r="D88" s="190" t="s">
        <v>69</v>
      </c>
      <c r="E88" s="191" t="s">
        <v>795</v>
      </c>
      <c r="F88" s="191" t="s">
        <v>796</v>
      </c>
      <c r="G88" s="189"/>
      <c r="H88" s="189"/>
      <c r="I88" s="192"/>
      <c r="J88" s="193">
        <f>BK88</f>
        <v>0</v>
      </c>
      <c r="K88" s="189"/>
      <c r="L88" s="194"/>
      <c r="M88" s="195"/>
      <c r="N88" s="196"/>
      <c r="O88" s="196"/>
      <c r="P88" s="197">
        <f>P89+P100</f>
        <v>0</v>
      </c>
      <c r="Q88" s="196"/>
      <c r="R88" s="197">
        <f>R89+R100</f>
        <v>0</v>
      </c>
      <c r="S88" s="196"/>
      <c r="T88" s="198">
        <f>T89+T100</f>
        <v>0</v>
      </c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R88" s="199" t="s">
        <v>143</v>
      </c>
      <c r="AT88" s="200" t="s">
        <v>69</v>
      </c>
      <c r="AU88" s="200" t="s">
        <v>70</v>
      </c>
      <c r="AY88" s="199" t="s">
        <v>125</v>
      </c>
      <c r="BK88" s="201">
        <f>BK89+BK100</f>
        <v>0</v>
      </c>
    </row>
    <row r="89" spans="1:63" s="12" customFormat="1" ht="22.8" customHeight="1">
      <c r="A89" s="12"/>
      <c r="B89" s="188"/>
      <c r="C89" s="189"/>
      <c r="D89" s="190" t="s">
        <v>69</v>
      </c>
      <c r="E89" s="202" t="s">
        <v>797</v>
      </c>
      <c r="F89" s="202" t="s">
        <v>798</v>
      </c>
      <c r="G89" s="189"/>
      <c r="H89" s="189"/>
      <c r="I89" s="192"/>
      <c r="J89" s="203">
        <f>BK89</f>
        <v>0</v>
      </c>
      <c r="K89" s="189"/>
      <c r="L89" s="194"/>
      <c r="M89" s="195"/>
      <c r="N89" s="196"/>
      <c r="O89" s="196"/>
      <c r="P89" s="197">
        <f>SUM(P90:P99)</f>
        <v>0</v>
      </c>
      <c r="Q89" s="196"/>
      <c r="R89" s="197">
        <f>SUM(R90:R99)</f>
        <v>0</v>
      </c>
      <c r="S89" s="196"/>
      <c r="T89" s="198">
        <f>SUM(T90:T99)</f>
        <v>0</v>
      </c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R89" s="199" t="s">
        <v>143</v>
      </c>
      <c r="AT89" s="200" t="s">
        <v>69</v>
      </c>
      <c r="AU89" s="200" t="s">
        <v>78</v>
      </c>
      <c r="AY89" s="199" t="s">
        <v>125</v>
      </c>
      <c r="BK89" s="201">
        <f>SUM(BK90:BK99)</f>
        <v>0</v>
      </c>
    </row>
    <row r="90" spans="1:65" s="2" customFormat="1" ht="16.5" customHeight="1">
      <c r="A90" s="37"/>
      <c r="B90" s="38"/>
      <c r="C90" s="204" t="s">
        <v>132</v>
      </c>
      <c r="D90" s="204" t="s">
        <v>128</v>
      </c>
      <c r="E90" s="205" t="s">
        <v>799</v>
      </c>
      <c r="F90" s="206" t="s">
        <v>800</v>
      </c>
      <c r="G90" s="207" t="s">
        <v>801</v>
      </c>
      <c r="H90" s="208">
        <v>1</v>
      </c>
      <c r="I90" s="209"/>
      <c r="J90" s="210">
        <f>ROUND(I90*H90,2)</f>
        <v>0</v>
      </c>
      <c r="K90" s="211"/>
      <c r="L90" s="43"/>
      <c r="M90" s="212" t="s">
        <v>19</v>
      </c>
      <c r="N90" s="213" t="s">
        <v>41</v>
      </c>
      <c r="O90" s="83"/>
      <c r="P90" s="214">
        <f>O90*H90</f>
        <v>0</v>
      </c>
      <c r="Q90" s="214">
        <v>0</v>
      </c>
      <c r="R90" s="214">
        <f>Q90*H90</f>
        <v>0</v>
      </c>
      <c r="S90" s="214">
        <v>0</v>
      </c>
      <c r="T90" s="215">
        <f>S90*H90</f>
        <v>0</v>
      </c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R90" s="216" t="s">
        <v>802</v>
      </c>
      <c r="AT90" s="216" t="s">
        <v>128</v>
      </c>
      <c r="AU90" s="216" t="s">
        <v>80</v>
      </c>
      <c r="AY90" s="16" t="s">
        <v>125</v>
      </c>
      <c r="BE90" s="217">
        <f>IF(N90="základní",J90,0)</f>
        <v>0</v>
      </c>
      <c r="BF90" s="217">
        <f>IF(N90="snížená",J90,0)</f>
        <v>0</v>
      </c>
      <c r="BG90" s="217">
        <f>IF(N90="zákl. přenesená",J90,0)</f>
        <v>0</v>
      </c>
      <c r="BH90" s="217">
        <f>IF(N90="sníž. přenesená",J90,0)</f>
        <v>0</v>
      </c>
      <c r="BI90" s="217">
        <f>IF(N90="nulová",J90,0)</f>
        <v>0</v>
      </c>
      <c r="BJ90" s="16" t="s">
        <v>78</v>
      </c>
      <c r="BK90" s="217">
        <f>ROUND(I90*H90,2)</f>
        <v>0</v>
      </c>
      <c r="BL90" s="16" t="s">
        <v>802</v>
      </c>
      <c r="BM90" s="216" t="s">
        <v>803</v>
      </c>
    </row>
    <row r="91" spans="1:47" s="2" customFormat="1" ht="12">
      <c r="A91" s="37"/>
      <c r="B91" s="38"/>
      <c r="C91" s="39"/>
      <c r="D91" s="235" t="s">
        <v>804</v>
      </c>
      <c r="E91" s="39"/>
      <c r="F91" s="236" t="s">
        <v>805</v>
      </c>
      <c r="G91" s="39"/>
      <c r="H91" s="39"/>
      <c r="I91" s="237"/>
      <c r="J91" s="39"/>
      <c r="K91" s="39"/>
      <c r="L91" s="43"/>
      <c r="M91" s="238"/>
      <c r="N91" s="239"/>
      <c r="O91" s="83"/>
      <c r="P91" s="83"/>
      <c r="Q91" s="83"/>
      <c r="R91" s="83"/>
      <c r="S91" s="83"/>
      <c r="T91" s="84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T91" s="16" t="s">
        <v>804</v>
      </c>
      <c r="AU91" s="16" t="s">
        <v>80</v>
      </c>
    </row>
    <row r="92" spans="1:65" s="2" customFormat="1" ht="16.5" customHeight="1">
      <c r="A92" s="37"/>
      <c r="B92" s="38"/>
      <c r="C92" s="204" t="s">
        <v>143</v>
      </c>
      <c r="D92" s="204" t="s">
        <v>128</v>
      </c>
      <c r="E92" s="205" t="s">
        <v>806</v>
      </c>
      <c r="F92" s="206" t="s">
        <v>807</v>
      </c>
      <c r="G92" s="207" t="s">
        <v>801</v>
      </c>
      <c r="H92" s="208">
        <v>1</v>
      </c>
      <c r="I92" s="209"/>
      <c r="J92" s="210">
        <f>ROUND(I92*H92,2)</f>
        <v>0</v>
      </c>
      <c r="K92" s="211"/>
      <c r="L92" s="43"/>
      <c r="M92" s="212" t="s">
        <v>19</v>
      </c>
      <c r="N92" s="213" t="s">
        <v>41</v>
      </c>
      <c r="O92" s="83"/>
      <c r="P92" s="214">
        <f>O92*H92</f>
        <v>0</v>
      </c>
      <c r="Q92" s="214">
        <v>0</v>
      </c>
      <c r="R92" s="214">
        <f>Q92*H92</f>
        <v>0</v>
      </c>
      <c r="S92" s="214">
        <v>0</v>
      </c>
      <c r="T92" s="215">
        <f>S92*H92</f>
        <v>0</v>
      </c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  <c r="AR92" s="216" t="s">
        <v>802</v>
      </c>
      <c r="AT92" s="216" t="s">
        <v>128</v>
      </c>
      <c r="AU92" s="216" t="s">
        <v>80</v>
      </c>
      <c r="AY92" s="16" t="s">
        <v>125</v>
      </c>
      <c r="BE92" s="217">
        <f>IF(N92="základní",J92,0)</f>
        <v>0</v>
      </c>
      <c r="BF92" s="217">
        <f>IF(N92="snížená",J92,0)</f>
        <v>0</v>
      </c>
      <c r="BG92" s="217">
        <f>IF(N92="zákl. přenesená",J92,0)</f>
        <v>0</v>
      </c>
      <c r="BH92" s="217">
        <f>IF(N92="sníž. přenesená",J92,0)</f>
        <v>0</v>
      </c>
      <c r="BI92" s="217">
        <f>IF(N92="nulová",J92,0)</f>
        <v>0</v>
      </c>
      <c r="BJ92" s="16" t="s">
        <v>78</v>
      </c>
      <c r="BK92" s="217">
        <f>ROUND(I92*H92,2)</f>
        <v>0</v>
      </c>
      <c r="BL92" s="16" t="s">
        <v>802</v>
      </c>
      <c r="BM92" s="216" t="s">
        <v>808</v>
      </c>
    </row>
    <row r="93" spans="1:47" s="2" customFormat="1" ht="12">
      <c r="A93" s="37"/>
      <c r="B93" s="38"/>
      <c r="C93" s="39"/>
      <c r="D93" s="235" t="s">
        <v>804</v>
      </c>
      <c r="E93" s="39"/>
      <c r="F93" s="236" t="s">
        <v>809</v>
      </c>
      <c r="G93" s="39"/>
      <c r="H93" s="39"/>
      <c r="I93" s="237"/>
      <c r="J93" s="39"/>
      <c r="K93" s="39"/>
      <c r="L93" s="43"/>
      <c r="M93" s="238"/>
      <c r="N93" s="239"/>
      <c r="O93" s="83"/>
      <c r="P93" s="83"/>
      <c r="Q93" s="83"/>
      <c r="R93" s="83"/>
      <c r="S93" s="83"/>
      <c r="T93" s="84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T93" s="16" t="s">
        <v>804</v>
      </c>
      <c r="AU93" s="16" t="s">
        <v>80</v>
      </c>
    </row>
    <row r="94" spans="1:65" s="2" customFormat="1" ht="16.5" customHeight="1">
      <c r="A94" s="37"/>
      <c r="B94" s="38"/>
      <c r="C94" s="204" t="s">
        <v>139</v>
      </c>
      <c r="D94" s="204" t="s">
        <v>128</v>
      </c>
      <c r="E94" s="205" t="s">
        <v>810</v>
      </c>
      <c r="F94" s="206" t="s">
        <v>811</v>
      </c>
      <c r="G94" s="207" t="s">
        <v>801</v>
      </c>
      <c r="H94" s="208">
        <v>1</v>
      </c>
      <c r="I94" s="209"/>
      <c r="J94" s="210">
        <f>ROUND(I94*H94,2)</f>
        <v>0</v>
      </c>
      <c r="K94" s="211"/>
      <c r="L94" s="43"/>
      <c r="M94" s="212" t="s">
        <v>19</v>
      </c>
      <c r="N94" s="213" t="s">
        <v>41</v>
      </c>
      <c r="O94" s="83"/>
      <c r="P94" s="214">
        <f>O94*H94</f>
        <v>0</v>
      </c>
      <c r="Q94" s="214">
        <v>0</v>
      </c>
      <c r="R94" s="214">
        <f>Q94*H94</f>
        <v>0</v>
      </c>
      <c r="S94" s="214">
        <v>0</v>
      </c>
      <c r="T94" s="215">
        <f>S94*H94</f>
        <v>0</v>
      </c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  <c r="AR94" s="216" t="s">
        <v>802</v>
      </c>
      <c r="AT94" s="216" t="s">
        <v>128</v>
      </c>
      <c r="AU94" s="216" t="s">
        <v>80</v>
      </c>
      <c r="AY94" s="16" t="s">
        <v>125</v>
      </c>
      <c r="BE94" s="217">
        <f>IF(N94="základní",J94,0)</f>
        <v>0</v>
      </c>
      <c r="BF94" s="217">
        <f>IF(N94="snížená",J94,0)</f>
        <v>0</v>
      </c>
      <c r="BG94" s="217">
        <f>IF(N94="zákl. přenesená",J94,0)</f>
        <v>0</v>
      </c>
      <c r="BH94" s="217">
        <f>IF(N94="sníž. přenesená",J94,0)</f>
        <v>0</v>
      </c>
      <c r="BI94" s="217">
        <f>IF(N94="nulová",J94,0)</f>
        <v>0</v>
      </c>
      <c r="BJ94" s="16" t="s">
        <v>78</v>
      </c>
      <c r="BK94" s="217">
        <f>ROUND(I94*H94,2)</f>
        <v>0</v>
      </c>
      <c r="BL94" s="16" t="s">
        <v>802</v>
      </c>
      <c r="BM94" s="216" t="s">
        <v>812</v>
      </c>
    </row>
    <row r="95" spans="1:47" s="2" customFormat="1" ht="12">
      <c r="A95" s="37"/>
      <c r="B95" s="38"/>
      <c r="C95" s="39"/>
      <c r="D95" s="235" t="s">
        <v>804</v>
      </c>
      <c r="E95" s="39"/>
      <c r="F95" s="236" t="s">
        <v>813</v>
      </c>
      <c r="G95" s="39"/>
      <c r="H95" s="39"/>
      <c r="I95" s="237"/>
      <c r="J95" s="39"/>
      <c r="K95" s="39"/>
      <c r="L95" s="43"/>
      <c r="M95" s="238"/>
      <c r="N95" s="239"/>
      <c r="O95" s="83"/>
      <c r="P95" s="83"/>
      <c r="Q95" s="83"/>
      <c r="R95" s="83"/>
      <c r="S95" s="83"/>
      <c r="T95" s="84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  <c r="AT95" s="16" t="s">
        <v>804</v>
      </c>
      <c r="AU95" s="16" t="s">
        <v>80</v>
      </c>
    </row>
    <row r="96" spans="1:65" s="2" customFormat="1" ht="16.5" customHeight="1">
      <c r="A96" s="37"/>
      <c r="B96" s="38"/>
      <c r="C96" s="204" t="s">
        <v>155</v>
      </c>
      <c r="D96" s="204" t="s">
        <v>128</v>
      </c>
      <c r="E96" s="205" t="s">
        <v>814</v>
      </c>
      <c r="F96" s="206" t="s">
        <v>815</v>
      </c>
      <c r="G96" s="207" t="s">
        <v>247</v>
      </c>
      <c r="H96" s="208">
        <v>1</v>
      </c>
      <c r="I96" s="209"/>
      <c r="J96" s="210">
        <f>ROUND(I96*H96,2)</f>
        <v>0</v>
      </c>
      <c r="K96" s="211"/>
      <c r="L96" s="43"/>
      <c r="M96" s="212" t="s">
        <v>19</v>
      </c>
      <c r="N96" s="213" t="s">
        <v>41</v>
      </c>
      <c r="O96" s="83"/>
      <c r="P96" s="214">
        <f>O96*H96</f>
        <v>0</v>
      </c>
      <c r="Q96" s="214">
        <v>0</v>
      </c>
      <c r="R96" s="214">
        <f>Q96*H96</f>
        <v>0</v>
      </c>
      <c r="S96" s="214">
        <v>0</v>
      </c>
      <c r="T96" s="215">
        <f>S96*H96</f>
        <v>0</v>
      </c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R96" s="216" t="s">
        <v>802</v>
      </c>
      <c r="AT96" s="216" t="s">
        <v>128</v>
      </c>
      <c r="AU96" s="216" t="s">
        <v>80</v>
      </c>
      <c r="AY96" s="16" t="s">
        <v>125</v>
      </c>
      <c r="BE96" s="217">
        <f>IF(N96="základní",J96,0)</f>
        <v>0</v>
      </c>
      <c r="BF96" s="217">
        <f>IF(N96="snížená",J96,0)</f>
        <v>0</v>
      </c>
      <c r="BG96" s="217">
        <f>IF(N96="zákl. přenesená",J96,0)</f>
        <v>0</v>
      </c>
      <c r="BH96" s="217">
        <f>IF(N96="sníž. přenesená",J96,0)</f>
        <v>0</v>
      </c>
      <c r="BI96" s="217">
        <f>IF(N96="nulová",J96,0)</f>
        <v>0</v>
      </c>
      <c r="BJ96" s="16" t="s">
        <v>78</v>
      </c>
      <c r="BK96" s="217">
        <f>ROUND(I96*H96,2)</f>
        <v>0</v>
      </c>
      <c r="BL96" s="16" t="s">
        <v>802</v>
      </c>
      <c r="BM96" s="216" t="s">
        <v>816</v>
      </c>
    </row>
    <row r="97" spans="1:47" s="2" customFormat="1" ht="12">
      <c r="A97" s="37"/>
      <c r="B97" s="38"/>
      <c r="C97" s="39"/>
      <c r="D97" s="235" t="s">
        <v>804</v>
      </c>
      <c r="E97" s="39"/>
      <c r="F97" s="236" t="s">
        <v>817</v>
      </c>
      <c r="G97" s="39"/>
      <c r="H97" s="39"/>
      <c r="I97" s="237"/>
      <c r="J97" s="39"/>
      <c r="K97" s="39"/>
      <c r="L97" s="43"/>
      <c r="M97" s="238"/>
      <c r="N97" s="239"/>
      <c r="O97" s="83"/>
      <c r="P97" s="83"/>
      <c r="Q97" s="83"/>
      <c r="R97" s="83"/>
      <c r="S97" s="83"/>
      <c r="T97" s="84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T97" s="16" t="s">
        <v>804</v>
      </c>
      <c r="AU97" s="16" t="s">
        <v>80</v>
      </c>
    </row>
    <row r="98" spans="1:65" s="2" customFormat="1" ht="16.5" customHeight="1">
      <c r="A98" s="37"/>
      <c r="B98" s="38"/>
      <c r="C98" s="204" t="s">
        <v>146</v>
      </c>
      <c r="D98" s="204" t="s">
        <v>128</v>
      </c>
      <c r="E98" s="205" t="s">
        <v>818</v>
      </c>
      <c r="F98" s="206" t="s">
        <v>819</v>
      </c>
      <c r="G98" s="207" t="s">
        <v>801</v>
      </c>
      <c r="H98" s="208">
        <v>1</v>
      </c>
      <c r="I98" s="209"/>
      <c r="J98" s="210">
        <f>ROUND(I98*H98,2)</f>
        <v>0</v>
      </c>
      <c r="K98" s="211"/>
      <c r="L98" s="43"/>
      <c r="M98" s="212" t="s">
        <v>19</v>
      </c>
      <c r="N98" s="213" t="s">
        <v>41</v>
      </c>
      <c r="O98" s="83"/>
      <c r="P98" s="214">
        <f>O98*H98</f>
        <v>0</v>
      </c>
      <c r="Q98" s="214">
        <v>0</v>
      </c>
      <c r="R98" s="214">
        <f>Q98*H98</f>
        <v>0</v>
      </c>
      <c r="S98" s="214">
        <v>0</v>
      </c>
      <c r="T98" s="215">
        <f>S98*H98</f>
        <v>0</v>
      </c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R98" s="216" t="s">
        <v>802</v>
      </c>
      <c r="AT98" s="216" t="s">
        <v>128</v>
      </c>
      <c r="AU98" s="216" t="s">
        <v>80</v>
      </c>
      <c r="AY98" s="16" t="s">
        <v>125</v>
      </c>
      <c r="BE98" s="217">
        <f>IF(N98="základní",J98,0)</f>
        <v>0</v>
      </c>
      <c r="BF98" s="217">
        <f>IF(N98="snížená",J98,0)</f>
        <v>0</v>
      </c>
      <c r="BG98" s="217">
        <f>IF(N98="zákl. přenesená",J98,0)</f>
        <v>0</v>
      </c>
      <c r="BH98" s="217">
        <f>IF(N98="sníž. přenesená",J98,0)</f>
        <v>0</v>
      </c>
      <c r="BI98" s="217">
        <f>IF(N98="nulová",J98,0)</f>
        <v>0</v>
      </c>
      <c r="BJ98" s="16" t="s">
        <v>78</v>
      </c>
      <c r="BK98" s="217">
        <f>ROUND(I98*H98,2)</f>
        <v>0</v>
      </c>
      <c r="BL98" s="16" t="s">
        <v>802</v>
      </c>
      <c r="BM98" s="216" t="s">
        <v>820</v>
      </c>
    </row>
    <row r="99" spans="1:47" s="2" customFormat="1" ht="12">
      <c r="A99" s="37"/>
      <c r="B99" s="38"/>
      <c r="C99" s="39"/>
      <c r="D99" s="235" t="s">
        <v>804</v>
      </c>
      <c r="E99" s="39"/>
      <c r="F99" s="236" t="s">
        <v>821</v>
      </c>
      <c r="G99" s="39"/>
      <c r="H99" s="39"/>
      <c r="I99" s="237"/>
      <c r="J99" s="39"/>
      <c r="K99" s="39"/>
      <c r="L99" s="43"/>
      <c r="M99" s="238"/>
      <c r="N99" s="239"/>
      <c r="O99" s="83"/>
      <c r="P99" s="83"/>
      <c r="Q99" s="83"/>
      <c r="R99" s="83"/>
      <c r="S99" s="83"/>
      <c r="T99" s="84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  <c r="AT99" s="16" t="s">
        <v>804</v>
      </c>
      <c r="AU99" s="16" t="s">
        <v>80</v>
      </c>
    </row>
    <row r="100" spans="1:63" s="12" customFormat="1" ht="22.8" customHeight="1">
      <c r="A100" s="12"/>
      <c r="B100" s="188"/>
      <c r="C100" s="189"/>
      <c r="D100" s="190" t="s">
        <v>69</v>
      </c>
      <c r="E100" s="202" t="s">
        <v>822</v>
      </c>
      <c r="F100" s="202" t="s">
        <v>823</v>
      </c>
      <c r="G100" s="189"/>
      <c r="H100" s="189"/>
      <c r="I100" s="192"/>
      <c r="J100" s="203">
        <f>BK100</f>
        <v>0</v>
      </c>
      <c r="K100" s="189"/>
      <c r="L100" s="194"/>
      <c r="M100" s="195"/>
      <c r="N100" s="196"/>
      <c r="O100" s="196"/>
      <c r="P100" s="197">
        <f>SUM(P101:P108)</f>
        <v>0</v>
      </c>
      <c r="Q100" s="196"/>
      <c r="R100" s="197">
        <f>SUM(R101:R108)</f>
        <v>0</v>
      </c>
      <c r="S100" s="196"/>
      <c r="T100" s="198">
        <f>SUM(T101:T108)</f>
        <v>0</v>
      </c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R100" s="199" t="s">
        <v>143</v>
      </c>
      <c r="AT100" s="200" t="s">
        <v>69</v>
      </c>
      <c r="AU100" s="200" t="s">
        <v>78</v>
      </c>
      <c r="AY100" s="199" t="s">
        <v>125</v>
      </c>
      <c r="BK100" s="201">
        <f>SUM(BK101:BK108)</f>
        <v>0</v>
      </c>
    </row>
    <row r="101" spans="1:65" s="2" customFormat="1" ht="16.5" customHeight="1">
      <c r="A101" s="37"/>
      <c r="B101" s="38"/>
      <c r="C101" s="204" t="s">
        <v>160</v>
      </c>
      <c r="D101" s="204" t="s">
        <v>128</v>
      </c>
      <c r="E101" s="205" t="s">
        <v>824</v>
      </c>
      <c r="F101" s="206" t="s">
        <v>825</v>
      </c>
      <c r="G101" s="207" t="s">
        <v>801</v>
      </c>
      <c r="H101" s="208">
        <v>1</v>
      </c>
      <c r="I101" s="209"/>
      <c r="J101" s="210">
        <f>ROUND(I101*H101,2)</f>
        <v>0</v>
      </c>
      <c r="K101" s="211"/>
      <c r="L101" s="43"/>
      <c r="M101" s="212" t="s">
        <v>19</v>
      </c>
      <c r="N101" s="213" t="s">
        <v>41</v>
      </c>
      <c r="O101" s="83"/>
      <c r="P101" s="214">
        <f>O101*H101</f>
        <v>0</v>
      </c>
      <c r="Q101" s="214">
        <v>0</v>
      </c>
      <c r="R101" s="214">
        <f>Q101*H101</f>
        <v>0</v>
      </c>
      <c r="S101" s="214">
        <v>0</v>
      </c>
      <c r="T101" s="215">
        <f>S101*H101</f>
        <v>0</v>
      </c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  <c r="AR101" s="216" t="s">
        <v>802</v>
      </c>
      <c r="AT101" s="216" t="s">
        <v>128</v>
      </c>
      <c r="AU101" s="216" t="s">
        <v>80</v>
      </c>
      <c r="AY101" s="16" t="s">
        <v>125</v>
      </c>
      <c r="BE101" s="217">
        <f>IF(N101="základní",J101,0)</f>
        <v>0</v>
      </c>
      <c r="BF101" s="217">
        <f>IF(N101="snížená",J101,0)</f>
        <v>0</v>
      </c>
      <c r="BG101" s="217">
        <f>IF(N101="zákl. přenesená",J101,0)</f>
        <v>0</v>
      </c>
      <c r="BH101" s="217">
        <f>IF(N101="sníž. přenesená",J101,0)</f>
        <v>0</v>
      </c>
      <c r="BI101" s="217">
        <f>IF(N101="nulová",J101,0)</f>
        <v>0</v>
      </c>
      <c r="BJ101" s="16" t="s">
        <v>78</v>
      </c>
      <c r="BK101" s="217">
        <f>ROUND(I101*H101,2)</f>
        <v>0</v>
      </c>
      <c r="BL101" s="16" t="s">
        <v>802</v>
      </c>
      <c r="BM101" s="216" t="s">
        <v>826</v>
      </c>
    </row>
    <row r="102" spans="1:47" s="2" customFormat="1" ht="12">
      <c r="A102" s="37"/>
      <c r="B102" s="38"/>
      <c r="C102" s="39"/>
      <c r="D102" s="235" t="s">
        <v>804</v>
      </c>
      <c r="E102" s="39"/>
      <c r="F102" s="236" t="s">
        <v>827</v>
      </c>
      <c r="G102" s="39"/>
      <c r="H102" s="39"/>
      <c r="I102" s="237"/>
      <c r="J102" s="39"/>
      <c r="K102" s="39"/>
      <c r="L102" s="43"/>
      <c r="M102" s="238"/>
      <c r="N102" s="239"/>
      <c r="O102" s="83"/>
      <c r="P102" s="83"/>
      <c r="Q102" s="83"/>
      <c r="R102" s="83"/>
      <c r="S102" s="83"/>
      <c r="T102" s="84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  <c r="AT102" s="16" t="s">
        <v>804</v>
      </c>
      <c r="AU102" s="16" t="s">
        <v>80</v>
      </c>
    </row>
    <row r="103" spans="1:65" s="2" customFormat="1" ht="16.5" customHeight="1">
      <c r="A103" s="37"/>
      <c r="B103" s="38"/>
      <c r="C103" s="204" t="s">
        <v>149</v>
      </c>
      <c r="D103" s="204" t="s">
        <v>128</v>
      </c>
      <c r="E103" s="205" t="s">
        <v>828</v>
      </c>
      <c r="F103" s="206" t="s">
        <v>829</v>
      </c>
      <c r="G103" s="207" t="s">
        <v>801</v>
      </c>
      <c r="H103" s="208">
        <v>1</v>
      </c>
      <c r="I103" s="209"/>
      <c r="J103" s="210">
        <f>ROUND(I103*H103,2)</f>
        <v>0</v>
      </c>
      <c r="K103" s="211"/>
      <c r="L103" s="43"/>
      <c r="M103" s="212" t="s">
        <v>19</v>
      </c>
      <c r="N103" s="213" t="s">
        <v>41</v>
      </c>
      <c r="O103" s="83"/>
      <c r="P103" s="214">
        <f>O103*H103</f>
        <v>0</v>
      </c>
      <c r="Q103" s="214">
        <v>0</v>
      </c>
      <c r="R103" s="214">
        <f>Q103*H103</f>
        <v>0</v>
      </c>
      <c r="S103" s="214">
        <v>0</v>
      </c>
      <c r="T103" s="215">
        <f>S103*H103</f>
        <v>0</v>
      </c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  <c r="AR103" s="216" t="s">
        <v>802</v>
      </c>
      <c r="AT103" s="216" t="s">
        <v>128</v>
      </c>
      <c r="AU103" s="216" t="s">
        <v>80</v>
      </c>
      <c r="AY103" s="16" t="s">
        <v>125</v>
      </c>
      <c r="BE103" s="217">
        <f>IF(N103="základní",J103,0)</f>
        <v>0</v>
      </c>
      <c r="BF103" s="217">
        <f>IF(N103="snížená",J103,0)</f>
        <v>0</v>
      </c>
      <c r="BG103" s="217">
        <f>IF(N103="zákl. přenesená",J103,0)</f>
        <v>0</v>
      </c>
      <c r="BH103" s="217">
        <f>IF(N103="sníž. přenesená",J103,0)</f>
        <v>0</v>
      </c>
      <c r="BI103" s="217">
        <f>IF(N103="nulová",J103,0)</f>
        <v>0</v>
      </c>
      <c r="BJ103" s="16" t="s">
        <v>78</v>
      </c>
      <c r="BK103" s="217">
        <f>ROUND(I103*H103,2)</f>
        <v>0</v>
      </c>
      <c r="BL103" s="16" t="s">
        <v>802</v>
      </c>
      <c r="BM103" s="216" t="s">
        <v>830</v>
      </c>
    </row>
    <row r="104" spans="1:47" s="2" customFormat="1" ht="12">
      <c r="A104" s="37"/>
      <c r="B104" s="38"/>
      <c r="C104" s="39"/>
      <c r="D104" s="235" t="s">
        <v>804</v>
      </c>
      <c r="E104" s="39"/>
      <c r="F104" s="236" t="s">
        <v>831</v>
      </c>
      <c r="G104" s="39"/>
      <c r="H104" s="39"/>
      <c r="I104" s="237"/>
      <c r="J104" s="39"/>
      <c r="K104" s="39"/>
      <c r="L104" s="43"/>
      <c r="M104" s="238"/>
      <c r="N104" s="239"/>
      <c r="O104" s="83"/>
      <c r="P104" s="83"/>
      <c r="Q104" s="83"/>
      <c r="R104" s="83"/>
      <c r="S104" s="83"/>
      <c r="T104" s="84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  <c r="AT104" s="16" t="s">
        <v>804</v>
      </c>
      <c r="AU104" s="16" t="s">
        <v>80</v>
      </c>
    </row>
    <row r="105" spans="1:65" s="2" customFormat="1" ht="16.5" customHeight="1">
      <c r="A105" s="37"/>
      <c r="B105" s="38"/>
      <c r="C105" s="204" t="s">
        <v>142</v>
      </c>
      <c r="D105" s="204" t="s">
        <v>128</v>
      </c>
      <c r="E105" s="205" t="s">
        <v>832</v>
      </c>
      <c r="F105" s="206" t="s">
        <v>833</v>
      </c>
      <c r="G105" s="207" t="s">
        <v>801</v>
      </c>
      <c r="H105" s="208">
        <v>1</v>
      </c>
      <c r="I105" s="209"/>
      <c r="J105" s="210">
        <f>ROUND(I105*H105,2)</f>
        <v>0</v>
      </c>
      <c r="K105" s="211"/>
      <c r="L105" s="43"/>
      <c r="M105" s="212" t="s">
        <v>19</v>
      </c>
      <c r="N105" s="213" t="s">
        <v>41</v>
      </c>
      <c r="O105" s="83"/>
      <c r="P105" s="214">
        <f>O105*H105</f>
        <v>0</v>
      </c>
      <c r="Q105" s="214">
        <v>0</v>
      </c>
      <c r="R105" s="214">
        <f>Q105*H105</f>
        <v>0</v>
      </c>
      <c r="S105" s="214">
        <v>0</v>
      </c>
      <c r="T105" s="215">
        <f>S105*H105</f>
        <v>0</v>
      </c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  <c r="AR105" s="216" t="s">
        <v>802</v>
      </c>
      <c r="AT105" s="216" t="s">
        <v>128</v>
      </c>
      <c r="AU105" s="216" t="s">
        <v>80</v>
      </c>
      <c r="AY105" s="16" t="s">
        <v>125</v>
      </c>
      <c r="BE105" s="217">
        <f>IF(N105="základní",J105,0)</f>
        <v>0</v>
      </c>
      <c r="BF105" s="217">
        <f>IF(N105="snížená",J105,0)</f>
        <v>0</v>
      </c>
      <c r="BG105" s="217">
        <f>IF(N105="zákl. přenesená",J105,0)</f>
        <v>0</v>
      </c>
      <c r="BH105" s="217">
        <f>IF(N105="sníž. přenesená",J105,0)</f>
        <v>0</v>
      </c>
      <c r="BI105" s="217">
        <f>IF(N105="nulová",J105,0)</f>
        <v>0</v>
      </c>
      <c r="BJ105" s="16" t="s">
        <v>78</v>
      </c>
      <c r="BK105" s="217">
        <f>ROUND(I105*H105,2)</f>
        <v>0</v>
      </c>
      <c r="BL105" s="16" t="s">
        <v>802</v>
      </c>
      <c r="BM105" s="216" t="s">
        <v>834</v>
      </c>
    </row>
    <row r="106" spans="1:47" s="2" customFormat="1" ht="12">
      <c r="A106" s="37"/>
      <c r="B106" s="38"/>
      <c r="C106" s="39"/>
      <c r="D106" s="235" t="s">
        <v>804</v>
      </c>
      <c r="E106" s="39"/>
      <c r="F106" s="236" t="s">
        <v>835</v>
      </c>
      <c r="G106" s="39"/>
      <c r="H106" s="39"/>
      <c r="I106" s="237"/>
      <c r="J106" s="39"/>
      <c r="K106" s="39"/>
      <c r="L106" s="43"/>
      <c r="M106" s="238"/>
      <c r="N106" s="239"/>
      <c r="O106" s="83"/>
      <c r="P106" s="83"/>
      <c r="Q106" s="83"/>
      <c r="R106" s="83"/>
      <c r="S106" s="83"/>
      <c r="T106" s="84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  <c r="AT106" s="16" t="s">
        <v>804</v>
      </c>
      <c r="AU106" s="16" t="s">
        <v>80</v>
      </c>
    </row>
    <row r="107" spans="1:65" s="2" customFormat="1" ht="16.5" customHeight="1">
      <c r="A107" s="37"/>
      <c r="B107" s="38"/>
      <c r="C107" s="204" t="s">
        <v>148</v>
      </c>
      <c r="D107" s="204" t="s">
        <v>128</v>
      </c>
      <c r="E107" s="205" t="s">
        <v>836</v>
      </c>
      <c r="F107" s="206" t="s">
        <v>837</v>
      </c>
      <c r="G107" s="207" t="s">
        <v>801</v>
      </c>
      <c r="H107" s="208">
        <v>1</v>
      </c>
      <c r="I107" s="209"/>
      <c r="J107" s="210">
        <f>ROUND(I107*H107,2)</f>
        <v>0</v>
      </c>
      <c r="K107" s="211"/>
      <c r="L107" s="43"/>
      <c r="M107" s="212" t="s">
        <v>19</v>
      </c>
      <c r="N107" s="213" t="s">
        <v>41</v>
      </c>
      <c r="O107" s="83"/>
      <c r="P107" s="214">
        <f>O107*H107</f>
        <v>0</v>
      </c>
      <c r="Q107" s="214">
        <v>0</v>
      </c>
      <c r="R107" s="214">
        <f>Q107*H107</f>
        <v>0</v>
      </c>
      <c r="S107" s="214">
        <v>0</v>
      </c>
      <c r="T107" s="215">
        <f>S107*H107</f>
        <v>0</v>
      </c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  <c r="AR107" s="216" t="s">
        <v>802</v>
      </c>
      <c r="AT107" s="216" t="s">
        <v>128</v>
      </c>
      <c r="AU107" s="216" t="s">
        <v>80</v>
      </c>
      <c r="AY107" s="16" t="s">
        <v>125</v>
      </c>
      <c r="BE107" s="217">
        <f>IF(N107="základní",J107,0)</f>
        <v>0</v>
      </c>
      <c r="BF107" s="217">
        <f>IF(N107="snížená",J107,0)</f>
        <v>0</v>
      </c>
      <c r="BG107" s="217">
        <f>IF(N107="zákl. přenesená",J107,0)</f>
        <v>0</v>
      </c>
      <c r="BH107" s="217">
        <f>IF(N107="sníž. přenesená",J107,0)</f>
        <v>0</v>
      </c>
      <c r="BI107" s="217">
        <f>IF(N107="nulová",J107,0)</f>
        <v>0</v>
      </c>
      <c r="BJ107" s="16" t="s">
        <v>78</v>
      </c>
      <c r="BK107" s="217">
        <f>ROUND(I107*H107,2)</f>
        <v>0</v>
      </c>
      <c r="BL107" s="16" t="s">
        <v>802</v>
      </c>
      <c r="BM107" s="216" t="s">
        <v>838</v>
      </c>
    </row>
    <row r="108" spans="1:47" s="2" customFormat="1" ht="12">
      <c r="A108" s="37"/>
      <c r="B108" s="38"/>
      <c r="C108" s="39"/>
      <c r="D108" s="235" t="s">
        <v>804</v>
      </c>
      <c r="E108" s="39"/>
      <c r="F108" s="236" t="s">
        <v>839</v>
      </c>
      <c r="G108" s="39"/>
      <c r="H108" s="39"/>
      <c r="I108" s="237"/>
      <c r="J108" s="39"/>
      <c r="K108" s="39"/>
      <c r="L108" s="43"/>
      <c r="M108" s="240"/>
      <c r="N108" s="241"/>
      <c r="O108" s="232"/>
      <c r="P108" s="232"/>
      <c r="Q108" s="232"/>
      <c r="R108" s="232"/>
      <c r="S108" s="232"/>
      <c r="T108" s="242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  <c r="AT108" s="16" t="s">
        <v>804</v>
      </c>
      <c r="AU108" s="16" t="s">
        <v>80</v>
      </c>
    </row>
    <row r="109" spans="1:31" s="2" customFormat="1" ht="6.95" customHeight="1">
      <c r="A109" s="37"/>
      <c r="B109" s="58"/>
      <c r="C109" s="59"/>
      <c r="D109" s="59"/>
      <c r="E109" s="59"/>
      <c r="F109" s="59"/>
      <c r="G109" s="59"/>
      <c r="H109" s="59"/>
      <c r="I109" s="59"/>
      <c r="J109" s="59"/>
      <c r="K109" s="59"/>
      <c r="L109" s="43"/>
      <c r="M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</row>
  </sheetData>
  <sheetProtection password="CC35" sheet="1" objects="1" scenarios="1" formatColumns="0" formatRows="0" autoFilter="0"/>
  <autoFilter ref="C83:K108"/>
  <mergeCells count="9">
    <mergeCell ref="E7:H7"/>
    <mergeCell ref="E9:H9"/>
    <mergeCell ref="E18:H18"/>
    <mergeCell ref="E27:H27"/>
    <mergeCell ref="E48:H48"/>
    <mergeCell ref="E50:H50"/>
    <mergeCell ref="E74:H74"/>
    <mergeCell ref="E76:H76"/>
    <mergeCell ref="L2:V2"/>
  </mergeCells>
  <hyperlinks>
    <hyperlink ref="F91" r:id="rId1" display="https://podminky.urs.cz/item/CS_URS_2021_02/012103000"/>
    <hyperlink ref="F93" r:id="rId2" display="https://podminky.urs.cz/item/CS_URS_2021_02/012203000"/>
    <hyperlink ref="F95" r:id="rId3" display="https://podminky.urs.cz/item/CS_URS_2021_02/012303000"/>
    <hyperlink ref="F97" r:id="rId4" display="https://podminky.urs.cz/item/CS_URS_2021_02/013254000"/>
    <hyperlink ref="F99" r:id="rId5" display="https://podminky.urs.cz/item/CS_URS_2021_02/013294000"/>
    <hyperlink ref="F102" r:id="rId6" display="https://podminky.urs.cz/item/CS_URS_2021_02/042903000"/>
    <hyperlink ref="F104" r:id="rId7" display="https://podminky.urs.cz/item/CS_URS_2021_02/043154000"/>
    <hyperlink ref="F106" r:id="rId8" display="https://podminky.urs.cz/item/CS_URS_2021_02/043194000"/>
    <hyperlink ref="F108" r:id="rId9" display="https://podminky.urs.cz/item/CS_URS_2021_02/049103000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9"/>
  <sheetViews>
    <sheetView showGridLines="0" zoomScale="110" zoomScaleNormal="110" workbookViewId="0" topLeftCell="A58"/>
  </sheetViews>
  <sheetFormatPr defaultColWidth="9.140625" defaultRowHeight="12"/>
  <cols>
    <col min="1" max="1" width="8.28125" style="243" customWidth="1"/>
    <col min="2" max="2" width="1.7109375" style="243" customWidth="1"/>
    <col min="3" max="4" width="5.00390625" style="243" customWidth="1"/>
    <col min="5" max="5" width="11.7109375" style="243" customWidth="1"/>
    <col min="6" max="6" width="9.140625" style="243" customWidth="1"/>
    <col min="7" max="7" width="5.00390625" style="243" customWidth="1"/>
    <col min="8" max="8" width="77.8515625" style="243" customWidth="1"/>
    <col min="9" max="10" width="20.00390625" style="243" customWidth="1"/>
    <col min="11" max="11" width="1.7109375" style="243" customWidth="1"/>
  </cols>
  <sheetData>
    <row r="1" s="1" customFormat="1" ht="37.5" customHeight="1"/>
    <row r="2" spans="2:11" s="1" customFormat="1" ht="7.5" customHeight="1">
      <c r="B2" s="244"/>
      <c r="C2" s="245"/>
      <c r="D2" s="245"/>
      <c r="E2" s="245"/>
      <c r="F2" s="245"/>
      <c r="G2" s="245"/>
      <c r="H2" s="245"/>
      <c r="I2" s="245"/>
      <c r="J2" s="245"/>
      <c r="K2" s="246"/>
    </row>
    <row r="3" spans="2:11" s="13" customFormat="1" ht="45" customHeight="1">
      <c r="B3" s="247"/>
      <c r="C3" s="248" t="s">
        <v>840</v>
      </c>
      <c r="D3" s="248"/>
      <c r="E3" s="248"/>
      <c r="F3" s="248"/>
      <c r="G3" s="248"/>
      <c r="H3" s="248"/>
      <c r="I3" s="248"/>
      <c r="J3" s="248"/>
      <c r="K3" s="249"/>
    </row>
    <row r="4" spans="2:11" s="1" customFormat="1" ht="25.5" customHeight="1">
      <c r="B4" s="250"/>
      <c r="C4" s="251" t="s">
        <v>841</v>
      </c>
      <c r="D4" s="251"/>
      <c r="E4" s="251"/>
      <c r="F4" s="251"/>
      <c r="G4" s="251"/>
      <c r="H4" s="251"/>
      <c r="I4" s="251"/>
      <c r="J4" s="251"/>
      <c r="K4" s="252"/>
    </row>
    <row r="5" spans="2:11" s="1" customFormat="1" ht="5.25" customHeight="1">
      <c r="B5" s="250"/>
      <c r="C5" s="253"/>
      <c r="D5" s="253"/>
      <c r="E5" s="253"/>
      <c r="F5" s="253"/>
      <c r="G5" s="253"/>
      <c r="H5" s="253"/>
      <c r="I5" s="253"/>
      <c r="J5" s="253"/>
      <c r="K5" s="252"/>
    </row>
    <row r="6" spans="2:11" s="1" customFormat="1" ht="15" customHeight="1">
      <c r="B6" s="250"/>
      <c r="C6" s="254" t="s">
        <v>842</v>
      </c>
      <c r="D6" s="254"/>
      <c r="E6" s="254"/>
      <c r="F6" s="254"/>
      <c r="G6" s="254"/>
      <c r="H6" s="254"/>
      <c r="I6" s="254"/>
      <c r="J6" s="254"/>
      <c r="K6" s="252"/>
    </row>
    <row r="7" spans="2:11" s="1" customFormat="1" ht="15" customHeight="1">
      <c r="B7" s="255"/>
      <c r="C7" s="254" t="s">
        <v>843</v>
      </c>
      <c r="D7" s="254"/>
      <c r="E7" s="254"/>
      <c r="F7" s="254"/>
      <c r="G7" s="254"/>
      <c r="H7" s="254"/>
      <c r="I7" s="254"/>
      <c r="J7" s="254"/>
      <c r="K7" s="252"/>
    </row>
    <row r="8" spans="2:11" s="1" customFormat="1" ht="12.75" customHeight="1">
      <c r="B8" s="255"/>
      <c r="C8" s="254"/>
      <c r="D8" s="254"/>
      <c r="E8" s="254"/>
      <c r="F8" s="254"/>
      <c r="G8" s="254"/>
      <c r="H8" s="254"/>
      <c r="I8" s="254"/>
      <c r="J8" s="254"/>
      <c r="K8" s="252"/>
    </row>
    <row r="9" spans="2:11" s="1" customFormat="1" ht="15" customHeight="1">
      <c r="B9" s="255"/>
      <c r="C9" s="254" t="s">
        <v>844</v>
      </c>
      <c r="D9" s="254"/>
      <c r="E9" s="254"/>
      <c r="F9" s="254"/>
      <c r="G9" s="254"/>
      <c r="H9" s="254"/>
      <c r="I9" s="254"/>
      <c r="J9" s="254"/>
      <c r="K9" s="252"/>
    </row>
    <row r="10" spans="2:11" s="1" customFormat="1" ht="15" customHeight="1">
      <c r="B10" s="255"/>
      <c r="C10" s="254"/>
      <c r="D10" s="254" t="s">
        <v>845</v>
      </c>
      <c r="E10" s="254"/>
      <c r="F10" s="254"/>
      <c r="G10" s="254"/>
      <c r="H10" s="254"/>
      <c r="I10" s="254"/>
      <c r="J10" s="254"/>
      <c r="K10" s="252"/>
    </row>
    <row r="11" spans="2:11" s="1" customFormat="1" ht="15" customHeight="1">
      <c r="B11" s="255"/>
      <c r="C11" s="256"/>
      <c r="D11" s="254" t="s">
        <v>846</v>
      </c>
      <c r="E11" s="254"/>
      <c r="F11" s="254"/>
      <c r="G11" s="254"/>
      <c r="H11" s="254"/>
      <c r="I11" s="254"/>
      <c r="J11" s="254"/>
      <c r="K11" s="252"/>
    </row>
    <row r="12" spans="2:11" s="1" customFormat="1" ht="15" customHeight="1">
      <c r="B12" s="255"/>
      <c r="C12" s="256"/>
      <c r="D12" s="254"/>
      <c r="E12" s="254"/>
      <c r="F12" s="254"/>
      <c r="G12" s="254"/>
      <c r="H12" s="254"/>
      <c r="I12" s="254"/>
      <c r="J12" s="254"/>
      <c r="K12" s="252"/>
    </row>
    <row r="13" spans="2:11" s="1" customFormat="1" ht="15" customHeight="1">
      <c r="B13" s="255"/>
      <c r="C13" s="256"/>
      <c r="D13" s="257" t="s">
        <v>847</v>
      </c>
      <c r="E13" s="254"/>
      <c r="F13" s="254"/>
      <c r="G13" s="254"/>
      <c r="H13" s="254"/>
      <c r="I13" s="254"/>
      <c r="J13" s="254"/>
      <c r="K13" s="252"/>
    </row>
    <row r="14" spans="2:11" s="1" customFormat="1" ht="12.75" customHeight="1">
      <c r="B14" s="255"/>
      <c r="C14" s="256"/>
      <c r="D14" s="256"/>
      <c r="E14" s="256"/>
      <c r="F14" s="256"/>
      <c r="G14" s="256"/>
      <c r="H14" s="256"/>
      <c r="I14" s="256"/>
      <c r="J14" s="256"/>
      <c r="K14" s="252"/>
    </row>
    <row r="15" spans="2:11" s="1" customFormat="1" ht="15" customHeight="1">
      <c r="B15" s="255"/>
      <c r="C15" s="256"/>
      <c r="D15" s="254" t="s">
        <v>848</v>
      </c>
      <c r="E15" s="254"/>
      <c r="F15" s="254"/>
      <c r="G15" s="254"/>
      <c r="H15" s="254"/>
      <c r="I15" s="254"/>
      <c r="J15" s="254"/>
      <c r="K15" s="252"/>
    </row>
    <row r="16" spans="2:11" s="1" customFormat="1" ht="15" customHeight="1">
      <c r="B16" s="255"/>
      <c r="C16" s="256"/>
      <c r="D16" s="254" t="s">
        <v>849</v>
      </c>
      <c r="E16" s="254"/>
      <c r="F16" s="254"/>
      <c r="G16" s="254"/>
      <c r="H16" s="254"/>
      <c r="I16" s="254"/>
      <c r="J16" s="254"/>
      <c r="K16" s="252"/>
    </row>
    <row r="17" spans="2:11" s="1" customFormat="1" ht="15" customHeight="1">
      <c r="B17" s="255"/>
      <c r="C17" s="256"/>
      <c r="D17" s="254" t="s">
        <v>850</v>
      </c>
      <c r="E17" s="254"/>
      <c r="F17" s="254"/>
      <c r="G17" s="254"/>
      <c r="H17" s="254"/>
      <c r="I17" s="254"/>
      <c r="J17" s="254"/>
      <c r="K17" s="252"/>
    </row>
    <row r="18" spans="2:11" s="1" customFormat="1" ht="15" customHeight="1">
      <c r="B18" s="255"/>
      <c r="C18" s="256"/>
      <c r="D18" s="256"/>
      <c r="E18" s="258" t="s">
        <v>77</v>
      </c>
      <c r="F18" s="254" t="s">
        <v>851</v>
      </c>
      <c r="G18" s="254"/>
      <c r="H18" s="254"/>
      <c r="I18" s="254"/>
      <c r="J18" s="254"/>
      <c r="K18" s="252"/>
    </row>
    <row r="19" spans="2:11" s="1" customFormat="1" ht="15" customHeight="1">
      <c r="B19" s="255"/>
      <c r="C19" s="256"/>
      <c r="D19" s="256"/>
      <c r="E19" s="258" t="s">
        <v>852</v>
      </c>
      <c r="F19" s="254" t="s">
        <v>853</v>
      </c>
      <c r="G19" s="254"/>
      <c r="H19" s="254"/>
      <c r="I19" s="254"/>
      <c r="J19" s="254"/>
      <c r="K19" s="252"/>
    </row>
    <row r="20" spans="2:11" s="1" customFormat="1" ht="15" customHeight="1">
      <c r="B20" s="255"/>
      <c r="C20" s="256"/>
      <c r="D20" s="256"/>
      <c r="E20" s="258" t="s">
        <v>854</v>
      </c>
      <c r="F20" s="254" t="s">
        <v>855</v>
      </c>
      <c r="G20" s="254"/>
      <c r="H20" s="254"/>
      <c r="I20" s="254"/>
      <c r="J20" s="254"/>
      <c r="K20" s="252"/>
    </row>
    <row r="21" spans="2:11" s="1" customFormat="1" ht="15" customHeight="1">
      <c r="B21" s="255"/>
      <c r="C21" s="256"/>
      <c r="D21" s="256"/>
      <c r="E21" s="258" t="s">
        <v>856</v>
      </c>
      <c r="F21" s="254" t="s">
        <v>857</v>
      </c>
      <c r="G21" s="254"/>
      <c r="H21" s="254"/>
      <c r="I21" s="254"/>
      <c r="J21" s="254"/>
      <c r="K21" s="252"/>
    </row>
    <row r="22" spans="2:11" s="1" customFormat="1" ht="15" customHeight="1">
      <c r="B22" s="255"/>
      <c r="C22" s="256"/>
      <c r="D22" s="256"/>
      <c r="E22" s="258" t="s">
        <v>858</v>
      </c>
      <c r="F22" s="254" t="s">
        <v>859</v>
      </c>
      <c r="G22" s="254"/>
      <c r="H22" s="254"/>
      <c r="I22" s="254"/>
      <c r="J22" s="254"/>
      <c r="K22" s="252"/>
    </row>
    <row r="23" spans="2:11" s="1" customFormat="1" ht="15" customHeight="1">
      <c r="B23" s="255"/>
      <c r="C23" s="256"/>
      <c r="D23" s="256"/>
      <c r="E23" s="258" t="s">
        <v>860</v>
      </c>
      <c r="F23" s="254" t="s">
        <v>861</v>
      </c>
      <c r="G23" s="254"/>
      <c r="H23" s="254"/>
      <c r="I23" s="254"/>
      <c r="J23" s="254"/>
      <c r="K23" s="252"/>
    </row>
    <row r="24" spans="2:11" s="1" customFormat="1" ht="12.75" customHeight="1">
      <c r="B24" s="255"/>
      <c r="C24" s="256"/>
      <c r="D24" s="256"/>
      <c r="E24" s="256"/>
      <c r="F24" s="256"/>
      <c r="G24" s="256"/>
      <c r="H24" s="256"/>
      <c r="I24" s="256"/>
      <c r="J24" s="256"/>
      <c r="K24" s="252"/>
    </row>
    <row r="25" spans="2:11" s="1" customFormat="1" ht="15" customHeight="1">
      <c r="B25" s="255"/>
      <c r="C25" s="254" t="s">
        <v>862</v>
      </c>
      <c r="D25" s="254"/>
      <c r="E25" s="254"/>
      <c r="F25" s="254"/>
      <c r="G25" s="254"/>
      <c r="H25" s="254"/>
      <c r="I25" s="254"/>
      <c r="J25" s="254"/>
      <c r="K25" s="252"/>
    </row>
    <row r="26" spans="2:11" s="1" customFormat="1" ht="15" customHeight="1">
      <c r="B26" s="255"/>
      <c r="C26" s="254" t="s">
        <v>863</v>
      </c>
      <c r="D26" s="254"/>
      <c r="E26" s="254"/>
      <c r="F26" s="254"/>
      <c r="G26" s="254"/>
      <c r="H26" s="254"/>
      <c r="I26" s="254"/>
      <c r="J26" s="254"/>
      <c r="K26" s="252"/>
    </row>
    <row r="27" spans="2:11" s="1" customFormat="1" ht="15" customHeight="1">
      <c r="B27" s="255"/>
      <c r="C27" s="254"/>
      <c r="D27" s="254" t="s">
        <v>864</v>
      </c>
      <c r="E27" s="254"/>
      <c r="F27" s="254"/>
      <c r="G27" s="254"/>
      <c r="H27" s="254"/>
      <c r="I27" s="254"/>
      <c r="J27" s="254"/>
      <c r="K27" s="252"/>
    </row>
    <row r="28" spans="2:11" s="1" customFormat="1" ht="15" customHeight="1">
      <c r="B28" s="255"/>
      <c r="C28" s="256"/>
      <c r="D28" s="254" t="s">
        <v>865</v>
      </c>
      <c r="E28" s="254"/>
      <c r="F28" s="254"/>
      <c r="G28" s="254"/>
      <c r="H28" s="254"/>
      <c r="I28" s="254"/>
      <c r="J28" s="254"/>
      <c r="K28" s="252"/>
    </row>
    <row r="29" spans="2:11" s="1" customFormat="1" ht="12.75" customHeight="1">
      <c r="B29" s="255"/>
      <c r="C29" s="256"/>
      <c r="D29" s="256"/>
      <c r="E29" s="256"/>
      <c r="F29" s="256"/>
      <c r="G29" s="256"/>
      <c r="H29" s="256"/>
      <c r="I29" s="256"/>
      <c r="J29" s="256"/>
      <c r="K29" s="252"/>
    </row>
    <row r="30" spans="2:11" s="1" customFormat="1" ht="15" customHeight="1">
      <c r="B30" s="255"/>
      <c r="C30" s="256"/>
      <c r="D30" s="254" t="s">
        <v>866</v>
      </c>
      <c r="E30" s="254"/>
      <c r="F30" s="254"/>
      <c r="G30" s="254"/>
      <c r="H30" s="254"/>
      <c r="I30" s="254"/>
      <c r="J30" s="254"/>
      <c r="K30" s="252"/>
    </row>
    <row r="31" spans="2:11" s="1" customFormat="1" ht="15" customHeight="1">
      <c r="B31" s="255"/>
      <c r="C31" s="256"/>
      <c r="D31" s="254" t="s">
        <v>867</v>
      </c>
      <c r="E31" s="254"/>
      <c r="F31" s="254"/>
      <c r="G31" s="254"/>
      <c r="H31" s="254"/>
      <c r="I31" s="254"/>
      <c r="J31" s="254"/>
      <c r="K31" s="252"/>
    </row>
    <row r="32" spans="2:11" s="1" customFormat="1" ht="12.75" customHeight="1">
      <c r="B32" s="255"/>
      <c r="C32" s="256"/>
      <c r="D32" s="256"/>
      <c r="E32" s="256"/>
      <c r="F32" s="256"/>
      <c r="G32" s="256"/>
      <c r="H32" s="256"/>
      <c r="I32" s="256"/>
      <c r="J32" s="256"/>
      <c r="K32" s="252"/>
    </row>
    <row r="33" spans="2:11" s="1" customFormat="1" ht="15" customHeight="1">
      <c r="B33" s="255"/>
      <c r="C33" s="256"/>
      <c r="D33" s="254" t="s">
        <v>868</v>
      </c>
      <c r="E33" s="254"/>
      <c r="F33" s="254"/>
      <c r="G33" s="254"/>
      <c r="H33" s="254"/>
      <c r="I33" s="254"/>
      <c r="J33" s="254"/>
      <c r="K33" s="252"/>
    </row>
    <row r="34" spans="2:11" s="1" customFormat="1" ht="15" customHeight="1">
      <c r="B34" s="255"/>
      <c r="C34" s="256"/>
      <c r="D34" s="254" t="s">
        <v>869</v>
      </c>
      <c r="E34" s="254"/>
      <c r="F34" s="254"/>
      <c r="G34" s="254"/>
      <c r="H34" s="254"/>
      <c r="I34" s="254"/>
      <c r="J34" s="254"/>
      <c r="K34" s="252"/>
    </row>
    <row r="35" spans="2:11" s="1" customFormat="1" ht="15" customHeight="1">
      <c r="B35" s="255"/>
      <c r="C35" s="256"/>
      <c r="D35" s="254" t="s">
        <v>870</v>
      </c>
      <c r="E35" s="254"/>
      <c r="F35" s="254"/>
      <c r="G35" s="254"/>
      <c r="H35" s="254"/>
      <c r="I35" s="254"/>
      <c r="J35" s="254"/>
      <c r="K35" s="252"/>
    </row>
    <row r="36" spans="2:11" s="1" customFormat="1" ht="15" customHeight="1">
      <c r="B36" s="255"/>
      <c r="C36" s="256"/>
      <c r="D36" s="254"/>
      <c r="E36" s="257" t="s">
        <v>111</v>
      </c>
      <c r="F36" s="254"/>
      <c r="G36" s="254" t="s">
        <v>871</v>
      </c>
      <c r="H36" s="254"/>
      <c r="I36" s="254"/>
      <c r="J36" s="254"/>
      <c r="K36" s="252"/>
    </row>
    <row r="37" spans="2:11" s="1" customFormat="1" ht="30.75" customHeight="1">
      <c r="B37" s="255"/>
      <c r="C37" s="256"/>
      <c r="D37" s="254"/>
      <c r="E37" s="257" t="s">
        <v>872</v>
      </c>
      <c r="F37" s="254"/>
      <c r="G37" s="254" t="s">
        <v>873</v>
      </c>
      <c r="H37" s="254"/>
      <c r="I37" s="254"/>
      <c r="J37" s="254"/>
      <c r="K37" s="252"/>
    </row>
    <row r="38" spans="2:11" s="1" customFormat="1" ht="15" customHeight="1">
      <c r="B38" s="255"/>
      <c r="C38" s="256"/>
      <c r="D38" s="254"/>
      <c r="E38" s="257" t="s">
        <v>51</v>
      </c>
      <c r="F38" s="254"/>
      <c r="G38" s="254" t="s">
        <v>874</v>
      </c>
      <c r="H38" s="254"/>
      <c r="I38" s="254"/>
      <c r="J38" s="254"/>
      <c r="K38" s="252"/>
    </row>
    <row r="39" spans="2:11" s="1" customFormat="1" ht="15" customHeight="1">
      <c r="B39" s="255"/>
      <c r="C39" s="256"/>
      <c r="D39" s="254"/>
      <c r="E39" s="257" t="s">
        <v>52</v>
      </c>
      <c r="F39" s="254"/>
      <c r="G39" s="254" t="s">
        <v>875</v>
      </c>
      <c r="H39" s="254"/>
      <c r="I39" s="254"/>
      <c r="J39" s="254"/>
      <c r="K39" s="252"/>
    </row>
    <row r="40" spans="2:11" s="1" customFormat="1" ht="15" customHeight="1">
      <c r="B40" s="255"/>
      <c r="C40" s="256"/>
      <c r="D40" s="254"/>
      <c r="E40" s="257" t="s">
        <v>112</v>
      </c>
      <c r="F40" s="254"/>
      <c r="G40" s="254" t="s">
        <v>876</v>
      </c>
      <c r="H40" s="254"/>
      <c r="I40" s="254"/>
      <c r="J40" s="254"/>
      <c r="K40" s="252"/>
    </row>
    <row r="41" spans="2:11" s="1" customFormat="1" ht="15" customHeight="1">
      <c r="B41" s="255"/>
      <c r="C41" s="256"/>
      <c r="D41" s="254"/>
      <c r="E41" s="257" t="s">
        <v>113</v>
      </c>
      <c r="F41" s="254"/>
      <c r="G41" s="254" t="s">
        <v>877</v>
      </c>
      <c r="H41" s="254"/>
      <c r="I41" s="254"/>
      <c r="J41" s="254"/>
      <c r="K41" s="252"/>
    </row>
    <row r="42" spans="2:11" s="1" customFormat="1" ht="15" customHeight="1">
      <c r="B42" s="255"/>
      <c r="C42" s="256"/>
      <c r="D42" s="254"/>
      <c r="E42" s="257" t="s">
        <v>878</v>
      </c>
      <c r="F42" s="254"/>
      <c r="G42" s="254" t="s">
        <v>879</v>
      </c>
      <c r="H42" s="254"/>
      <c r="I42" s="254"/>
      <c r="J42" s="254"/>
      <c r="K42" s="252"/>
    </row>
    <row r="43" spans="2:11" s="1" customFormat="1" ht="15" customHeight="1">
      <c r="B43" s="255"/>
      <c r="C43" s="256"/>
      <c r="D43" s="254"/>
      <c r="E43" s="257"/>
      <c r="F43" s="254"/>
      <c r="G43" s="254" t="s">
        <v>880</v>
      </c>
      <c r="H43" s="254"/>
      <c r="I43" s="254"/>
      <c r="J43" s="254"/>
      <c r="K43" s="252"/>
    </row>
    <row r="44" spans="2:11" s="1" customFormat="1" ht="15" customHeight="1">
      <c r="B44" s="255"/>
      <c r="C44" s="256"/>
      <c r="D44" s="254"/>
      <c r="E44" s="257" t="s">
        <v>881</v>
      </c>
      <c r="F44" s="254"/>
      <c r="G44" s="254" t="s">
        <v>882</v>
      </c>
      <c r="H44" s="254"/>
      <c r="I44" s="254"/>
      <c r="J44" s="254"/>
      <c r="K44" s="252"/>
    </row>
    <row r="45" spans="2:11" s="1" customFormat="1" ht="15" customHeight="1">
      <c r="B45" s="255"/>
      <c r="C45" s="256"/>
      <c r="D45" s="254"/>
      <c r="E45" s="257" t="s">
        <v>115</v>
      </c>
      <c r="F45" s="254"/>
      <c r="G45" s="254" t="s">
        <v>883</v>
      </c>
      <c r="H45" s="254"/>
      <c r="I45" s="254"/>
      <c r="J45" s="254"/>
      <c r="K45" s="252"/>
    </row>
    <row r="46" spans="2:11" s="1" customFormat="1" ht="12.75" customHeight="1">
      <c r="B46" s="255"/>
      <c r="C46" s="256"/>
      <c r="D46" s="254"/>
      <c r="E46" s="254"/>
      <c r="F46" s="254"/>
      <c r="G46" s="254"/>
      <c r="H46" s="254"/>
      <c r="I46" s="254"/>
      <c r="J46" s="254"/>
      <c r="K46" s="252"/>
    </row>
    <row r="47" spans="2:11" s="1" customFormat="1" ht="15" customHeight="1">
      <c r="B47" s="255"/>
      <c r="C47" s="256"/>
      <c r="D47" s="254" t="s">
        <v>884</v>
      </c>
      <c r="E47" s="254"/>
      <c r="F47" s="254"/>
      <c r="G47" s="254"/>
      <c r="H47" s="254"/>
      <c r="I47" s="254"/>
      <c r="J47" s="254"/>
      <c r="K47" s="252"/>
    </row>
    <row r="48" spans="2:11" s="1" customFormat="1" ht="15" customHeight="1">
      <c r="B48" s="255"/>
      <c r="C48" s="256"/>
      <c r="D48" s="256"/>
      <c r="E48" s="254" t="s">
        <v>885</v>
      </c>
      <c r="F48" s="254"/>
      <c r="G48" s="254"/>
      <c r="H48" s="254"/>
      <c r="I48" s="254"/>
      <c r="J48" s="254"/>
      <c r="K48" s="252"/>
    </row>
    <row r="49" spans="2:11" s="1" customFormat="1" ht="15" customHeight="1">
      <c r="B49" s="255"/>
      <c r="C49" s="256"/>
      <c r="D49" s="256"/>
      <c r="E49" s="254" t="s">
        <v>886</v>
      </c>
      <c r="F49" s="254"/>
      <c r="G49" s="254"/>
      <c r="H49" s="254"/>
      <c r="I49" s="254"/>
      <c r="J49" s="254"/>
      <c r="K49" s="252"/>
    </row>
    <row r="50" spans="2:11" s="1" customFormat="1" ht="15" customHeight="1">
      <c r="B50" s="255"/>
      <c r="C50" s="256"/>
      <c r="D50" s="256"/>
      <c r="E50" s="254" t="s">
        <v>887</v>
      </c>
      <c r="F50" s="254"/>
      <c r="G50" s="254"/>
      <c r="H50" s="254"/>
      <c r="I50" s="254"/>
      <c r="J50" s="254"/>
      <c r="K50" s="252"/>
    </row>
    <row r="51" spans="2:11" s="1" customFormat="1" ht="15" customHeight="1">
      <c r="B51" s="255"/>
      <c r="C51" s="256"/>
      <c r="D51" s="254" t="s">
        <v>888</v>
      </c>
      <c r="E51" s="254"/>
      <c r="F51" s="254"/>
      <c r="G51" s="254"/>
      <c r="H51" s="254"/>
      <c r="I51" s="254"/>
      <c r="J51" s="254"/>
      <c r="K51" s="252"/>
    </row>
    <row r="52" spans="2:11" s="1" customFormat="1" ht="25.5" customHeight="1">
      <c r="B52" s="250"/>
      <c r="C52" s="251" t="s">
        <v>889</v>
      </c>
      <c r="D52" s="251"/>
      <c r="E52" s="251"/>
      <c r="F52" s="251"/>
      <c r="G52" s="251"/>
      <c r="H52" s="251"/>
      <c r="I52" s="251"/>
      <c r="J52" s="251"/>
      <c r="K52" s="252"/>
    </row>
    <row r="53" spans="2:11" s="1" customFormat="1" ht="5.25" customHeight="1">
      <c r="B53" s="250"/>
      <c r="C53" s="253"/>
      <c r="D53" s="253"/>
      <c r="E53" s="253"/>
      <c r="F53" s="253"/>
      <c r="G53" s="253"/>
      <c r="H53" s="253"/>
      <c r="I53" s="253"/>
      <c r="J53" s="253"/>
      <c r="K53" s="252"/>
    </row>
    <row r="54" spans="2:11" s="1" customFormat="1" ht="15" customHeight="1">
      <c r="B54" s="250"/>
      <c r="C54" s="254" t="s">
        <v>890</v>
      </c>
      <c r="D54" s="254"/>
      <c r="E54" s="254"/>
      <c r="F54" s="254"/>
      <c r="G54" s="254"/>
      <c r="H54" s="254"/>
      <c r="I54" s="254"/>
      <c r="J54" s="254"/>
      <c r="K54" s="252"/>
    </row>
    <row r="55" spans="2:11" s="1" customFormat="1" ht="15" customHeight="1">
      <c r="B55" s="250"/>
      <c r="C55" s="254" t="s">
        <v>891</v>
      </c>
      <c r="D55" s="254"/>
      <c r="E55" s="254"/>
      <c r="F55" s="254"/>
      <c r="G55" s="254"/>
      <c r="H55" s="254"/>
      <c r="I55" s="254"/>
      <c r="J55" s="254"/>
      <c r="K55" s="252"/>
    </row>
    <row r="56" spans="2:11" s="1" customFormat="1" ht="12.75" customHeight="1">
      <c r="B56" s="250"/>
      <c r="C56" s="254"/>
      <c r="D56" s="254"/>
      <c r="E56" s="254"/>
      <c r="F56" s="254"/>
      <c r="G56" s="254"/>
      <c r="H56" s="254"/>
      <c r="I56" s="254"/>
      <c r="J56" s="254"/>
      <c r="K56" s="252"/>
    </row>
    <row r="57" spans="2:11" s="1" customFormat="1" ht="15" customHeight="1">
      <c r="B57" s="250"/>
      <c r="C57" s="254" t="s">
        <v>892</v>
      </c>
      <c r="D57" s="254"/>
      <c r="E57" s="254"/>
      <c r="F57" s="254"/>
      <c r="G57" s="254"/>
      <c r="H57" s="254"/>
      <c r="I57" s="254"/>
      <c r="J57" s="254"/>
      <c r="K57" s="252"/>
    </row>
    <row r="58" spans="2:11" s="1" customFormat="1" ht="15" customHeight="1">
      <c r="B58" s="250"/>
      <c r="C58" s="256"/>
      <c r="D58" s="254" t="s">
        <v>893</v>
      </c>
      <c r="E58" s="254"/>
      <c r="F58" s="254"/>
      <c r="G58" s="254"/>
      <c r="H58" s="254"/>
      <c r="I58" s="254"/>
      <c r="J58" s="254"/>
      <c r="K58" s="252"/>
    </row>
    <row r="59" spans="2:11" s="1" customFormat="1" ht="15" customHeight="1">
      <c r="B59" s="250"/>
      <c r="C59" s="256"/>
      <c r="D59" s="254" t="s">
        <v>894</v>
      </c>
      <c r="E59" s="254"/>
      <c r="F59" s="254"/>
      <c r="G59" s="254"/>
      <c r="H59" s="254"/>
      <c r="I59" s="254"/>
      <c r="J59" s="254"/>
      <c r="K59" s="252"/>
    </row>
    <row r="60" spans="2:11" s="1" customFormat="1" ht="15" customHeight="1">
      <c r="B60" s="250"/>
      <c r="C60" s="256"/>
      <c r="D60" s="254" t="s">
        <v>895</v>
      </c>
      <c r="E60" s="254"/>
      <c r="F60" s="254"/>
      <c r="G60" s="254"/>
      <c r="H60" s="254"/>
      <c r="I60" s="254"/>
      <c r="J60" s="254"/>
      <c r="K60" s="252"/>
    </row>
    <row r="61" spans="2:11" s="1" customFormat="1" ht="15" customHeight="1">
      <c r="B61" s="250"/>
      <c r="C61" s="256"/>
      <c r="D61" s="254" t="s">
        <v>896</v>
      </c>
      <c r="E61" s="254"/>
      <c r="F61" s="254"/>
      <c r="G61" s="254"/>
      <c r="H61" s="254"/>
      <c r="I61" s="254"/>
      <c r="J61" s="254"/>
      <c r="K61" s="252"/>
    </row>
    <row r="62" spans="2:11" s="1" customFormat="1" ht="15" customHeight="1">
      <c r="B62" s="250"/>
      <c r="C62" s="256"/>
      <c r="D62" s="259" t="s">
        <v>897</v>
      </c>
      <c r="E62" s="259"/>
      <c r="F62" s="259"/>
      <c r="G62" s="259"/>
      <c r="H62" s="259"/>
      <c r="I62" s="259"/>
      <c r="J62" s="259"/>
      <c r="K62" s="252"/>
    </row>
    <row r="63" spans="2:11" s="1" customFormat="1" ht="15" customHeight="1">
      <c r="B63" s="250"/>
      <c r="C63" s="256"/>
      <c r="D63" s="254" t="s">
        <v>898</v>
      </c>
      <c r="E63" s="254"/>
      <c r="F63" s="254"/>
      <c r="G63" s="254"/>
      <c r="H63" s="254"/>
      <c r="I63" s="254"/>
      <c r="J63" s="254"/>
      <c r="K63" s="252"/>
    </row>
    <row r="64" spans="2:11" s="1" customFormat="1" ht="12.75" customHeight="1">
      <c r="B64" s="250"/>
      <c r="C64" s="256"/>
      <c r="D64" s="256"/>
      <c r="E64" s="260"/>
      <c r="F64" s="256"/>
      <c r="G64" s="256"/>
      <c r="H64" s="256"/>
      <c r="I64" s="256"/>
      <c r="J64" s="256"/>
      <c r="K64" s="252"/>
    </row>
    <row r="65" spans="2:11" s="1" customFormat="1" ht="15" customHeight="1">
      <c r="B65" s="250"/>
      <c r="C65" s="256"/>
      <c r="D65" s="254" t="s">
        <v>899</v>
      </c>
      <c r="E65" s="254"/>
      <c r="F65" s="254"/>
      <c r="G65" s="254"/>
      <c r="H65" s="254"/>
      <c r="I65" s="254"/>
      <c r="J65" s="254"/>
      <c r="K65" s="252"/>
    </row>
    <row r="66" spans="2:11" s="1" customFormat="1" ht="15" customHeight="1">
      <c r="B66" s="250"/>
      <c r="C66" s="256"/>
      <c r="D66" s="259" t="s">
        <v>900</v>
      </c>
      <c r="E66" s="259"/>
      <c r="F66" s="259"/>
      <c r="G66" s="259"/>
      <c r="H66" s="259"/>
      <c r="I66" s="259"/>
      <c r="J66" s="259"/>
      <c r="K66" s="252"/>
    </row>
    <row r="67" spans="2:11" s="1" customFormat="1" ht="15" customHeight="1">
      <c r="B67" s="250"/>
      <c r="C67" s="256"/>
      <c r="D67" s="254" t="s">
        <v>901</v>
      </c>
      <c r="E67" s="254"/>
      <c r="F67" s="254"/>
      <c r="G67" s="254"/>
      <c r="H67" s="254"/>
      <c r="I67" s="254"/>
      <c r="J67" s="254"/>
      <c r="K67" s="252"/>
    </row>
    <row r="68" spans="2:11" s="1" customFormat="1" ht="15" customHeight="1">
      <c r="B68" s="250"/>
      <c r="C68" s="256"/>
      <c r="D68" s="254" t="s">
        <v>902</v>
      </c>
      <c r="E68" s="254"/>
      <c r="F68" s="254"/>
      <c r="G68" s="254"/>
      <c r="H68" s="254"/>
      <c r="I68" s="254"/>
      <c r="J68" s="254"/>
      <c r="K68" s="252"/>
    </row>
    <row r="69" spans="2:11" s="1" customFormat="1" ht="15" customHeight="1">
      <c r="B69" s="250"/>
      <c r="C69" s="256"/>
      <c r="D69" s="254" t="s">
        <v>903</v>
      </c>
      <c r="E69" s="254"/>
      <c r="F69" s="254"/>
      <c r="G69" s="254"/>
      <c r="H69" s="254"/>
      <c r="I69" s="254"/>
      <c r="J69" s="254"/>
      <c r="K69" s="252"/>
    </row>
    <row r="70" spans="2:11" s="1" customFormat="1" ht="15" customHeight="1">
      <c r="B70" s="250"/>
      <c r="C70" s="256"/>
      <c r="D70" s="254" t="s">
        <v>904</v>
      </c>
      <c r="E70" s="254"/>
      <c r="F70" s="254"/>
      <c r="G70" s="254"/>
      <c r="H70" s="254"/>
      <c r="I70" s="254"/>
      <c r="J70" s="254"/>
      <c r="K70" s="252"/>
    </row>
    <row r="71" spans="2:11" s="1" customFormat="1" ht="12.75" customHeight="1">
      <c r="B71" s="261"/>
      <c r="C71" s="262"/>
      <c r="D71" s="262"/>
      <c r="E71" s="262"/>
      <c r="F71" s="262"/>
      <c r="G71" s="262"/>
      <c r="H71" s="262"/>
      <c r="I71" s="262"/>
      <c r="J71" s="262"/>
      <c r="K71" s="263"/>
    </row>
    <row r="72" spans="2:11" s="1" customFormat="1" ht="18.75" customHeight="1">
      <c r="B72" s="264"/>
      <c r="C72" s="264"/>
      <c r="D72" s="264"/>
      <c r="E72" s="264"/>
      <c r="F72" s="264"/>
      <c r="G72" s="264"/>
      <c r="H72" s="264"/>
      <c r="I72" s="264"/>
      <c r="J72" s="264"/>
      <c r="K72" s="265"/>
    </row>
    <row r="73" spans="2:11" s="1" customFormat="1" ht="18.75" customHeight="1">
      <c r="B73" s="265"/>
      <c r="C73" s="265"/>
      <c r="D73" s="265"/>
      <c r="E73" s="265"/>
      <c r="F73" s="265"/>
      <c r="G73" s="265"/>
      <c r="H73" s="265"/>
      <c r="I73" s="265"/>
      <c r="J73" s="265"/>
      <c r="K73" s="265"/>
    </row>
    <row r="74" spans="2:11" s="1" customFormat="1" ht="7.5" customHeight="1">
      <c r="B74" s="266"/>
      <c r="C74" s="267"/>
      <c r="D74" s="267"/>
      <c r="E74" s="267"/>
      <c r="F74" s="267"/>
      <c r="G74" s="267"/>
      <c r="H74" s="267"/>
      <c r="I74" s="267"/>
      <c r="J74" s="267"/>
      <c r="K74" s="268"/>
    </row>
    <row r="75" spans="2:11" s="1" customFormat="1" ht="45" customHeight="1">
      <c r="B75" s="269"/>
      <c r="C75" s="270" t="s">
        <v>905</v>
      </c>
      <c r="D75" s="270"/>
      <c r="E75" s="270"/>
      <c r="F75" s="270"/>
      <c r="G75" s="270"/>
      <c r="H75" s="270"/>
      <c r="I75" s="270"/>
      <c r="J75" s="270"/>
      <c r="K75" s="271"/>
    </row>
    <row r="76" spans="2:11" s="1" customFormat="1" ht="17.25" customHeight="1">
      <c r="B76" s="269"/>
      <c r="C76" s="272" t="s">
        <v>906</v>
      </c>
      <c r="D76" s="272"/>
      <c r="E76" s="272"/>
      <c r="F76" s="272" t="s">
        <v>907</v>
      </c>
      <c r="G76" s="273"/>
      <c r="H76" s="272" t="s">
        <v>52</v>
      </c>
      <c r="I76" s="272" t="s">
        <v>55</v>
      </c>
      <c r="J76" s="272" t="s">
        <v>908</v>
      </c>
      <c r="K76" s="271"/>
    </row>
    <row r="77" spans="2:11" s="1" customFormat="1" ht="17.25" customHeight="1">
      <c r="B77" s="269"/>
      <c r="C77" s="274" t="s">
        <v>909</v>
      </c>
      <c r="D77" s="274"/>
      <c r="E77" s="274"/>
      <c r="F77" s="275" t="s">
        <v>910</v>
      </c>
      <c r="G77" s="276"/>
      <c r="H77" s="274"/>
      <c r="I77" s="274"/>
      <c r="J77" s="274" t="s">
        <v>911</v>
      </c>
      <c r="K77" s="271"/>
    </row>
    <row r="78" spans="2:11" s="1" customFormat="1" ht="5.25" customHeight="1">
      <c r="B78" s="269"/>
      <c r="C78" s="277"/>
      <c r="D78" s="277"/>
      <c r="E78" s="277"/>
      <c r="F78" s="277"/>
      <c r="G78" s="278"/>
      <c r="H78" s="277"/>
      <c r="I78" s="277"/>
      <c r="J78" s="277"/>
      <c r="K78" s="271"/>
    </row>
    <row r="79" spans="2:11" s="1" customFormat="1" ht="15" customHeight="1">
      <c r="B79" s="269"/>
      <c r="C79" s="257" t="s">
        <v>51</v>
      </c>
      <c r="D79" s="279"/>
      <c r="E79" s="279"/>
      <c r="F79" s="280" t="s">
        <v>912</v>
      </c>
      <c r="G79" s="281"/>
      <c r="H79" s="257" t="s">
        <v>913</v>
      </c>
      <c r="I79" s="257" t="s">
        <v>914</v>
      </c>
      <c r="J79" s="257">
        <v>20</v>
      </c>
      <c r="K79" s="271"/>
    </row>
    <row r="80" spans="2:11" s="1" customFormat="1" ht="15" customHeight="1">
      <c r="B80" s="269"/>
      <c r="C80" s="257" t="s">
        <v>915</v>
      </c>
      <c r="D80" s="257"/>
      <c r="E80" s="257"/>
      <c r="F80" s="280" t="s">
        <v>912</v>
      </c>
      <c r="G80" s="281"/>
      <c r="H80" s="257" t="s">
        <v>916</v>
      </c>
      <c r="I80" s="257" t="s">
        <v>914</v>
      </c>
      <c r="J80" s="257">
        <v>120</v>
      </c>
      <c r="K80" s="271"/>
    </row>
    <row r="81" spans="2:11" s="1" customFormat="1" ht="15" customHeight="1">
      <c r="B81" s="282"/>
      <c r="C81" s="257" t="s">
        <v>917</v>
      </c>
      <c r="D81" s="257"/>
      <c r="E81" s="257"/>
      <c r="F81" s="280" t="s">
        <v>918</v>
      </c>
      <c r="G81" s="281"/>
      <c r="H81" s="257" t="s">
        <v>919</v>
      </c>
      <c r="I81" s="257" t="s">
        <v>914</v>
      </c>
      <c r="J81" s="257">
        <v>50</v>
      </c>
      <c r="K81" s="271"/>
    </row>
    <row r="82" spans="2:11" s="1" customFormat="1" ht="15" customHeight="1">
      <c r="B82" s="282"/>
      <c r="C82" s="257" t="s">
        <v>920</v>
      </c>
      <c r="D82" s="257"/>
      <c r="E82" s="257"/>
      <c r="F82" s="280" t="s">
        <v>912</v>
      </c>
      <c r="G82" s="281"/>
      <c r="H82" s="257" t="s">
        <v>921</v>
      </c>
      <c r="I82" s="257" t="s">
        <v>922</v>
      </c>
      <c r="J82" s="257"/>
      <c r="K82" s="271"/>
    </row>
    <row r="83" spans="2:11" s="1" customFormat="1" ht="15" customHeight="1">
      <c r="B83" s="282"/>
      <c r="C83" s="283" t="s">
        <v>923</v>
      </c>
      <c r="D83" s="283"/>
      <c r="E83" s="283"/>
      <c r="F83" s="284" t="s">
        <v>918</v>
      </c>
      <c r="G83" s="283"/>
      <c r="H83" s="283" t="s">
        <v>924</v>
      </c>
      <c r="I83" s="283" t="s">
        <v>914</v>
      </c>
      <c r="J83" s="283">
        <v>15</v>
      </c>
      <c r="K83" s="271"/>
    </row>
    <row r="84" spans="2:11" s="1" customFormat="1" ht="15" customHeight="1">
      <c r="B84" s="282"/>
      <c r="C84" s="283" t="s">
        <v>925</v>
      </c>
      <c r="D84" s="283"/>
      <c r="E84" s="283"/>
      <c r="F84" s="284" t="s">
        <v>918</v>
      </c>
      <c r="G84" s="283"/>
      <c r="H84" s="283" t="s">
        <v>926</v>
      </c>
      <c r="I84" s="283" t="s">
        <v>914</v>
      </c>
      <c r="J84" s="283">
        <v>15</v>
      </c>
      <c r="K84" s="271"/>
    </row>
    <row r="85" spans="2:11" s="1" customFormat="1" ht="15" customHeight="1">
      <c r="B85" s="282"/>
      <c r="C85" s="283" t="s">
        <v>927</v>
      </c>
      <c r="D85" s="283"/>
      <c r="E85" s="283"/>
      <c r="F85" s="284" t="s">
        <v>918</v>
      </c>
      <c r="G85" s="283"/>
      <c r="H85" s="283" t="s">
        <v>928</v>
      </c>
      <c r="I85" s="283" t="s">
        <v>914</v>
      </c>
      <c r="J85" s="283">
        <v>20</v>
      </c>
      <c r="K85" s="271"/>
    </row>
    <row r="86" spans="2:11" s="1" customFormat="1" ht="15" customHeight="1">
      <c r="B86" s="282"/>
      <c r="C86" s="283" t="s">
        <v>929</v>
      </c>
      <c r="D86" s="283"/>
      <c r="E86" s="283"/>
      <c r="F86" s="284" t="s">
        <v>918</v>
      </c>
      <c r="G86" s="283"/>
      <c r="H86" s="283" t="s">
        <v>930</v>
      </c>
      <c r="I86" s="283" t="s">
        <v>914</v>
      </c>
      <c r="J86" s="283">
        <v>20</v>
      </c>
      <c r="K86" s="271"/>
    </row>
    <row r="87" spans="2:11" s="1" customFormat="1" ht="15" customHeight="1">
      <c r="B87" s="282"/>
      <c r="C87" s="257" t="s">
        <v>931</v>
      </c>
      <c r="D87" s="257"/>
      <c r="E87" s="257"/>
      <c r="F87" s="280" t="s">
        <v>918</v>
      </c>
      <c r="G87" s="281"/>
      <c r="H87" s="257" t="s">
        <v>932</v>
      </c>
      <c r="I87" s="257" t="s">
        <v>914</v>
      </c>
      <c r="J87" s="257">
        <v>50</v>
      </c>
      <c r="K87" s="271"/>
    </row>
    <row r="88" spans="2:11" s="1" customFormat="1" ht="15" customHeight="1">
      <c r="B88" s="282"/>
      <c r="C88" s="257" t="s">
        <v>933</v>
      </c>
      <c r="D88" s="257"/>
      <c r="E88" s="257"/>
      <c r="F88" s="280" t="s">
        <v>918</v>
      </c>
      <c r="G88" s="281"/>
      <c r="H88" s="257" t="s">
        <v>934</v>
      </c>
      <c r="I88" s="257" t="s">
        <v>914</v>
      </c>
      <c r="J88" s="257">
        <v>20</v>
      </c>
      <c r="K88" s="271"/>
    </row>
    <row r="89" spans="2:11" s="1" customFormat="1" ht="15" customHeight="1">
      <c r="B89" s="282"/>
      <c r="C89" s="257" t="s">
        <v>935</v>
      </c>
      <c r="D89" s="257"/>
      <c r="E89" s="257"/>
      <c r="F89" s="280" t="s">
        <v>918</v>
      </c>
      <c r="G89" s="281"/>
      <c r="H89" s="257" t="s">
        <v>936</v>
      </c>
      <c r="I89" s="257" t="s">
        <v>914</v>
      </c>
      <c r="J89" s="257">
        <v>20</v>
      </c>
      <c r="K89" s="271"/>
    </row>
    <row r="90" spans="2:11" s="1" customFormat="1" ht="15" customHeight="1">
      <c r="B90" s="282"/>
      <c r="C90" s="257" t="s">
        <v>937</v>
      </c>
      <c r="D90" s="257"/>
      <c r="E90" s="257"/>
      <c r="F90" s="280" t="s">
        <v>918</v>
      </c>
      <c r="G90" s="281"/>
      <c r="H90" s="257" t="s">
        <v>938</v>
      </c>
      <c r="I90" s="257" t="s">
        <v>914</v>
      </c>
      <c r="J90" s="257">
        <v>50</v>
      </c>
      <c r="K90" s="271"/>
    </row>
    <row r="91" spans="2:11" s="1" customFormat="1" ht="15" customHeight="1">
      <c r="B91" s="282"/>
      <c r="C91" s="257" t="s">
        <v>939</v>
      </c>
      <c r="D91" s="257"/>
      <c r="E91" s="257"/>
      <c r="F91" s="280" t="s">
        <v>918</v>
      </c>
      <c r="G91" s="281"/>
      <c r="H91" s="257" t="s">
        <v>939</v>
      </c>
      <c r="I91" s="257" t="s">
        <v>914</v>
      </c>
      <c r="J91" s="257">
        <v>50</v>
      </c>
      <c r="K91" s="271"/>
    </row>
    <row r="92" spans="2:11" s="1" customFormat="1" ht="15" customHeight="1">
      <c r="B92" s="282"/>
      <c r="C92" s="257" t="s">
        <v>940</v>
      </c>
      <c r="D92" s="257"/>
      <c r="E92" s="257"/>
      <c r="F92" s="280" t="s">
        <v>918</v>
      </c>
      <c r="G92" s="281"/>
      <c r="H92" s="257" t="s">
        <v>941</v>
      </c>
      <c r="I92" s="257" t="s">
        <v>914</v>
      </c>
      <c r="J92" s="257">
        <v>255</v>
      </c>
      <c r="K92" s="271"/>
    </row>
    <row r="93" spans="2:11" s="1" customFormat="1" ht="15" customHeight="1">
      <c r="B93" s="282"/>
      <c r="C93" s="257" t="s">
        <v>942</v>
      </c>
      <c r="D93" s="257"/>
      <c r="E93" s="257"/>
      <c r="F93" s="280" t="s">
        <v>912</v>
      </c>
      <c r="G93" s="281"/>
      <c r="H93" s="257" t="s">
        <v>943</v>
      </c>
      <c r="I93" s="257" t="s">
        <v>944</v>
      </c>
      <c r="J93" s="257"/>
      <c r="K93" s="271"/>
    </row>
    <row r="94" spans="2:11" s="1" customFormat="1" ht="15" customHeight="1">
      <c r="B94" s="282"/>
      <c r="C94" s="257" t="s">
        <v>945</v>
      </c>
      <c r="D94" s="257"/>
      <c r="E94" s="257"/>
      <c r="F94" s="280" t="s">
        <v>912</v>
      </c>
      <c r="G94" s="281"/>
      <c r="H94" s="257" t="s">
        <v>946</v>
      </c>
      <c r="I94" s="257" t="s">
        <v>947</v>
      </c>
      <c r="J94" s="257"/>
      <c r="K94" s="271"/>
    </row>
    <row r="95" spans="2:11" s="1" customFormat="1" ht="15" customHeight="1">
      <c r="B95" s="282"/>
      <c r="C95" s="257" t="s">
        <v>948</v>
      </c>
      <c r="D95" s="257"/>
      <c r="E95" s="257"/>
      <c r="F95" s="280" t="s">
        <v>912</v>
      </c>
      <c r="G95" s="281"/>
      <c r="H95" s="257" t="s">
        <v>948</v>
      </c>
      <c r="I95" s="257" t="s">
        <v>947</v>
      </c>
      <c r="J95" s="257"/>
      <c r="K95" s="271"/>
    </row>
    <row r="96" spans="2:11" s="1" customFormat="1" ht="15" customHeight="1">
      <c r="B96" s="282"/>
      <c r="C96" s="257" t="s">
        <v>36</v>
      </c>
      <c r="D96" s="257"/>
      <c r="E96" s="257"/>
      <c r="F96" s="280" t="s">
        <v>912</v>
      </c>
      <c r="G96" s="281"/>
      <c r="H96" s="257" t="s">
        <v>949</v>
      </c>
      <c r="I96" s="257" t="s">
        <v>947</v>
      </c>
      <c r="J96" s="257"/>
      <c r="K96" s="271"/>
    </row>
    <row r="97" spans="2:11" s="1" customFormat="1" ht="15" customHeight="1">
      <c r="B97" s="282"/>
      <c r="C97" s="257" t="s">
        <v>46</v>
      </c>
      <c r="D97" s="257"/>
      <c r="E97" s="257"/>
      <c r="F97" s="280" t="s">
        <v>912</v>
      </c>
      <c r="G97" s="281"/>
      <c r="H97" s="257" t="s">
        <v>950</v>
      </c>
      <c r="I97" s="257" t="s">
        <v>947</v>
      </c>
      <c r="J97" s="257"/>
      <c r="K97" s="271"/>
    </row>
    <row r="98" spans="2:11" s="1" customFormat="1" ht="15" customHeight="1">
      <c r="B98" s="285"/>
      <c r="C98" s="286"/>
      <c r="D98" s="286"/>
      <c r="E98" s="286"/>
      <c r="F98" s="286"/>
      <c r="G98" s="286"/>
      <c r="H98" s="286"/>
      <c r="I98" s="286"/>
      <c r="J98" s="286"/>
      <c r="K98" s="287"/>
    </row>
    <row r="99" spans="2:11" s="1" customFormat="1" ht="18.75" customHeight="1">
      <c r="B99" s="288"/>
      <c r="C99" s="289"/>
      <c r="D99" s="289"/>
      <c r="E99" s="289"/>
      <c r="F99" s="289"/>
      <c r="G99" s="289"/>
      <c r="H99" s="289"/>
      <c r="I99" s="289"/>
      <c r="J99" s="289"/>
      <c r="K99" s="288"/>
    </row>
    <row r="100" spans="2:11" s="1" customFormat="1" ht="18.75" customHeight="1">
      <c r="B100" s="265"/>
      <c r="C100" s="265"/>
      <c r="D100" s="265"/>
      <c r="E100" s="265"/>
      <c r="F100" s="265"/>
      <c r="G100" s="265"/>
      <c r="H100" s="265"/>
      <c r="I100" s="265"/>
      <c r="J100" s="265"/>
      <c r="K100" s="265"/>
    </row>
    <row r="101" spans="2:11" s="1" customFormat="1" ht="7.5" customHeight="1">
      <c r="B101" s="266"/>
      <c r="C101" s="267"/>
      <c r="D101" s="267"/>
      <c r="E101" s="267"/>
      <c r="F101" s="267"/>
      <c r="G101" s="267"/>
      <c r="H101" s="267"/>
      <c r="I101" s="267"/>
      <c r="J101" s="267"/>
      <c r="K101" s="268"/>
    </row>
    <row r="102" spans="2:11" s="1" customFormat="1" ht="45" customHeight="1">
      <c r="B102" s="269"/>
      <c r="C102" s="270" t="s">
        <v>951</v>
      </c>
      <c r="D102" s="270"/>
      <c r="E102" s="270"/>
      <c r="F102" s="270"/>
      <c r="G102" s="270"/>
      <c r="H102" s="270"/>
      <c r="I102" s="270"/>
      <c r="J102" s="270"/>
      <c r="K102" s="271"/>
    </row>
    <row r="103" spans="2:11" s="1" customFormat="1" ht="17.25" customHeight="1">
      <c r="B103" s="269"/>
      <c r="C103" s="272" t="s">
        <v>906</v>
      </c>
      <c r="D103" s="272"/>
      <c r="E103" s="272"/>
      <c r="F103" s="272" t="s">
        <v>907</v>
      </c>
      <c r="G103" s="273"/>
      <c r="H103" s="272" t="s">
        <v>52</v>
      </c>
      <c r="I103" s="272" t="s">
        <v>55</v>
      </c>
      <c r="J103" s="272" t="s">
        <v>908</v>
      </c>
      <c r="K103" s="271"/>
    </row>
    <row r="104" spans="2:11" s="1" customFormat="1" ht="17.25" customHeight="1">
      <c r="B104" s="269"/>
      <c r="C104" s="274" t="s">
        <v>909</v>
      </c>
      <c r="D104" s="274"/>
      <c r="E104" s="274"/>
      <c r="F104" s="275" t="s">
        <v>910</v>
      </c>
      <c r="G104" s="276"/>
      <c r="H104" s="274"/>
      <c r="I104" s="274"/>
      <c r="J104" s="274" t="s">
        <v>911</v>
      </c>
      <c r="K104" s="271"/>
    </row>
    <row r="105" spans="2:11" s="1" customFormat="1" ht="5.25" customHeight="1">
      <c r="B105" s="269"/>
      <c r="C105" s="272"/>
      <c r="D105" s="272"/>
      <c r="E105" s="272"/>
      <c r="F105" s="272"/>
      <c r="G105" s="290"/>
      <c r="H105" s="272"/>
      <c r="I105" s="272"/>
      <c r="J105" s="272"/>
      <c r="K105" s="271"/>
    </row>
    <row r="106" spans="2:11" s="1" customFormat="1" ht="15" customHeight="1">
      <c r="B106" s="269"/>
      <c r="C106" s="257" t="s">
        <v>51</v>
      </c>
      <c r="D106" s="279"/>
      <c r="E106" s="279"/>
      <c r="F106" s="280" t="s">
        <v>912</v>
      </c>
      <c r="G106" s="257"/>
      <c r="H106" s="257" t="s">
        <v>952</v>
      </c>
      <c r="I106" s="257" t="s">
        <v>914</v>
      </c>
      <c r="J106" s="257">
        <v>20</v>
      </c>
      <c r="K106" s="271"/>
    </row>
    <row r="107" spans="2:11" s="1" customFormat="1" ht="15" customHeight="1">
      <c r="B107" s="269"/>
      <c r="C107" s="257" t="s">
        <v>915</v>
      </c>
      <c r="D107" s="257"/>
      <c r="E107" s="257"/>
      <c r="F107" s="280" t="s">
        <v>912</v>
      </c>
      <c r="G107" s="257"/>
      <c r="H107" s="257" t="s">
        <v>952</v>
      </c>
      <c r="I107" s="257" t="s">
        <v>914</v>
      </c>
      <c r="J107" s="257">
        <v>120</v>
      </c>
      <c r="K107" s="271"/>
    </row>
    <row r="108" spans="2:11" s="1" customFormat="1" ht="15" customHeight="1">
      <c r="B108" s="282"/>
      <c r="C108" s="257" t="s">
        <v>917</v>
      </c>
      <c r="D108" s="257"/>
      <c r="E108" s="257"/>
      <c r="F108" s="280" t="s">
        <v>918</v>
      </c>
      <c r="G108" s="257"/>
      <c r="H108" s="257" t="s">
        <v>952</v>
      </c>
      <c r="I108" s="257" t="s">
        <v>914</v>
      </c>
      <c r="J108" s="257">
        <v>50</v>
      </c>
      <c r="K108" s="271"/>
    </row>
    <row r="109" spans="2:11" s="1" customFormat="1" ht="15" customHeight="1">
      <c r="B109" s="282"/>
      <c r="C109" s="257" t="s">
        <v>920</v>
      </c>
      <c r="D109" s="257"/>
      <c r="E109" s="257"/>
      <c r="F109" s="280" t="s">
        <v>912</v>
      </c>
      <c r="G109" s="257"/>
      <c r="H109" s="257" t="s">
        <v>952</v>
      </c>
      <c r="I109" s="257" t="s">
        <v>922</v>
      </c>
      <c r="J109" s="257"/>
      <c r="K109" s="271"/>
    </row>
    <row r="110" spans="2:11" s="1" customFormat="1" ht="15" customHeight="1">
      <c r="B110" s="282"/>
      <c r="C110" s="257" t="s">
        <v>931</v>
      </c>
      <c r="D110" s="257"/>
      <c r="E110" s="257"/>
      <c r="F110" s="280" t="s">
        <v>918</v>
      </c>
      <c r="G110" s="257"/>
      <c r="H110" s="257" t="s">
        <v>952</v>
      </c>
      <c r="I110" s="257" t="s">
        <v>914</v>
      </c>
      <c r="J110" s="257">
        <v>50</v>
      </c>
      <c r="K110" s="271"/>
    </row>
    <row r="111" spans="2:11" s="1" customFormat="1" ht="15" customHeight="1">
      <c r="B111" s="282"/>
      <c r="C111" s="257" t="s">
        <v>939</v>
      </c>
      <c r="D111" s="257"/>
      <c r="E111" s="257"/>
      <c r="F111" s="280" t="s">
        <v>918</v>
      </c>
      <c r="G111" s="257"/>
      <c r="H111" s="257" t="s">
        <v>952</v>
      </c>
      <c r="I111" s="257" t="s">
        <v>914</v>
      </c>
      <c r="J111" s="257">
        <v>50</v>
      </c>
      <c r="K111" s="271"/>
    </row>
    <row r="112" spans="2:11" s="1" customFormat="1" ht="15" customHeight="1">
      <c r="B112" s="282"/>
      <c r="C112" s="257" t="s">
        <v>937</v>
      </c>
      <c r="D112" s="257"/>
      <c r="E112" s="257"/>
      <c r="F112" s="280" t="s">
        <v>918</v>
      </c>
      <c r="G112" s="257"/>
      <c r="H112" s="257" t="s">
        <v>952</v>
      </c>
      <c r="I112" s="257" t="s">
        <v>914</v>
      </c>
      <c r="J112" s="257">
        <v>50</v>
      </c>
      <c r="K112" s="271"/>
    </row>
    <row r="113" spans="2:11" s="1" customFormat="1" ht="15" customHeight="1">
      <c r="B113" s="282"/>
      <c r="C113" s="257" t="s">
        <v>51</v>
      </c>
      <c r="D113" s="257"/>
      <c r="E113" s="257"/>
      <c r="F113" s="280" t="s">
        <v>912</v>
      </c>
      <c r="G113" s="257"/>
      <c r="H113" s="257" t="s">
        <v>953</v>
      </c>
      <c r="I113" s="257" t="s">
        <v>914</v>
      </c>
      <c r="J113" s="257">
        <v>20</v>
      </c>
      <c r="K113" s="271"/>
    </row>
    <row r="114" spans="2:11" s="1" customFormat="1" ht="15" customHeight="1">
      <c r="B114" s="282"/>
      <c r="C114" s="257" t="s">
        <v>954</v>
      </c>
      <c r="D114" s="257"/>
      <c r="E114" s="257"/>
      <c r="F114" s="280" t="s">
        <v>912</v>
      </c>
      <c r="G114" s="257"/>
      <c r="H114" s="257" t="s">
        <v>955</v>
      </c>
      <c r="I114" s="257" t="s">
        <v>914</v>
      </c>
      <c r="J114" s="257">
        <v>120</v>
      </c>
      <c r="K114" s="271"/>
    </row>
    <row r="115" spans="2:11" s="1" customFormat="1" ht="15" customHeight="1">
      <c r="B115" s="282"/>
      <c r="C115" s="257" t="s">
        <v>36</v>
      </c>
      <c r="D115" s="257"/>
      <c r="E115" s="257"/>
      <c r="F115" s="280" t="s">
        <v>912</v>
      </c>
      <c r="G115" s="257"/>
      <c r="H115" s="257" t="s">
        <v>956</v>
      </c>
      <c r="I115" s="257" t="s">
        <v>947</v>
      </c>
      <c r="J115" s="257"/>
      <c r="K115" s="271"/>
    </row>
    <row r="116" spans="2:11" s="1" customFormat="1" ht="15" customHeight="1">
      <c r="B116" s="282"/>
      <c r="C116" s="257" t="s">
        <v>46</v>
      </c>
      <c r="D116" s="257"/>
      <c r="E116" s="257"/>
      <c r="F116" s="280" t="s">
        <v>912</v>
      </c>
      <c r="G116" s="257"/>
      <c r="H116" s="257" t="s">
        <v>957</v>
      </c>
      <c r="I116" s="257" t="s">
        <v>947</v>
      </c>
      <c r="J116" s="257"/>
      <c r="K116" s="271"/>
    </row>
    <row r="117" spans="2:11" s="1" customFormat="1" ht="15" customHeight="1">
      <c r="B117" s="282"/>
      <c r="C117" s="257" t="s">
        <v>55</v>
      </c>
      <c r="D117" s="257"/>
      <c r="E117" s="257"/>
      <c r="F117" s="280" t="s">
        <v>912</v>
      </c>
      <c r="G117" s="257"/>
      <c r="H117" s="257" t="s">
        <v>958</v>
      </c>
      <c r="I117" s="257" t="s">
        <v>959</v>
      </c>
      <c r="J117" s="257"/>
      <c r="K117" s="271"/>
    </row>
    <row r="118" spans="2:11" s="1" customFormat="1" ht="15" customHeight="1">
      <c r="B118" s="285"/>
      <c r="C118" s="291"/>
      <c r="D118" s="291"/>
      <c r="E118" s="291"/>
      <c r="F118" s="291"/>
      <c r="G118" s="291"/>
      <c r="H118" s="291"/>
      <c r="I118" s="291"/>
      <c r="J118" s="291"/>
      <c r="K118" s="287"/>
    </row>
    <row r="119" spans="2:11" s="1" customFormat="1" ht="18.75" customHeight="1">
      <c r="B119" s="292"/>
      <c r="C119" s="293"/>
      <c r="D119" s="293"/>
      <c r="E119" s="293"/>
      <c r="F119" s="294"/>
      <c r="G119" s="293"/>
      <c r="H119" s="293"/>
      <c r="I119" s="293"/>
      <c r="J119" s="293"/>
      <c r="K119" s="292"/>
    </row>
    <row r="120" spans="2:11" s="1" customFormat="1" ht="18.75" customHeight="1">
      <c r="B120" s="265"/>
      <c r="C120" s="265"/>
      <c r="D120" s="265"/>
      <c r="E120" s="265"/>
      <c r="F120" s="265"/>
      <c r="G120" s="265"/>
      <c r="H120" s="265"/>
      <c r="I120" s="265"/>
      <c r="J120" s="265"/>
      <c r="K120" s="265"/>
    </row>
    <row r="121" spans="2:11" s="1" customFormat="1" ht="7.5" customHeight="1">
      <c r="B121" s="295"/>
      <c r="C121" s="296"/>
      <c r="D121" s="296"/>
      <c r="E121" s="296"/>
      <c r="F121" s="296"/>
      <c r="G121" s="296"/>
      <c r="H121" s="296"/>
      <c r="I121" s="296"/>
      <c r="J121" s="296"/>
      <c r="K121" s="297"/>
    </row>
    <row r="122" spans="2:11" s="1" customFormat="1" ht="45" customHeight="1">
      <c r="B122" s="298"/>
      <c r="C122" s="248" t="s">
        <v>960</v>
      </c>
      <c r="D122" s="248"/>
      <c r="E122" s="248"/>
      <c r="F122" s="248"/>
      <c r="G122" s="248"/>
      <c r="H122" s="248"/>
      <c r="I122" s="248"/>
      <c r="J122" s="248"/>
      <c r="K122" s="299"/>
    </row>
    <row r="123" spans="2:11" s="1" customFormat="1" ht="17.25" customHeight="1">
      <c r="B123" s="300"/>
      <c r="C123" s="272" t="s">
        <v>906</v>
      </c>
      <c r="D123" s="272"/>
      <c r="E123" s="272"/>
      <c r="F123" s="272" t="s">
        <v>907</v>
      </c>
      <c r="G123" s="273"/>
      <c r="H123" s="272" t="s">
        <v>52</v>
      </c>
      <c r="I123" s="272" t="s">
        <v>55</v>
      </c>
      <c r="J123" s="272" t="s">
        <v>908</v>
      </c>
      <c r="K123" s="301"/>
    </row>
    <row r="124" spans="2:11" s="1" customFormat="1" ht="17.25" customHeight="1">
      <c r="B124" s="300"/>
      <c r="C124" s="274" t="s">
        <v>909</v>
      </c>
      <c r="D124" s="274"/>
      <c r="E124" s="274"/>
      <c r="F124" s="275" t="s">
        <v>910</v>
      </c>
      <c r="G124" s="276"/>
      <c r="H124" s="274"/>
      <c r="I124" s="274"/>
      <c r="J124" s="274" t="s">
        <v>911</v>
      </c>
      <c r="K124" s="301"/>
    </row>
    <row r="125" spans="2:11" s="1" customFormat="1" ht="5.25" customHeight="1">
      <c r="B125" s="302"/>
      <c r="C125" s="277"/>
      <c r="D125" s="277"/>
      <c r="E125" s="277"/>
      <c r="F125" s="277"/>
      <c r="G125" s="303"/>
      <c r="H125" s="277"/>
      <c r="I125" s="277"/>
      <c r="J125" s="277"/>
      <c r="K125" s="304"/>
    </row>
    <row r="126" spans="2:11" s="1" customFormat="1" ht="15" customHeight="1">
      <c r="B126" s="302"/>
      <c r="C126" s="257" t="s">
        <v>915</v>
      </c>
      <c r="D126" s="279"/>
      <c r="E126" s="279"/>
      <c r="F126" s="280" t="s">
        <v>912</v>
      </c>
      <c r="G126" s="257"/>
      <c r="H126" s="257" t="s">
        <v>952</v>
      </c>
      <c r="I126" s="257" t="s">
        <v>914</v>
      </c>
      <c r="J126" s="257">
        <v>120</v>
      </c>
      <c r="K126" s="305"/>
    </row>
    <row r="127" spans="2:11" s="1" customFormat="1" ht="15" customHeight="1">
      <c r="B127" s="302"/>
      <c r="C127" s="257" t="s">
        <v>961</v>
      </c>
      <c r="D127" s="257"/>
      <c r="E127" s="257"/>
      <c r="F127" s="280" t="s">
        <v>912</v>
      </c>
      <c r="G127" s="257"/>
      <c r="H127" s="257" t="s">
        <v>962</v>
      </c>
      <c r="I127" s="257" t="s">
        <v>914</v>
      </c>
      <c r="J127" s="257" t="s">
        <v>963</v>
      </c>
      <c r="K127" s="305"/>
    </row>
    <row r="128" spans="2:11" s="1" customFormat="1" ht="15" customHeight="1">
      <c r="B128" s="302"/>
      <c r="C128" s="257" t="s">
        <v>860</v>
      </c>
      <c r="D128" s="257"/>
      <c r="E128" s="257"/>
      <c r="F128" s="280" t="s">
        <v>912</v>
      </c>
      <c r="G128" s="257"/>
      <c r="H128" s="257" t="s">
        <v>964</v>
      </c>
      <c r="I128" s="257" t="s">
        <v>914</v>
      </c>
      <c r="J128" s="257" t="s">
        <v>963</v>
      </c>
      <c r="K128" s="305"/>
    </row>
    <row r="129" spans="2:11" s="1" customFormat="1" ht="15" customHeight="1">
      <c r="B129" s="302"/>
      <c r="C129" s="257" t="s">
        <v>923</v>
      </c>
      <c r="D129" s="257"/>
      <c r="E129" s="257"/>
      <c r="F129" s="280" t="s">
        <v>918</v>
      </c>
      <c r="G129" s="257"/>
      <c r="H129" s="257" t="s">
        <v>924</v>
      </c>
      <c r="I129" s="257" t="s">
        <v>914</v>
      </c>
      <c r="J129" s="257">
        <v>15</v>
      </c>
      <c r="K129" s="305"/>
    </row>
    <row r="130" spans="2:11" s="1" customFormat="1" ht="15" customHeight="1">
      <c r="B130" s="302"/>
      <c r="C130" s="283" t="s">
        <v>925</v>
      </c>
      <c r="D130" s="283"/>
      <c r="E130" s="283"/>
      <c r="F130" s="284" t="s">
        <v>918</v>
      </c>
      <c r="G130" s="283"/>
      <c r="H130" s="283" t="s">
        <v>926</v>
      </c>
      <c r="I130" s="283" t="s">
        <v>914</v>
      </c>
      <c r="J130" s="283">
        <v>15</v>
      </c>
      <c r="K130" s="305"/>
    </row>
    <row r="131" spans="2:11" s="1" customFormat="1" ht="15" customHeight="1">
      <c r="B131" s="302"/>
      <c r="C131" s="283" t="s">
        <v>927</v>
      </c>
      <c r="D131" s="283"/>
      <c r="E131" s="283"/>
      <c r="F131" s="284" t="s">
        <v>918</v>
      </c>
      <c r="G131" s="283"/>
      <c r="H131" s="283" t="s">
        <v>928</v>
      </c>
      <c r="I131" s="283" t="s">
        <v>914</v>
      </c>
      <c r="J131" s="283">
        <v>20</v>
      </c>
      <c r="K131" s="305"/>
    </row>
    <row r="132" spans="2:11" s="1" customFormat="1" ht="15" customHeight="1">
      <c r="B132" s="302"/>
      <c r="C132" s="283" t="s">
        <v>929</v>
      </c>
      <c r="D132" s="283"/>
      <c r="E132" s="283"/>
      <c r="F132" s="284" t="s">
        <v>918</v>
      </c>
      <c r="G132" s="283"/>
      <c r="H132" s="283" t="s">
        <v>930</v>
      </c>
      <c r="I132" s="283" t="s">
        <v>914</v>
      </c>
      <c r="J132" s="283">
        <v>20</v>
      </c>
      <c r="K132" s="305"/>
    </row>
    <row r="133" spans="2:11" s="1" customFormat="1" ht="15" customHeight="1">
      <c r="B133" s="302"/>
      <c r="C133" s="257" t="s">
        <v>917</v>
      </c>
      <c r="D133" s="257"/>
      <c r="E133" s="257"/>
      <c r="F133" s="280" t="s">
        <v>918</v>
      </c>
      <c r="G133" s="257"/>
      <c r="H133" s="257" t="s">
        <v>952</v>
      </c>
      <c r="I133" s="257" t="s">
        <v>914</v>
      </c>
      <c r="J133" s="257">
        <v>50</v>
      </c>
      <c r="K133" s="305"/>
    </row>
    <row r="134" spans="2:11" s="1" customFormat="1" ht="15" customHeight="1">
      <c r="B134" s="302"/>
      <c r="C134" s="257" t="s">
        <v>931</v>
      </c>
      <c r="D134" s="257"/>
      <c r="E134" s="257"/>
      <c r="F134" s="280" t="s">
        <v>918</v>
      </c>
      <c r="G134" s="257"/>
      <c r="H134" s="257" t="s">
        <v>952</v>
      </c>
      <c r="I134" s="257" t="s">
        <v>914</v>
      </c>
      <c r="J134" s="257">
        <v>50</v>
      </c>
      <c r="K134" s="305"/>
    </row>
    <row r="135" spans="2:11" s="1" customFormat="1" ht="15" customHeight="1">
      <c r="B135" s="302"/>
      <c r="C135" s="257" t="s">
        <v>937</v>
      </c>
      <c r="D135" s="257"/>
      <c r="E135" s="257"/>
      <c r="F135" s="280" t="s">
        <v>918</v>
      </c>
      <c r="G135" s="257"/>
      <c r="H135" s="257" t="s">
        <v>952</v>
      </c>
      <c r="I135" s="257" t="s">
        <v>914</v>
      </c>
      <c r="J135" s="257">
        <v>50</v>
      </c>
      <c r="K135" s="305"/>
    </row>
    <row r="136" spans="2:11" s="1" customFormat="1" ht="15" customHeight="1">
      <c r="B136" s="302"/>
      <c r="C136" s="257" t="s">
        <v>939</v>
      </c>
      <c r="D136" s="257"/>
      <c r="E136" s="257"/>
      <c r="F136" s="280" t="s">
        <v>918</v>
      </c>
      <c r="G136" s="257"/>
      <c r="H136" s="257" t="s">
        <v>952</v>
      </c>
      <c r="I136" s="257" t="s">
        <v>914</v>
      </c>
      <c r="J136" s="257">
        <v>50</v>
      </c>
      <c r="K136" s="305"/>
    </row>
    <row r="137" spans="2:11" s="1" customFormat="1" ht="15" customHeight="1">
      <c r="B137" s="302"/>
      <c r="C137" s="257" t="s">
        <v>940</v>
      </c>
      <c r="D137" s="257"/>
      <c r="E137" s="257"/>
      <c r="F137" s="280" t="s">
        <v>918</v>
      </c>
      <c r="G137" s="257"/>
      <c r="H137" s="257" t="s">
        <v>965</v>
      </c>
      <c r="I137" s="257" t="s">
        <v>914</v>
      </c>
      <c r="J137" s="257">
        <v>255</v>
      </c>
      <c r="K137" s="305"/>
    </row>
    <row r="138" spans="2:11" s="1" customFormat="1" ht="15" customHeight="1">
      <c r="B138" s="302"/>
      <c r="C138" s="257" t="s">
        <v>942</v>
      </c>
      <c r="D138" s="257"/>
      <c r="E138" s="257"/>
      <c r="F138" s="280" t="s">
        <v>912</v>
      </c>
      <c r="G138" s="257"/>
      <c r="H138" s="257" t="s">
        <v>966</v>
      </c>
      <c r="I138" s="257" t="s">
        <v>944</v>
      </c>
      <c r="J138" s="257"/>
      <c r="K138" s="305"/>
    </row>
    <row r="139" spans="2:11" s="1" customFormat="1" ht="15" customHeight="1">
      <c r="B139" s="302"/>
      <c r="C139" s="257" t="s">
        <v>945</v>
      </c>
      <c r="D139" s="257"/>
      <c r="E139" s="257"/>
      <c r="F139" s="280" t="s">
        <v>912</v>
      </c>
      <c r="G139" s="257"/>
      <c r="H139" s="257" t="s">
        <v>967</v>
      </c>
      <c r="I139" s="257" t="s">
        <v>947</v>
      </c>
      <c r="J139" s="257"/>
      <c r="K139" s="305"/>
    </row>
    <row r="140" spans="2:11" s="1" customFormat="1" ht="15" customHeight="1">
      <c r="B140" s="302"/>
      <c r="C140" s="257" t="s">
        <v>948</v>
      </c>
      <c r="D140" s="257"/>
      <c r="E140" s="257"/>
      <c r="F140" s="280" t="s">
        <v>912</v>
      </c>
      <c r="G140" s="257"/>
      <c r="H140" s="257" t="s">
        <v>948</v>
      </c>
      <c r="I140" s="257" t="s">
        <v>947</v>
      </c>
      <c r="J140" s="257"/>
      <c r="K140" s="305"/>
    </row>
    <row r="141" spans="2:11" s="1" customFormat="1" ht="15" customHeight="1">
      <c r="B141" s="302"/>
      <c r="C141" s="257" t="s">
        <v>36</v>
      </c>
      <c r="D141" s="257"/>
      <c r="E141" s="257"/>
      <c r="F141" s="280" t="s">
        <v>912</v>
      </c>
      <c r="G141" s="257"/>
      <c r="H141" s="257" t="s">
        <v>968</v>
      </c>
      <c r="I141" s="257" t="s">
        <v>947</v>
      </c>
      <c r="J141" s="257"/>
      <c r="K141" s="305"/>
    </row>
    <row r="142" spans="2:11" s="1" customFormat="1" ht="15" customHeight="1">
      <c r="B142" s="302"/>
      <c r="C142" s="257" t="s">
        <v>969</v>
      </c>
      <c r="D142" s="257"/>
      <c r="E142" s="257"/>
      <c r="F142" s="280" t="s">
        <v>912</v>
      </c>
      <c r="G142" s="257"/>
      <c r="H142" s="257" t="s">
        <v>970</v>
      </c>
      <c r="I142" s="257" t="s">
        <v>947</v>
      </c>
      <c r="J142" s="257"/>
      <c r="K142" s="305"/>
    </row>
    <row r="143" spans="2:11" s="1" customFormat="1" ht="15" customHeight="1">
      <c r="B143" s="306"/>
      <c r="C143" s="307"/>
      <c r="D143" s="307"/>
      <c r="E143" s="307"/>
      <c r="F143" s="307"/>
      <c r="G143" s="307"/>
      <c r="H143" s="307"/>
      <c r="I143" s="307"/>
      <c r="J143" s="307"/>
      <c r="K143" s="308"/>
    </row>
    <row r="144" spans="2:11" s="1" customFormat="1" ht="18.75" customHeight="1">
      <c r="B144" s="293"/>
      <c r="C144" s="293"/>
      <c r="D144" s="293"/>
      <c r="E144" s="293"/>
      <c r="F144" s="294"/>
      <c r="G144" s="293"/>
      <c r="H144" s="293"/>
      <c r="I144" s="293"/>
      <c r="J144" s="293"/>
      <c r="K144" s="293"/>
    </row>
    <row r="145" spans="2:11" s="1" customFormat="1" ht="18.75" customHeight="1">
      <c r="B145" s="265"/>
      <c r="C145" s="265"/>
      <c r="D145" s="265"/>
      <c r="E145" s="265"/>
      <c r="F145" s="265"/>
      <c r="G145" s="265"/>
      <c r="H145" s="265"/>
      <c r="I145" s="265"/>
      <c r="J145" s="265"/>
      <c r="K145" s="265"/>
    </row>
    <row r="146" spans="2:11" s="1" customFormat="1" ht="7.5" customHeight="1">
      <c r="B146" s="266"/>
      <c r="C146" s="267"/>
      <c r="D146" s="267"/>
      <c r="E146" s="267"/>
      <c r="F146" s="267"/>
      <c r="G146" s="267"/>
      <c r="H146" s="267"/>
      <c r="I146" s="267"/>
      <c r="J146" s="267"/>
      <c r="K146" s="268"/>
    </row>
    <row r="147" spans="2:11" s="1" customFormat="1" ht="45" customHeight="1">
      <c r="B147" s="269"/>
      <c r="C147" s="270" t="s">
        <v>971</v>
      </c>
      <c r="D147" s="270"/>
      <c r="E147" s="270"/>
      <c r="F147" s="270"/>
      <c r="G147" s="270"/>
      <c r="H147" s="270"/>
      <c r="I147" s="270"/>
      <c r="J147" s="270"/>
      <c r="K147" s="271"/>
    </row>
    <row r="148" spans="2:11" s="1" customFormat="1" ht="17.25" customHeight="1">
      <c r="B148" s="269"/>
      <c r="C148" s="272" t="s">
        <v>906</v>
      </c>
      <c r="D148" s="272"/>
      <c r="E148" s="272"/>
      <c r="F148" s="272" t="s">
        <v>907</v>
      </c>
      <c r="G148" s="273"/>
      <c r="H148" s="272" t="s">
        <v>52</v>
      </c>
      <c r="I148" s="272" t="s">
        <v>55</v>
      </c>
      <c r="J148" s="272" t="s">
        <v>908</v>
      </c>
      <c r="K148" s="271"/>
    </row>
    <row r="149" spans="2:11" s="1" customFormat="1" ht="17.25" customHeight="1">
      <c r="B149" s="269"/>
      <c r="C149" s="274" t="s">
        <v>909</v>
      </c>
      <c r="D149" s="274"/>
      <c r="E149" s="274"/>
      <c r="F149" s="275" t="s">
        <v>910</v>
      </c>
      <c r="G149" s="276"/>
      <c r="H149" s="274"/>
      <c r="I149" s="274"/>
      <c r="J149" s="274" t="s">
        <v>911</v>
      </c>
      <c r="K149" s="271"/>
    </row>
    <row r="150" spans="2:11" s="1" customFormat="1" ht="5.25" customHeight="1">
      <c r="B150" s="282"/>
      <c r="C150" s="277"/>
      <c r="D150" s="277"/>
      <c r="E150" s="277"/>
      <c r="F150" s="277"/>
      <c r="G150" s="278"/>
      <c r="H150" s="277"/>
      <c r="I150" s="277"/>
      <c r="J150" s="277"/>
      <c r="K150" s="305"/>
    </row>
    <row r="151" spans="2:11" s="1" customFormat="1" ht="15" customHeight="1">
      <c r="B151" s="282"/>
      <c r="C151" s="309" t="s">
        <v>915</v>
      </c>
      <c r="D151" s="257"/>
      <c r="E151" s="257"/>
      <c r="F151" s="310" t="s">
        <v>912</v>
      </c>
      <c r="G151" s="257"/>
      <c r="H151" s="309" t="s">
        <v>952</v>
      </c>
      <c r="I151" s="309" t="s">
        <v>914</v>
      </c>
      <c r="J151" s="309">
        <v>120</v>
      </c>
      <c r="K151" s="305"/>
    </row>
    <row r="152" spans="2:11" s="1" customFormat="1" ht="15" customHeight="1">
      <c r="B152" s="282"/>
      <c r="C152" s="309" t="s">
        <v>961</v>
      </c>
      <c r="D152" s="257"/>
      <c r="E152" s="257"/>
      <c r="F152" s="310" t="s">
        <v>912</v>
      </c>
      <c r="G152" s="257"/>
      <c r="H152" s="309" t="s">
        <v>972</v>
      </c>
      <c r="I152" s="309" t="s">
        <v>914</v>
      </c>
      <c r="J152" s="309" t="s">
        <v>963</v>
      </c>
      <c r="K152" s="305"/>
    </row>
    <row r="153" spans="2:11" s="1" customFormat="1" ht="15" customHeight="1">
      <c r="B153" s="282"/>
      <c r="C153" s="309" t="s">
        <v>860</v>
      </c>
      <c r="D153" s="257"/>
      <c r="E153" s="257"/>
      <c r="F153" s="310" t="s">
        <v>912</v>
      </c>
      <c r="G153" s="257"/>
      <c r="H153" s="309" t="s">
        <v>973</v>
      </c>
      <c r="I153" s="309" t="s">
        <v>914</v>
      </c>
      <c r="J153" s="309" t="s">
        <v>963</v>
      </c>
      <c r="K153" s="305"/>
    </row>
    <row r="154" spans="2:11" s="1" customFormat="1" ht="15" customHeight="1">
      <c r="B154" s="282"/>
      <c r="C154" s="309" t="s">
        <v>917</v>
      </c>
      <c r="D154" s="257"/>
      <c r="E154" s="257"/>
      <c r="F154" s="310" t="s">
        <v>918</v>
      </c>
      <c r="G154" s="257"/>
      <c r="H154" s="309" t="s">
        <v>952</v>
      </c>
      <c r="I154" s="309" t="s">
        <v>914</v>
      </c>
      <c r="J154" s="309">
        <v>50</v>
      </c>
      <c r="K154" s="305"/>
    </row>
    <row r="155" spans="2:11" s="1" customFormat="1" ht="15" customHeight="1">
      <c r="B155" s="282"/>
      <c r="C155" s="309" t="s">
        <v>920</v>
      </c>
      <c r="D155" s="257"/>
      <c r="E155" s="257"/>
      <c r="F155" s="310" t="s">
        <v>912</v>
      </c>
      <c r="G155" s="257"/>
      <c r="H155" s="309" t="s">
        <v>952</v>
      </c>
      <c r="I155" s="309" t="s">
        <v>922</v>
      </c>
      <c r="J155" s="309"/>
      <c r="K155" s="305"/>
    </row>
    <row r="156" spans="2:11" s="1" customFormat="1" ht="15" customHeight="1">
      <c r="B156" s="282"/>
      <c r="C156" s="309" t="s">
        <v>931</v>
      </c>
      <c r="D156" s="257"/>
      <c r="E156" s="257"/>
      <c r="F156" s="310" t="s">
        <v>918</v>
      </c>
      <c r="G156" s="257"/>
      <c r="H156" s="309" t="s">
        <v>952</v>
      </c>
      <c r="I156" s="309" t="s">
        <v>914</v>
      </c>
      <c r="J156" s="309">
        <v>50</v>
      </c>
      <c r="K156" s="305"/>
    </row>
    <row r="157" spans="2:11" s="1" customFormat="1" ht="15" customHeight="1">
      <c r="B157" s="282"/>
      <c r="C157" s="309" t="s">
        <v>939</v>
      </c>
      <c r="D157" s="257"/>
      <c r="E157" s="257"/>
      <c r="F157" s="310" t="s">
        <v>918</v>
      </c>
      <c r="G157" s="257"/>
      <c r="H157" s="309" t="s">
        <v>952</v>
      </c>
      <c r="I157" s="309" t="s">
        <v>914</v>
      </c>
      <c r="J157" s="309">
        <v>50</v>
      </c>
      <c r="K157" s="305"/>
    </row>
    <row r="158" spans="2:11" s="1" customFormat="1" ht="15" customHeight="1">
      <c r="B158" s="282"/>
      <c r="C158" s="309" t="s">
        <v>937</v>
      </c>
      <c r="D158" s="257"/>
      <c r="E158" s="257"/>
      <c r="F158" s="310" t="s">
        <v>918</v>
      </c>
      <c r="G158" s="257"/>
      <c r="H158" s="309" t="s">
        <v>952</v>
      </c>
      <c r="I158" s="309" t="s">
        <v>914</v>
      </c>
      <c r="J158" s="309">
        <v>50</v>
      </c>
      <c r="K158" s="305"/>
    </row>
    <row r="159" spans="2:11" s="1" customFormat="1" ht="15" customHeight="1">
      <c r="B159" s="282"/>
      <c r="C159" s="309" t="s">
        <v>91</v>
      </c>
      <c r="D159" s="257"/>
      <c r="E159" s="257"/>
      <c r="F159" s="310" t="s">
        <v>912</v>
      </c>
      <c r="G159" s="257"/>
      <c r="H159" s="309" t="s">
        <v>974</v>
      </c>
      <c r="I159" s="309" t="s">
        <v>914</v>
      </c>
      <c r="J159" s="309" t="s">
        <v>975</v>
      </c>
      <c r="K159" s="305"/>
    </row>
    <row r="160" spans="2:11" s="1" customFormat="1" ht="15" customHeight="1">
      <c r="B160" s="282"/>
      <c r="C160" s="309" t="s">
        <v>976</v>
      </c>
      <c r="D160" s="257"/>
      <c r="E160" s="257"/>
      <c r="F160" s="310" t="s">
        <v>912</v>
      </c>
      <c r="G160" s="257"/>
      <c r="H160" s="309" t="s">
        <v>977</v>
      </c>
      <c r="I160" s="309" t="s">
        <v>947</v>
      </c>
      <c r="J160" s="309"/>
      <c r="K160" s="305"/>
    </row>
    <row r="161" spans="2:11" s="1" customFormat="1" ht="15" customHeight="1">
      <c r="B161" s="311"/>
      <c r="C161" s="291"/>
      <c r="D161" s="291"/>
      <c r="E161" s="291"/>
      <c r="F161" s="291"/>
      <c r="G161" s="291"/>
      <c r="H161" s="291"/>
      <c r="I161" s="291"/>
      <c r="J161" s="291"/>
      <c r="K161" s="312"/>
    </row>
    <row r="162" spans="2:11" s="1" customFormat="1" ht="18.75" customHeight="1">
      <c r="B162" s="293"/>
      <c r="C162" s="303"/>
      <c r="D162" s="303"/>
      <c r="E162" s="303"/>
      <c r="F162" s="313"/>
      <c r="G162" s="303"/>
      <c r="H162" s="303"/>
      <c r="I162" s="303"/>
      <c r="J162" s="303"/>
      <c r="K162" s="293"/>
    </row>
    <row r="163" spans="2:11" s="1" customFormat="1" ht="18.75" customHeight="1">
      <c r="B163" s="265"/>
      <c r="C163" s="265"/>
      <c r="D163" s="265"/>
      <c r="E163" s="265"/>
      <c r="F163" s="265"/>
      <c r="G163" s="265"/>
      <c r="H163" s="265"/>
      <c r="I163" s="265"/>
      <c r="J163" s="265"/>
      <c r="K163" s="265"/>
    </row>
    <row r="164" spans="2:11" s="1" customFormat="1" ht="7.5" customHeight="1">
      <c r="B164" s="244"/>
      <c r="C164" s="245"/>
      <c r="D164" s="245"/>
      <c r="E164" s="245"/>
      <c r="F164" s="245"/>
      <c r="G164" s="245"/>
      <c r="H164" s="245"/>
      <c r="I164" s="245"/>
      <c r="J164" s="245"/>
      <c r="K164" s="246"/>
    </row>
    <row r="165" spans="2:11" s="1" customFormat="1" ht="45" customHeight="1">
      <c r="B165" s="247"/>
      <c r="C165" s="248" t="s">
        <v>978</v>
      </c>
      <c r="D165" s="248"/>
      <c r="E165" s="248"/>
      <c r="F165" s="248"/>
      <c r="G165" s="248"/>
      <c r="H165" s="248"/>
      <c r="I165" s="248"/>
      <c r="J165" s="248"/>
      <c r="K165" s="249"/>
    </row>
    <row r="166" spans="2:11" s="1" customFormat="1" ht="17.25" customHeight="1">
      <c r="B166" s="247"/>
      <c r="C166" s="272" t="s">
        <v>906</v>
      </c>
      <c r="D166" s="272"/>
      <c r="E166" s="272"/>
      <c r="F166" s="272" t="s">
        <v>907</v>
      </c>
      <c r="G166" s="314"/>
      <c r="H166" s="315" t="s">
        <v>52</v>
      </c>
      <c r="I166" s="315" t="s">
        <v>55</v>
      </c>
      <c r="J166" s="272" t="s">
        <v>908</v>
      </c>
      <c r="K166" s="249"/>
    </row>
    <row r="167" spans="2:11" s="1" customFormat="1" ht="17.25" customHeight="1">
      <c r="B167" s="250"/>
      <c r="C167" s="274" t="s">
        <v>909</v>
      </c>
      <c r="D167" s="274"/>
      <c r="E167" s="274"/>
      <c r="F167" s="275" t="s">
        <v>910</v>
      </c>
      <c r="G167" s="316"/>
      <c r="H167" s="317"/>
      <c r="I167" s="317"/>
      <c r="J167" s="274" t="s">
        <v>911</v>
      </c>
      <c r="K167" s="252"/>
    </row>
    <row r="168" spans="2:11" s="1" customFormat="1" ht="5.25" customHeight="1">
      <c r="B168" s="282"/>
      <c r="C168" s="277"/>
      <c r="D168" s="277"/>
      <c r="E168" s="277"/>
      <c r="F168" s="277"/>
      <c r="G168" s="278"/>
      <c r="H168" s="277"/>
      <c r="I168" s="277"/>
      <c r="J168" s="277"/>
      <c r="K168" s="305"/>
    </row>
    <row r="169" spans="2:11" s="1" customFormat="1" ht="15" customHeight="1">
      <c r="B169" s="282"/>
      <c r="C169" s="257" t="s">
        <v>915</v>
      </c>
      <c r="D169" s="257"/>
      <c r="E169" s="257"/>
      <c r="F169" s="280" t="s">
        <v>912</v>
      </c>
      <c r="G169" s="257"/>
      <c r="H169" s="257" t="s">
        <v>952</v>
      </c>
      <c r="I169" s="257" t="s">
        <v>914</v>
      </c>
      <c r="J169" s="257">
        <v>120</v>
      </c>
      <c r="K169" s="305"/>
    </row>
    <row r="170" spans="2:11" s="1" customFormat="1" ht="15" customHeight="1">
      <c r="B170" s="282"/>
      <c r="C170" s="257" t="s">
        <v>961</v>
      </c>
      <c r="D170" s="257"/>
      <c r="E170" s="257"/>
      <c r="F170" s="280" t="s">
        <v>912</v>
      </c>
      <c r="G170" s="257"/>
      <c r="H170" s="257" t="s">
        <v>962</v>
      </c>
      <c r="I170" s="257" t="s">
        <v>914</v>
      </c>
      <c r="J170" s="257" t="s">
        <v>963</v>
      </c>
      <c r="K170" s="305"/>
    </row>
    <row r="171" spans="2:11" s="1" customFormat="1" ht="15" customHeight="1">
      <c r="B171" s="282"/>
      <c r="C171" s="257" t="s">
        <v>860</v>
      </c>
      <c r="D171" s="257"/>
      <c r="E171" s="257"/>
      <c r="F171" s="280" t="s">
        <v>912</v>
      </c>
      <c r="G171" s="257"/>
      <c r="H171" s="257" t="s">
        <v>979</v>
      </c>
      <c r="I171" s="257" t="s">
        <v>914</v>
      </c>
      <c r="J171" s="257" t="s">
        <v>963</v>
      </c>
      <c r="K171" s="305"/>
    </row>
    <row r="172" spans="2:11" s="1" customFormat="1" ht="15" customHeight="1">
      <c r="B172" s="282"/>
      <c r="C172" s="257" t="s">
        <v>917</v>
      </c>
      <c r="D172" s="257"/>
      <c r="E172" s="257"/>
      <c r="F172" s="280" t="s">
        <v>918</v>
      </c>
      <c r="G172" s="257"/>
      <c r="H172" s="257" t="s">
        <v>979</v>
      </c>
      <c r="I172" s="257" t="s">
        <v>914</v>
      </c>
      <c r="J172" s="257">
        <v>50</v>
      </c>
      <c r="K172" s="305"/>
    </row>
    <row r="173" spans="2:11" s="1" customFormat="1" ht="15" customHeight="1">
      <c r="B173" s="282"/>
      <c r="C173" s="257" t="s">
        <v>920</v>
      </c>
      <c r="D173" s="257"/>
      <c r="E173" s="257"/>
      <c r="F173" s="280" t="s">
        <v>912</v>
      </c>
      <c r="G173" s="257"/>
      <c r="H173" s="257" t="s">
        <v>979</v>
      </c>
      <c r="I173" s="257" t="s">
        <v>922</v>
      </c>
      <c r="J173" s="257"/>
      <c r="K173" s="305"/>
    </row>
    <row r="174" spans="2:11" s="1" customFormat="1" ht="15" customHeight="1">
      <c r="B174" s="282"/>
      <c r="C174" s="257" t="s">
        <v>931</v>
      </c>
      <c r="D174" s="257"/>
      <c r="E174" s="257"/>
      <c r="F174" s="280" t="s">
        <v>918</v>
      </c>
      <c r="G174" s="257"/>
      <c r="H174" s="257" t="s">
        <v>979</v>
      </c>
      <c r="I174" s="257" t="s">
        <v>914</v>
      </c>
      <c r="J174" s="257">
        <v>50</v>
      </c>
      <c r="K174" s="305"/>
    </row>
    <row r="175" spans="2:11" s="1" customFormat="1" ht="15" customHeight="1">
      <c r="B175" s="282"/>
      <c r="C175" s="257" t="s">
        <v>939</v>
      </c>
      <c r="D175" s="257"/>
      <c r="E175" s="257"/>
      <c r="F175" s="280" t="s">
        <v>918</v>
      </c>
      <c r="G175" s="257"/>
      <c r="H175" s="257" t="s">
        <v>979</v>
      </c>
      <c r="I175" s="257" t="s">
        <v>914</v>
      </c>
      <c r="J175" s="257">
        <v>50</v>
      </c>
      <c r="K175" s="305"/>
    </row>
    <row r="176" spans="2:11" s="1" customFormat="1" ht="15" customHeight="1">
      <c r="B176" s="282"/>
      <c r="C176" s="257" t="s">
        <v>937</v>
      </c>
      <c r="D176" s="257"/>
      <c r="E176" s="257"/>
      <c r="F176" s="280" t="s">
        <v>918</v>
      </c>
      <c r="G176" s="257"/>
      <c r="H176" s="257" t="s">
        <v>979</v>
      </c>
      <c r="I176" s="257" t="s">
        <v>914</v>
      </c>
      <c r="J176" s="257">
        <v>50</v>
      </c>
      <c r="K176" s="305"/>
    </row>
    <row r="177" spans="2:11" s="1" customFormat="1" ht="15" customHeight="1">
      <c r="B177" s="282"/>
      <c r="C177" s="257" t="s">
        <v>111</v>
      </c>
      <c r="D177" s="257"/>
      <c r="E177" s="257"/>
      <c r="F177" s="280" t="s">
        <v>912</v>
      </c>
      <c r="G177" s="257"/>
      <c r="H177" s="257" t="s">
        <v>980</v>
      </c>
      <c r="I177" s="257" t="s">
        <v>981</v>
      </c>
      <c r="J177" s="257"/>
      <c r="K177" s="305"/>
    </row>
    <row r="178" spans="2:11" s="1" customFormat="1" ht="15" customHeight="1">
      <c r="B178" s="282"/>
      <c r="C178" s="257" t="s">
        <v>55</v>
      </c>
      <c r="D178" s="257"/>
      <c r="E178" s="257"/>
      <c r="F178" s="280" t="s">
        <v>912</v>
      </c>
      <c r="G178" s="257"/>
      <c r="H178" s="257" t="s">
        <v>982</v>
      </c>
      <c r="I178" s="257" t="s">
        <v>983</v>
      </c>
      <c r="J178" s="257">
        <v>1</v>
      </c>
      <c r="K178" s="305"/>
    </row>
    <row r="179" spans="2:11" s="1" customFormat="1" ht="15" customHeight="1">
      <c r="B179" s="282"/>
      <c r="C179" s="257" t="s">
        <v>51</v>
      </c>
      <c r="D179" s="257"/>
      <c r="E179" s="257"/>
      <c r="F179" s="280" t="s">
        <v>912</v>
      </c>
      <c r="G179" s="257"/>
      <c r="H179" s="257" t="s">
        <v>984</v>
      </c>
      <c r="I179" s="257" t="s">
        <v>914</v>
      </c>
      <c r="J179" s="257">
        <v>20</v>
      </c>
      <c r="K179" s="305"/>
    </row>
    <row r="180" spans="2:11" s="1" customFormat="1" ht="15" customHeight="1">
      <c r="B180" s="282"/>
      <c r="C180" s="257" t="s">
        <v>52</v>
      </c>
      <c r="D180" s="257"/>
      <c r="E180" s="257"/>
      <c r="F180" s="280" t="s">
        <v>912</v>
      </c>
      <c r="G180" s="257"/>
      <c r="H180" s="257" t="s">
        <v>985</v>
      </c>
      <c r="I180" s="257" t="s">
        <v>914</v>
      </c>
      <c r="J180" s="257">
        <v>255</v>
      </c>
      <c r="K180" s="305"/>
    </row>
    <row r="181" spans="2:11" s="1" customFormat="1" ht="15" customHeight="1">
      <c r="B181" s="282"/>
      <c r="C181" s="257" t="s">
        <v>112</v>
      </c>
      <c r="D181" s="257"/>
      <c r="E181" s="257"/>
      <c r="F181" s="280" t="s">
        <v>912</v>
      </c>
      <c r="G181" s="257"/>
      <c r="H181" s="257" t="s">
        <v>876</v>
      </c>
      <c r="I181" s="257" t="s">
        <v>914</v>
      </c>
      <c r="J181" s="257">
        <v>10</v>
      </c>
      <c r="K181" s="305"/>
    </row>
    <row r="182" spans="2:11" s="1" customFormat="1" ht="15" customHeight="1">
      <c r="B182" s="282"/>
      <c r="C182" s="257" t="s">
        <v>113</v>
      </c>
      <c r="D182" s="257"/>
      <c r="E182" s="257"/>
      <c r="F182" s="280" t="s">
        <v>912</v>
      </c>
      <c r="G182" s="257"/>
      <c r="H182" s="257" t="s">
        <v>986</v>
      </c>
      <c r="I182" s="257" t="s">
        <v>947</v>
      </c>
      <c r="J182" s="257"/>
      <c r="K182" s="305"/>
    </row>
    <row r="183" spans="2:11" s="1" customFormat="1" ht="15" customHeight="1">
      <c r="B183" s="282"/>
      <c r="C183" s="257" t="s">
        <v>987</v>
      </c>
      <c r="D183" s="257"/>
      <c r="E183" s="257"/>
      <c r="F183" s="280" t="s">
        <v>912</v>
      </c>
      <c r="G183" s="257"/>
      <c r="H183" s="257" t="s">
        <v>988</v>
      </c>
      <c r="I183" s="257" t="s">
        <v>947</v>
      </c>
      <c r="J183" s="257"/>
      <c r="K183" s="305"/>
    </row>
    <row r="184" spans="2:11" s="1" customFormat="1" ht="15" customHeight="1">
      <c r="B184" s="282"/>
      <c r="C184" s="257" t="s">
        <v>976</v>
      </c>
      <c r="D184" s="257"/>
      <c r="E184" s="257"/>
      <c r="F184" s="280" t="s">
        <v>912</v>
      </c>
      <c r="G184" s="257"/>
      <c r="H184" s="257" t="s">
        <v>989</v>
      </c>
      <c r="I184" s="257" t="s">
        <v>947</v>
      </c>
      <c r="J184" s="257"/>
      <c r="K184" s="305"/>
    </row>
    <row r="185" spans="2:11" s="1" customFormat="1" ht="15" customHeight="1">
      <c r="B185" s="282"/>
      <c r="C185" s="257" t="s">
        <v>115</v>
      </c>
      <c r="D185" s="257"/>
      <c r="E185" s="257"/>
      <c r="F185" s="280" t="s">
        <v>918</v>
      </c>
      <c r="G185" s="257"/>
      <c r="H185" s="257" t="s">
        <v>990</v>
      </c>
      <c r="I185" s="257" t="s">
        <v>914</v>
      </c>
      <c r="J185" s="257">
        <v>50</v>
      </c>
      <c r="K185" s="305"/>
    </row>
    <row r="186" spans="2:11" s="1" customFormat="1" ht="15" customHeight="1">
      <c r="B186" s="282"/>
      <c r="C186" s="257" t="s">
        <v>991</v>
      </c>
      <c r="D186" s="257"/>
      <c r="E186" s="257"/>
      <c r="F186" s="280" t="s">
        <v>918</v>
      </c>
      <c r="G186" s="257"/>
      <c r="H186" s="257" t="s">
        <v>992</v>
      </c>
      <c r="I186" s="257" t="s">
        <v>993</v>
      </c>
      <c r="J186" s="257"/>
      <c r="K186" s="305"/>
    </row>
    <row r="187" spans="2:11" s="1" customFormat="1" ht="15" customHeight="1">
      <c r="B187" s="282"/>
      <c r="C187" s="257" t="s">
        <v>994</v>
      </c>
      <c r="D187" s="257"/>
      <c r="E187" s="257"/>
      <c r="F187" s="280" t="s">
        <v>918</v>
      </c>
      <c r="G187" s="257"/>
      <c r="H187" s="257" t="s">
        <v>995</v>
      </c>
      <c r="I187" s="257" t="s">
        <v>993</v>
      </c>
      <c r="J187" s="257"/>
      <c r="K187" s="305"/>
    </row>
    <row r="188" spans="2:11" s="1" customFormat="1" ht="15" customHeight="1">
      <c r="B188" s="282"/>
      <c r="C188" s="257" t="s">
        <v>996</v>
      </c>
      <c r="D188" s="257"/>
      <c r="E188" s="257"/>
      <c r="F188" s="280" t="s">
        <v>918</v>
      </c>
      <c r="G188" s="257"/>
      <c r="H188" s="257" t="s">
        <v>997</v>
      </c>
      <c r="I188" s="257" t="s">
        <v>993</v>
      </c>
      <c r="J188" s="257"/>
      <c r="K188" s="305"/>
    </row>
    <row r="189" spans="2:11" s="1" customFormat="1" ht="15" customHeight="1">
      <c r="B189" s="282"/>
      <c r="C189" s="318" t="s">
        <v>998</v>
      </c>
      <c r="D189" s="257"/>
      <c r="E189" s="257"/>
      <c r="F189" s="280" t="s">
        <v>918</v>
      </c>
      <c r="G189" s="257"/>
      <c r="H189" s="257" t="s">
        <v>999</v>
      </c>
      <c r="I189" s="257" t="s">
        <v>1000</v>
      </c>
      <c r="J189" s="319" t="s">
        <v>1001</v>
      </c>
      <c r="K189" s="305"/>
    </row>
    <row r="190" spans="2:11" s="14" customFormat="1" ht="15" customHeight="1">
      <c r="B190" s="320"/>
      <c r="C190" s="321" t="s">
        <v>1002</v>
      </c>
      <c r="D190" s="322"/>
      <c r="E190" s="322"/>
      <c r="F190" s="323" t="s">
        <v>918</v>
      </c>
      <c r="G190" s="322"/>
      <c r="H190" s="322" t="s">
        <v>1003</v>
      </c>
      <c r="I190" s="322" t="s">
        <v>1000</v>
      </c>
      <c r="J190" s="324" t="s">
        <v>1001</v>
      </c>
      <c r="K190" s="325"/>
    </row>
    <row r="191" spans="2:11" s="1" customFormat="1" ht="15" customHeight="1">
      <c r="B191" s="282"/>
      <c r="C191" s="318" t="s">
        <v>40</v>
      </c>
      <c r="D191" s="257"/>
      <c r="E191" s="257"/>
      <c r="F191" s="280" t="s">
        <v>912</v>
      </c>
      <c r="G191" s="257"/>
      <c r="H191" s="254" t="s">
        <v>1004</v>
      </c>
      <c r="I191" s="257" t="s">
        <v>1005</v>
      </c>
      <c r="J191" s="257"/>
      <c r="K191" s="305"/>
    </row>
    <row r="192" spans="2:11" s="1" customFormat="1" ht="15" customHeight="1">
      <c r="B192" s="282"/>
      <c r="C192" s="318" t="s">
        <v>1006</v>
      </c>
      <c r="D192" s="257"/>
      <c r="E192" s="257"/>
      <c r="F192" s="280" t="s">
        <v>912</v>
      </c>
      <c r="G192" s="257"/>
      <c r="H192" s="257" t="s">
        <v>1007</v>
      </c>
      <c r="I192" s="257" t="s">
        <v>947</v>
      </c>
      <c r="J192" s="257"/>
      <c r="K192" s="305"/>
    </row>
    <row r="193" spans="2:11" s="1" customFormat="1" ht="15" customHeight="1">
      <c r="B193" s="282"/>
      <c r="C193" s="318" t="s">
        <v>1008</v>
      </c>
      <c r="D193" s="257"/>
      <c r="E193" s="257"/>
      <c r="F193" s="280" t="s">
        <v>912</v>
      </c>
      <c r="G193" s="257"/>
      <c r="H193" s="257" t="s">
        <v>1009</v>
      </c>
      <c r="I193" s="257" t="s">
        <v>947</v>
      </c>
      <c r="J193" s="257"/>
      <c r="K193" s="305"/>
    </row>
    <row r="194" spans="2:11" s="1" customFormat="1" ht="15" customHeight="1">
      <c r="B194" s="282"/>
      <c r="C194" s="318" t="s">
        <v>1010</v>
      </c>
      <c r="D194" s="257"/>
      <c r="E194" s="257"/>
      <c r="F194" s="280" t="s">
        <v>918</v>
      </c>
      <c r="G194" s="257"/>
      <c r="H194" s="257" t="s">
        <v>1011</v>
      </c>
      <c r="I194" s="257" t="s">
        <v>947</v>
      </c>
      <c r="J194" s="257"/>
      <c r="K194" s="305"/>
    </row>
    <row r="195" spans="2:11" s="1" customFormat="1" ht="15" customHeight="1">
      <c r="B195" s="311"/>
      <c r="C195" s="326"/>
      <c r="D195" s="291"/>
      <c r="E195" s="291"/>
      <c r="F195" s="291"/>
      <c r="G195" s="291"/>
      <c r="H195" s="291"/>
      <c r="I195" s="291"/>
      <c r="J195" s="291"/>
      <c r="K195" s="312"/>
    </row>
    <row r="196" spans="2:11" s="1" customFormat="1" ht="18.75" customHeight="1">
      <c r="B196" s="293"/>
      <c r="C196" s="303"/>
      <c r="D196" s="303"/>
      <c r="E196" s="303"/>
      <c r="F196" s="313"/>
      <c r="G196" s="303"/>
      <c r="H196" s="303"/>
      <c r="I196" s="303"/>
      <c r="J196" s="303"/>
      <c r="K196" s="293"/>
    </row>
    <row r="197" spans="2:11" s="1" customFormat="1" ht="18.75" customHeight="1">
      <c r="B197" s="293"/>
      <c r="C197" s="303"/>
      <c r="D197" s="303"/>
      <c r="E197" s="303"/>
      <c r="F197" s="313"/>
      <c r="G197" s="303"/>
      <c r="H197" s="303"/>
      <c r="I197" s="303"/>
      <c r="J197" s="303"/>
      <c r="K197" s="293"/>
    </row>
    <row r="198" spans="2:11" s="1" customFormat="1" ht="18.75" customHeight="1">
      <c r="B198" s="265"/>
      <c r="C198" s="265"/>
      <c r="D198" s="265"/>
      <c r="E198" s="265"/>
      <c r="F198" s="265"/>
      <c r="G198" s="265"/>
      <c r="H198" s="265"/>
      <c r="I198" s="265"/>
      <c r="J198" s="265"/>
      <c r="K198" s="265"/>
    </row>
    <row r="199" spans="2:11" s="1" customFormat="1" ht="13.5">
      <c r="B199" s="244"/>
      <c r="C199" s="245"/>
      <c r="D199" s="245"/>
      <c r="E199" s="245"/>
      <c r="F199" s="245"/>
      <c r="G199" s="245"/>
      <c r="H199" s="245"/>
      <c r="I199" s="245"/>
      <c r="J199" s="245"/>
      <c r="K199" s="246"/>
    </row>
    <row r="200" spans="2:11" s="1" customFormat="1" ht="21">
      <c r="B200" s="247"/>
      <c r="C200" s="248" t="s">
        <v>1012</v>
      </c>
      <c r="D200" s="248"/>
      <c r="E200" s="248"/>
      <c r="F200" s="248"/>
      <c r="G200" s="248"/>
      <c r="H200" s="248"/>
      <c r="I200" s="248"/>
      <c r="J200" s="248"/>
      <c r="K200" s="249"/>
    </row>
    <row r="201" spans="2:11" s="1" customFormat="1" ht="25.5" customHeight="1">
      <c r="B201" s="247"/>
      <c r="C201" s="327" t="s">
        <v>1013</v>
      </c>
      <c r="D201" s="327"/>
      <c r="E201" s="327"/>
      <c r="F201" s="327" t="s">
        <v>1014</v>
      </c>
      <c r="G201" s="328"/>
      <c r="H201" s="327" t="s">
        <v>1015</v>
      </c>
      <c r="I201" s="327"/>
      <c r="J201" s="327"/>
      <c r="K201" s="249"/>
    </row>
    <row r="202" spans="2:11" s="1" customFormat="1" ht="5.25" customHeight="1">
      <c r="B202" s="282"/>
      <c r="C202" s="277"/>
      <c r="D202" s="277"/>
      <c r="E202" s="277"/>
      <c r="F202" s="277"/>
      <c r="G202" s="303"/>
      <c r="H202" s="277"/>
      <c r="I202" s="277"/>
      <c r="J202" s="277"/>
      <c r="K202" s="305"/>
    </row>
    <row r="203" spans="2:11" s="1" customFormat="1" ht="15" customHeight="1">
      <c r="B203" s="282"/>
      <c r="C203" s="257" t="s">
        <v>1005</v>
      </c>
      <c r="D203" s="257"/>
      <c r="E203" s="257"/>
      <c r="F203" s="280" t="s">
        <v>41</v>
      </c>
      <c r="G203" s="257"/>
      <c r="H203" s="257" t="s">
        <v>1016</v>
      </c>
      <c r="I203" s="257"/>
      <c r="J203" s="257"/>
      <c r="K203" s="305"/>
    </row>
    <row r="204" spans="2:11" s="1" customFormat="1" ht="15" customHeight="1">
      <c r="B204" s="282"/>
      <c r="C204" s="257"/>
      <c r="D204" s="257"/>
      <c r="E204" s="257"/>
      <c r="F204" s="280" t="s">
        <v>42</v>
      </c>
      <c r="G204" s="257"/>
      <c r="H204" s="257" t="s">
        <v>1017</v>
      </c>
      <c r="I204" s="257"/>
      <c r="J204" s="257"/>
      <c r="K204" s="305"/>
    </row>
    <row r="205" spans="2:11" s="1" customFormat="1" ht="15" customHeight="1">
      <c r="B205" s="282"/>
      <c r="C205" s="257"/>
      <c r="D205" s="257"/>
      <c r="E205" s="257"/>
      <c r="F205" s="280" t="s">
        <v>45</v>
      </c>
      <c r="G205" s="257"/>
      <c r="H205" s="257" t="s">
        <v>1018</v>
      </c>
      <c r="I205" s="257"/>
      <c r="J205" s="257"/>
      <c r="K205" s="305"/>
    </row>
    <row r="206" spans="2:11" s="1" customFormat="1" ht="15" customHeight="1">
      <c r="B206" s="282"/>
      <c r="C206" s="257"/>
      <c r="D206" s="257"/>
      <c r="E206" s="257"/>
      <c r="F206" s="280" t="s">
        <v>43</v>
      </c>
      <c r="G206" s="257"/>
      <c r="H206" s="257" t="s">
        <v>1019</v>
      </c>
      <c r="I206" s="257"/>
      <c r="J206" s="257"/>
      <c r="K206" s="305"/>
    </row>
    <row r="207" spans="2:11" s="1" customFormat="1" ht="15" customHeight="1">
      <c r="B207" s="282"/>
      <c r="C207" s="257"/>
      <c r="D207" s="257"/>
      <c r="E207" s="257"/>
      <c r="F207" s="280" t="s">
        <v>44</v>
      </c>
      <c r="G207" s="257"/>
      <c r="H207" s="257" t="s">
        <v>1020</v>
      </c>
      <c r="I207" s="257"/>
      <c r="J207" s="257"/>
      <c r="K207" s="305"/>
    </row>
    <row r="208" spans="2:11" s="1" customFormat="1" ht="15" customHeight="1">
      <c r="B208" s="282"/>
      <c r="C208" s="257"/>
      <c r="D208" s="257"/>
      <c r="E208" s="257"/>
      <c r="F208" s="280"/>
      <c r="G208" s="257"/>
      <c r="H208" s="257"/>
      <c r="I208" s="257"/>
      <c r="J208" s="257"/>
      <c r="K208" s="305"/>
    </row>
    <row r="209" spans="2:11" s="1" customFormat="1" ht="15" customHeight="1">
      <c r="B209" s="282"/>
      <c r="C209" s="257" t="s">
        <v>959</v>
      </c>
      <c r="D209" s="257"/>
      <c r="E209" s="257"/>
      <c r="F209" s="280" t="s">
        <v>77</v>
      </c>
      <c r="G209" s="257"/>
      <c r="H209" s="257" t="s">
        <v>1021</v>
      </c>
      <c r="I209" s="257"/>
      <c r="J209" s="257"/>
      <c r="K209" s="305"/>
    </row>
    <row r="210" spans="2:11" s="1" customFormat="1" ht="15" customHeight="1">
      <c r="B210" s="282"/>
      <c r="C210" s="257"/>
      <c r="D210" s="257"/>
      <c r="E210" s="257"/>
      <c r="F210" s="280" t="s">
        <v>854</v>
      </c>
      <c r="G210" s="257"/>
      <c r="H210" s="257" t="s">
        <v>855</v>
      </c>
      <c r="I210" s="257"/>
      <c r="J210" s="257"/>
      <c r="K210" s="305"/>
    </row>
    <row r="211" spans="2:11" s="1" customFormat="1" ht="15" customHeight="1">
      <c r="B211" s="282"/>
      <c r="C211" s="257"/>
      <c r="D211" s="257"/>
      <c r="E211" s="257"/>
      <c r="F211" s="280" t="s">
        <v>852</v>
      </c>
      <c r="G211" s="257"/>
      <c r="H211" s="257" t="s">
        <v>1022</v>
      </c>
      <c r="I211" s="257"/>
      <c r="J211" s="257"/>
      <c r="K211" s="305"/>
    </row>
    <row r="212" spans="2:11" s="1" customFormat="1" ht="15" customHeight="1">
      <c r="B212" s="329"/>
      <c r="C212" s="257"/>
      <c r="D212" s="257"/>
      <c r="E212" s="257"/>
      <c r="F212" s="280" t="s">
        <v>856</v>
      </c>
      <c r="G212" s="318"/>
      <c r="H212" s="309" t="s">
        <v>857</v>
      </c>
      <c r="I212" s="309"/>
      <c r="J212" s="309"/>
      <c r="K212" s="330"/>
    </row>
    <row r="213" spans="2:11" s="1" customFormat="1" ht="15" customHeight="1">
      <c r="B213" s="329"/>
      <c r="C213" s="257"/>
      <c r="D213" s="257"/>
      <c r="E213" s="257"/>
      <c r="F213" s="280" t="s">
        <v>858</v>
      </c>
      <c r="G213" s="318"/>
      <c r="H213" s="309" t="s">
        <v>1023</v>
      </c>
      <c r="I213" s="309"/>
      <c r="J213" s="309"/>
      <c r="K213" s="330"/>
    </row>
    <row r="214" spans="2:11" s="1" customFormat="1" ht="15" customHeight="1">
      <c r="B214" s="329"/>
      <c r="C214" s="257"/>
      <c r="D214" s="257"/>
      <c r="E214" s="257"/>
      <c r="F214" s="280"/>
      <c r="G214" s="318"/>
      <c r="H214" s="309"/>
      <c r="I214" s="309"/>
      <c r="J214" s="309"/>
      <c r="K214" s="330"/>
    </row>
    <row r="215" spans="2:11" s="1" customFormat="1" ht="15" customHeight="1">
      <c r="B215" s="329"/>
      <c r="C215" s="257" t="s">
        <v>983</v>
      </c>
      <c r="D215" s="257"/>
      <c r="E215" s="257"/>
      <c r="F215" s="280">
        <v>1</v>
      </c>
      <c r="G215" s="318"/>
      <c r="H215" s="309" t="s">
        <v>1024</v>
      </c>
      <c r="I215" s="309"/>
      <c r="J215" s="309"/>
      <c r="K215" s="330"/>
    </row>
    <row r="216" spans="2:11" s="1" customFormat="1" ht="15" customHeight="1">
      <c r="B216" s="329"/>
      <c r="C216" s="257"/>
      <c r="D216" s="257"/>
      <c r="E216" s="257"/>
      <c r="F216" s="280">
        <v>2</v>
      </c>
      <c r="G216" s="318"/>
      <c r="H216" s="309" t="s">
        <v>1025</v>
      </c>
      <c r="I216" s="309"/>
      <c r="J216" s="309"/>
      <c r="K216" s="330"/>
    </row>
    <row r="217" spans="2:11" s="1" customFormat="1" ht="15" customHeight="1">
      <c r="B217" s="329"/>
      <c r="C217" s="257"/>
      <c r="D217" s="257"/>
      <c r="E217" s="257"/>
      <c r="F217" s="280">
        <v>3</v>
      </c>
      <c r="G217" s="318"/>
      <c r="H217" s="309" t="s">
        <v>1026</v>
      </c>
      <c r="I217" s="309"/>
      <c r="J217" s="309"/>
      <c r="K217" s="330"/>
    </row>
    <row r="218" spans="2:11" s="1" customFormat="1" ht="15" customHeight="1">
      <c r="B218" s="329"/>
      <c r="C218" s="257"/>
      <c r="D218" s="257"/>
      <c r="E218" s="257"/>
      <c r="F218" s="280">
        <v>4</v>
      </c>
      <c r="G218" s="318"/>
      <c r="H218" s="309" t="s">
        <v>1027</v>
      </c>
      <c r="I218" s="309"/>
      <c r="J218" s="309"/>
      <c r="K218" s="330"/>
    </row>
    <row r="219" spans="2:11" s="1" customFormat="1" ht="12.75" customHeight="1">
      <c r="B219" s="331"/>
      <c r="C219" s="332"/>
      <c r="D219" s="332"/>
      <c r="E219" s="332"/>
      <c r="F219" s="332"/>
      <c r="G219" s="332"/>
      <c r="H219" s="332"/>
      <c r="I219" s="332"/>
      <c r="J219" s="332"/>
      <c r="K219" s="333"/>
    </row>
  </sheetData>
  <sheetProtection formatCells="0" formatColumns="0" formatRows="0" insertColumns="0" insertRows="0" insertHyperlinks="0" deleteColumns="0" deleteRows="0" sort="0" autoFilter="0" pivotTables="0"/>
  <mergeCells count="77"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D47:J47"/>
    <mergeCell ref="E48:J48"/>
    <mergeCell ref="E49:J49"/>
    <mergeCell ref="E50:J50"/>
    <mergeCell ref="D51:J51"/>
    <mergeCell ref="C52:J52"/>
    <mergeCell ref="C3:J3"/>
    <mergeCell ref="C4:J4"/>
    <mergeCell ref="C6:J6"/>
    <mergeCell ref="C7:J7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102:J102"/>
    <mergeCell ref="C122:J122"/>
    <mergeCell ref="C147:J147"/>
    <mergeCell ref="C165:J165"/>
    <mergeCell ref="C200:J200"/>
    <mergeCell ref="H201:J201"/>
    <mergeCell ref="H203:J203"/>
    <mergeCell ref="H204:J204"/>
    <mergeCell ref="H205:J205"/>
    <mergeCell ref="H206:J206"/>
    <mergeCell ref="H207:J207"/>
    <mergeCell ref="H209:J209"/>
    <mergeCell ref="H211:J211"/>
    <mergeCell ref="H215:J215"/>
    <mergeCell ref="H217:J217"/>
    <mergeCell ref="H218:J218"/>
    <mergeCell ref="H216:J216"/>
    <mergeCell ref="H213:J213"/>
    <mergeCell ref="H212:J212"/>
    <mergeCell ref="H210:J210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Janišová Hana, Bc.</dc:creator>
  <cp:keywords/>
  <dc:description/>
  <cp:lastModifiedBy>Janišová Hana, Bc.</cp:lastModifiedBy>
  <dcterms:created xsi:type="dcterms:W3CDTF">2024-04-26T10:58:09Z</dcterms:created>
  <dcterms:modified xsi:type="dcterms:W3CDTF">2024-04-26T10:58:15Z</dcterms:modified>
  <cp:category/>
  <cp:version/>
  <cp:contentType/>
  <cp:contentStatus/>
</cp:coreProperties>
</file>